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mc:AlternateContent xmlns:mc="http://schemas.openxmlformats.org/markup-compatibility/2006">
    <mc:Choice Requires="x15">
      <x15ac:absPath xmlns:x15ac="http://schemas.microsoft.com/office/spreadsheetml/2010/11/ac" url="Z:\_projekty\OS_Sportovni_hala_Susice_2016015\_07_DVZ PASIV REDUKCE\03_STAV\_VYKAZ_VYMER\"/>
    </mc:Choice>
  </mc:AlternateContent>
  <xr:revisionPtr revIDLastSave="0" documentId="13_ncr:1_{DAF8EF70-D3CF-4B2C-A3FF-CCBEC4C1529C}" xr6:coauthVersionLast="45" xr6:coauthVersionMax="45" xr10:uidLastSave="{00000000-0000-0000-0000-000000000000}"/>
  <bookViews>
    <workbookView xWindow="-120" yWindow="-120" windowWidth="29040" windowHeight="17640" xr2:uid="{00000000-000D-0000-FFFF-FFFF00000000}"/>
  </bookViews>
  <sheets>
    <sheet name="Rekapitulace stavby" sheetId="1" r:id="rId1"/>
    <sheet name="D.01 - Architektonicko - ..." sheetId="2" r:id="rId2"/>
    <sheet name="D.04 - Zdravotně technick..." sheetId="3" r:id="rId3"/>
    <sheet name="D.06a - Vytápění, chlazení" sheetId="4" r:id="rId4"/>
    <sheet name="D.06b - Vzduchotechnika" sheetId="5" r:id="rId5"/>
    <sheet name="D.07 - Elektroinstalace -..." sheetId="6" r:id="rId6"/>
    <sheet name="D.08 - Elektroinstalace -..." sheetId="7" r:id="rId7"/>
    <sheet name="D.09 - Měření a regulace" sheetId="8" r:id="rId8"/>
    <sheet name="Pokyny pro vyplnění" sheetId="9" r:id="rId9"/>
  </sheets>
  <definedNames>
    <definedName name="_xlnm._FilterDatabase" localSheetId="1" hidden="1">'D.01 - Architektonicko - ...'!$C$118:$K$1410</definedName>
    <definedName name="_xlnm._FilterDatabase" localSheetId="2" hidden="1">'D.04 - Zdravotně technick...'!$C$89:$K$340</definedName>
    <definedName name="_xlnm._FilterDatabase" localSheetId="3" hidden="1">'D.06a - Vytápění, chlazení'!$C$85:$K$161</definedName>
    <definedName name="_xlnm._FilterDatabase" localSheetId="4" hidden="1">'D.06b - Vzduchotechnika'!$C$90:$K$159</definedName>
    <definedName name="_xlnm._FilterDatabase" localSheetId="5" hidden="1">'D.07 - Elektroinstalace -...'!$C$94:$K$281</definedName>
    <definedName name="_xlnm._FilterDatabase" localSheetId="6" hidden="1">'D.08 - Elektroinstalace -...'!$C$92:$K$460</definedName>
    <definedName name="_xlnm._FilterDatabase" localSheetId="7" hidden="1">'D.09 - Měření a regulace'!$C$106:$K$241</definedName>
    <definedName name="_xlnm.Print_Titles" localSheetId="1">'D.01 - Architektonicko - ...'!$118:$118</definedName>
    <definedName name="_xlnm.Print_Titles" localSheetId="2">'D.04 - Zdravotně technick...'!$89:$89</definedName>
    <definedName name="_xlnm.Print_Titles" localSheetId="3">'D.06a - Vytápění, chlazení'!$85:$85</definedName>
    <definedName name="_xlnm.Print_Titles" localSheetId="4">'D.06b - Vzduchotechnika'!$90:$90</definedName>
    <definedName name="_xlnm.Print_Titles" localSheetId="5">'D.07 - Elektroinstalace -...'!$94:$94</definedName>
    <definedName name="_xlnm.Print_Titles" localSheetId="6">'D.08 - Elektroinstalace -...'!$92:$92</definedName>
    <definedName name="_xlnm.Print_Titles" localSheetId="7">'D.09 - Měření a regulace'!$106:$106</definedName>
    <definedName name="_xlnm.Print_Titles" localSheetId="0">'Rekapitulace stavby'!$52:$52</definedName>
    <definedName name="_xlnm.Print_Area" localSheetId="1">'D.01 - Architektonicko - ...'!$C$4:$J$41,'D.01 - Architektonicko - ...'!$C$47:$J$98,'D.01 - Architektonicko - ...'!$C$104:$K$1410</definedName>
    <definedName name="_xlnm.Print_Area" localSheetId="2">'D.04 - Zdravotně technick...'!$C$4:$J$41,'D.04 - Zdravotně technick...'!$C$47:$J$69,'D.04 - Zdravotně technick...'!$C$75:$K$340</definedName>
    <definedName name="_xlnm.Print_Area" localSheetId="3">'D.06a - Vytápění, chlazení'!$C$4:$J$41,'D.06a - Vytápění, chlazení'!$C$47:$J$65,'D.06a - Vytápění, chlazení'!$C$71:$K$161</definedName>
    <definedName name="_xlnm.Print_Area" localSheetId="4">'D.06b - Vzduchotechnika'!$C$4:$J$41,'D.06b - Vzduchotechnika'!$C$47:$J$70,'D.06b - Vzduchotechnika'!$C$76:$K$159</definedName>
    <definedName name="_xlnm.Print_Area" localSheetId="5">'D.07 - Elektroinstalace -...'!$C$4:$J$41,'D.07 - Elektroinstalace -...'!$C$47:$J$74,'D.07 - Elektroinstalace -...'!$C$80:$K$281</definedName>
    <definedName name="_xlnm.Print_Area" localSheetId="6">'D.08 - Elektroinstalace -...'!$C$4:$J$41,'D.08 - Elektroinstalace -...'!$C$47:$J$72,'D.08 - Elektroinstalace -...'!$C$78:$K$460</definedName>
    <definedName name="_xlnm.Print_Area" localSheetId="7">'D.09 - Měření a regulace'!$C$4:$J$41,'D.09 - Měření a regulace'!$C$47:$J$86,'D.09 - Měření a regulace'!$C$92:$K$241</definedName>
    <definedName name="_xlnm.Print_Area" localSheetId="8">'Pokyny pro vyplnění'!$B$2:$K$71,'Pokyny pro vyplnění'!$B$74:$K$118,'Pokyny pro vyplnění'!$B$121:$K$190,'Pokyny pro vyplnění'!$B$198:$K$218</definedName>
    <definedName name="_xlnm.Print_Area" localSheetId="0">'Rekapitulace stavby'!$D$4:$AO$36,'Rekapitulace stavby'!$C$42:$AQ$63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9" i="8" l="1"/>
  <c r="J38" i="8"/>
  <c r="AY62" i="1"/>
  <c r="J37" i="8"/>
  <c r="AX62" i="1" s="1"/>
  <c r="BI241" i="8"/>
  <c r="BH241" i="8"/>
  <c r="BG241" i="8"/>
  <c r="BF241" i="8"/>
  <c r="T241" i="8"/>
  <c r="R241" i="8"/>
  <c r="P241" i="8"/>
  <c r="BI240" i="8"/>
  <c r="BH240" i="8"/>
  <c r="BG240" i="8"/>
  <c r="BF240" i="8"/>
  <c r="T240" i="8"/>
  <c r="R240" i="8"/>
  <c r="P240" i="8"/>
  <c r="BI239" i="8"/>
  <c r="BH239" i="8"/>
  <c r="BG239" i="8"/>
  <c r="BF239" i="8"/>
  <c r="T239" i="8"/>
  <c r="R239" i="8"/>
  <c r="P239" i="8"/>
  <c r="BI237" i="8"/>
  <c r="BH237" i="8"/>
  <c r="BG237" i="8"/>
  <c r="BF237" i="8"/>
  <c r="T237" i="8"/>
  <c r="R237" i="8"/>
  <c r="P237" i="8"/>
  <c r="BI236" i="8"/>
  <c r="BH236" i="8"/>
  <c r="BG236" i="8"/>
  <c r="BF236" i="8"/>
  <c r="T236" i="8"/>
  <c r="R236" i="8"/>
  <c r="P236" i="8"/>
  <c r="BI235" i="8"/>
  <c r="BH235" i="8"/>
  <c r="BG235" i="8"/>
  <c r="BF235" i="8"/>
  <c r="T235" i="8"/>
  <c r="R235" i="8"/>
  <c r="P235" i="8"/>
  <c r="BI234" i="8"/>
  <c r="BH234" i="8"/>
  <c r="BG234" i="8"/>
  <c r="BF234" i="8"/>
  <c r="T234" i="8"/>
  <c r="R234" i="8"/>
  <c r="P234" i="8"/>
  <c r="BI233" i="8"/>
  <c r="BH233" i="8"/>
  <c r="BG233" i="8"/>
  <c r="BF233" i="8"/>
  <c r="T233" i="8"/>
  <c r="R233" i="8"/>
  <c r="P233" i="8"/>
  <c r="BI232" i="8"/>
  <c r="BH232" i="8"/>
  <c r="BG232" i="8"/>
  <c r="BF232" i="8"/>
  <c r="T232" i="8"/>
  <c r="R232" i="8"/>
  <c r="P232" i="8"/>
  <c r="BI230" i="8"/>
  <c r="BH230" i="8"/>
  <c r="BG230" i="8"/>
  <c r="BF230" i="8"/>
  <c r="T230" i="8"/>
  <c r="R230" i="8"/>
  <c r="P230" i="8"/>
  <c r="BI229" i="8"/>
  <c r="BH229" i="8"/>
  <c r="BG229" i="8"/>
  <c r="BF229" i="8"/>
  <c r="T229" i="8"/>
  <c r="R229" i="8"/>
  <c r="P229" i="8"/>
  <c r="BI228" i="8"/>
  <c r="BH228" i="8"/>
  <c r="BG228" i="8"/>
  <c r="BF228" i="8"/>
  <c r="T228" i="8"/>
  <c r="R228" i="8"/>
  <c r="P228" i="8"/>
  <c r="BI227" i="8"/>
  <c r="BH227" i="8"/>
  <c r="BG227" i="8"/>
  <c r="BF227" i="8"/>
  <c r="T227" i="8"/>
  <c r="R227" i="8"/>
  <c r="P227" i="8"/>
  <c r="BI226" i="8"/>
  <c r="BH226" i="8"/>
  <c r="BG226" i="8"/>
  <c r="BF226" i="8"/>
  <c r="T226" i="8"/>
  <c r="R226" i="8"/>
  <c r="P226" i="8"/>
  <c r="BI225" i="8"/>
  <c r="BH225" i="8"/>
  <c r="BG225" i="8"/>
  <c r="BF225" i="8"/>
  <c r="T225" i="8"/>
  <c r="R225" i="8"/>
  <c r="P225" i="8"/>
  <c r="BI224" i="8"/>
  <c r="BH224" i="8"/>
  <c r="BG224" i="8"/>
  <c r="BF224" i="8"/>
  <c r="T224" i="8"/>
  <c r="R224" i="8"/>
  <c r="P224" i="8"/>
  <c r="BI223" i="8"/>
  <c r="BH223" i="8"/>
  <c r="BG223" i="8"/>
  <c r="BF223" i="8"/>
  <c r="T223" i="8"/>
  <c r="R223" i="8"/>
  <c r="P223" i="8"/>
  <c r="BI222" i="8"/>
  <c r="BH222" i="8"/>
  <c r="BG222" i="8"/>
  <c r="BF222" i="8"/>
  <c r="T222" i="8"/>
  <c r="R222" i="8"/>
  <c r="P222" i="8"/>
  <c r="BI221" i="8"/>
  <c r="BH221" i="8"/>
  <c r="BG221" i="8"/>
  <c r="BF221" i="8"/>
  <c r="T221" i="8"/>
  <c r="R221" i="8"/>
  <c r="P221" i="8"/>
  <c r="BI219" i="8"/>
  <c r="BH219" i="8"/>
  <c r="BG219" i="8"/>
  <c r="BF219" i="8"/>
  <c r="T219" i="8"/>
  <c r="R219" i="8"/>
  <c r="P219" i="8"/>
  <c r="BI218" i="8"/>
  <c r="BH218" i="8"/>
  <c r="BG218" i="8"/>
  <c r="BF218" i="8"/>
  <c r="T218" i="8"/>
  <c r="R218" i="8"/>
  <c r="P218" i="8"/>
  <c r="BI217" i="8"/>
  <c r="BH217" i="8"/>
  <c r="BG217" i="8"/>
  <c r="BF217" i="8"/>
  <c r="T217" i="8"/>
  <c r="R217" i="8"/>
  <c r="P217" i="8"/>
  <c r="BI216" i="8"/>
  <c r="BH216" i="8"/>
  <c r="BG216" i="8"/>
  <c r="BF216" i="8"/>
  <c r="T216" i="8"/>
  <c r="R216" i="8"/>
  <c r="P216" i="8"/>
  <c r="BI215" i="8"/>
  <c r="BH215" i="8"/>
  <c r="BG215" i="8"/>
  <c r="BF215" i="8"/>
  <c r="T215" i="8"/>
  <c r="R215" i="8"/>
  <c r="P215" i="8"/>
  <c r="BI214" i="8"/>
  <c r="BH214" i="8"/>
  <c r="BG214" i="8"/>
  <c r="BF214" i="8"/>
  <c r="T214" i="8"/>
  <c r="R214" i="8"/>
  <c r="P214" i="8"/>
  <c r="BI213" i="8"/>
  <c r="BH213" i="8"/>
  <c r="BG213" i="8"/>
  <c r="BF213" i="8"/>
  <c r="T213" i="8"/>
  <c r="R213" i="8"/>
  <c r="P213" i="8"/>
  <c r="BI212" i="8"/>
  <c r="BH212" i="8"/>
  <c r="BG212" i="8"/>
  <c r="BF212" i="8"/>
  <c r="T212" i="8"/>
  <c r="R212" i="8"/>
  <c r="P212" i="8"/>
  <c r="BI211" i="8"/>
  <c r="BH211" i="8"/>
  <c r="BG211" i="8"/>
  <c r="BF211" i="8"/>
  <c r="T211" i="8"/>
  <c r="R211" i="8"/>
  <c r="P211" i="8"/>
  <c r="BI210" i="8"/>
  <c r="BH210" i="8"/>
  <c r="BG210" i="8"/>
  <c r="BF210" i="8"/>
  <c r="T210" i="8"/>
  <c r="R210" i="8"/>
  <c r="P210" i="8"/>
  <c r="BI209" i="8"/>
  <c r="BH209" i="8"/>
  <c r="BG209" i="8"/>
  <c r="BF209" i="8"/>
  <c r="T209" i="8"/>
  <c r="R209" i="8"/>
  <c r="P209" i="8"/>
  <c r="BI208" i="8"/>
  <c r="BH208" i="8"/>
  <c r="BG208" i="8"/>
  <c r="BF208" i="8"/>
  <c r="T208" i="8"/>
  <c r="R208" i="8"/>
  <c r="P208" i="8"/>
  <c r="BI207" i="8"/>
  <c r="BH207" i="8"/>
  <c r="BG207" i="8"/>
  <c r="BF207" i="8"/>
  <c r="T207" i="8"/>
  <c r="R207" i="8"/>
  <c r="P207" i="8"/>
  <c r="BI206" i="8"/>
  <c r="BH206" i="8"/>
  <c r="BG206" i="8"/>
  <c r="BF206" i="8"/>
  <c r="T206" i="8"/>
  <c r="R206" i="8"/>
  <c r="P206" i="8"/>
  <c r="BI205" i="8"/>
  <c r="BH205" i="8"/>
  <c r="BG205" i="8"/>
  <c r="BF205" i="8"/>
  <c r="T205" i="8"/>
  <c r="R205" i="8"/>
  <c r="P205" i="8"/>
  <c r="BI204" i="8"/>
  <c r="BH204" i="8"/>
  <c r="BG204" i="8"/>
  <c r="BF204" i="8"/>
  <c r="T204" i="8"/>
  <c r="R204" i="8"/>
  <c r="P204" i="8"/>
  <c r="BI203" i="8"/>
  <c r="BH203" i="8"/>
  <c r="BG203" i="8"/>
  <c r="BF203" i="8"/>
  <c r="T203" i="8"/>
  <c r="R203" i="8"/>
  <c r="P203" i="8"/>
  <c r="BI202" i="8"/>
  <c r="BH202" i="8"/>
  <c r="BG202" i="8"/>
  <c r="BF202" i="8"/>
  <c r="T202" i="8"/>
  <c r="R202" i="8"/>
  <c r="P202" i="8"/>
  <c r="BI201" i="8"/>
  <c r="BH201" i="8"/>
  <c r="BG201" i="8"/>
  <c r="BF201" i="8"/>
  <c r="T201" i="8"/>
  <c r="R201" i="8"/>
  <c r="P201" i="8"/>
  <c r="BI200" i="8"/>
  <c r="BH200" i="8"/>
  <c r="BG200" i="8"/>
  <c r="BF200" i="8"/>
  <c r="T200" i="8"/>
  <c r="R200" i="8"/>
  <c r="P200" i="8"/>
  <c r="BI199" i="8"/>
  <c r="BH199" i="8"/>
  <c r="BG199" i="8"/>
  <c r="BF199" i="8"/>
  <c r="T199" i="8"/>
  <c r="R199" i="8"/>
  <c r="P199" i="8"/>
  <c r="BI197" i="8"/>
  <c r="BH197" i="8"/>
  <c r="BG197" i="8"/>
  <c r="BF197" i="8"/>
  <c r="T197" i="8"/>
  <c r="R197" i="8"/>
  <c r="P197" i="8"/>
  <c r="BI196" i="8"/>
  <c r="BH196" i="8"/>
  <c r="BG196" i="8"/>
  <c r="BF196" i="8"/>
  <c r="T196" i="8"/>
  <c r="R196" i="8"/>
  <c r="P196" i="8"/>
  <c r="BI195" i="8"/>
  <c r="BH195" i="8"/>
  <c r="BG195" i="8"/>
  <c r="BF195" i="8"/>
  <c r="T195" i="8"/>
  <c r="R195" i="8"/>
  <c r="P195" i="8"/>
  <c r="BI194" i="8"/>
  <c r="BH194" i="8"/>
  <c r="BG194" i="8"/>
  <c r="BF194" i="8"/>
  <c r="T194" i="8"/>
  <c r="R194" i="8"/>
  <c r="P194" i="8"/>
  <c r="BI193" i="8"/>
  <c r="BH193" i="8"/>
  <c r="BG193" i="8"/>
  <c r="BF193" i="8"/>
  <c r="T193" i="8"/>
  <c r="R193" i="8"/>
  <c r="P193" i="8"/>
  <c r="BI192" i="8"/>
  <c r="BH192" i="8"/>
  <c r="BG192" i="8"/>
  <c r="BF192" i="8"/>
  <c r="T192" i="8"/>
  <c r="R192" i="8"/>
  <c r="P192" i="8"/>
  <c r="BI191" i="8"/>
  <c r="BH191" i="8"/>
  <c r="BG191" i="8"/>
  <c r="BF191" i="8"/>
  <c r="T191" i="8"/>
  <c r="R191" i="8"/>
  <c r="P191" i="8"/>
  <c r="BI190" i="8"/>
  <c r="BH190" i="8"/>
  <c r="BG190" i="8"/>
  <c r="BF190" i="8"/>
  <c r="T190" i="8"/>
  <c r="R190" i="8"/>
  <c r="P190" i="8"/>
  <c r="BI189" i="8"/>
  <c r="BH189" i="8"/>
  <c r="BG189" i="8"/>
  <c r="BF189" i="8"/>
  <c r="T189" i="8"/>
  <c r="R189" i="8"/>
  <c r="P189" i="8"/>
  <c r="BI188" i="8"/>
  <c r="BH188" i="8"/>
  <c r="BG188" i="8"/>
  <c r="BF188" i="8"/>
  <c r="T188" i="8"/>
  <c r="R188" i="8"/>
  <c r="P188" i="8"/>
  <c r="BI187" i="8"/>
  <c r="BH187" i="8"/>
  <c r="BG187" i="8"/>
  <c r="BF187" i="8"/>
  <c r="T187" i="8"/>
  <c r="R187" i="8"/>
  <c r="P187" i="8"/>
  <c r="BI186" i="8"/>
  <c r="BH186" i="8"/>
  <c r="BG186" i="8"/>
  <c r="BF186" i="8"/>
  <c r="T186" i="8"/>
  <c r="R186" i="8"/>
  <c r="P186" i="8"/>
  <c r="BI185" i="8"/>
  <c r="BH185" i="8"/>
  <c r="BG185" i="8"/>
  <c r="BF185" i="8"/>
  <c r="T185" i="8"/>
  <c r="R185" i="8"/>
  <c r="P185" i="8"/>
  <c r="BI184" i="8"/>
  <c r="BH184" i="8"/>
  <c r="BG184" i="8"/>
  <c r="BF184" i="8"/>
  <c r="T184" i="8"/>
  <c r="R184" i="8"/>
  <c r="P184" i="8"/>
  <c r="BI183" i="8"/>
  <c r="BH183" i="8"/>
  <c r="BG183" i="8"/>
  <c r="BF183" i="8"/>
  <c r="T183" i="8"/>
  <c r="R183" i="8"/>
  <c r="P183" i="8"/>
  <c r="BI182" i="8"/>
  <c r="BH182" i="8"/>
  <c r="BG182" i="8"/>
  <c r="BF182" i="8"/>
  <c r="T182" i="8"/>
  <c r="R182" i="8"/>
  <c r="P182" i="8"/>
  <c r="BI181" i="8"/>
  <c r="BH181" i="8"/>
  <c r="BG181" i="8"/>
  <c r="BF181" i="8"/>
  <c r="T181" i="8"/>
  <c r="R181" i="8"/>
  <c r="P181" i="8"/>
  <c r="BI180" i="8"/>
  <c r="BH180" i="8"/>
  <c r="BG180" i="8"/>
  <c r="BF180" i="8"/>
  <c r="T180" i="8"/>
  <c r="R180" i="8"/>
  <c r="P180" i="8"/>
  <c r="BI179" i="8"/>
  <c r="BH179" i="8"/>
  <c r="BG179" i="8"/>
  <c r="BF179" i="8"/>
  <c r="T179" i="8"/>
  <c r="R179" i="8"/>
  <c r="P179" i="8"/>
  <c r="BI178" i="8"/>
  <c r="BH178" i="8"/>
  <c r="BG178" i="8"/>
  <c r="BF178" i="8"/>
  <c r="T178" i="8"/>
  <c r="R178" i="8"/>
  <c r="P178" i="8"/>
  <c r="BI177" i="8"/>
  <c r="BH177" i="8"/>
  <c r="BG177" i="8"/>
  <c r="BF177" i="8"/>
  <c r="T177" i="8"/>
  <c r="R177" i="8"/>
  <c r="P177" i="8"/>
  <c r="BI176" i="8"/>
  <c r="BH176" i="8"/>
  <c r="BG176" i="8"/>
  <c r="BF176" i="8"/>
  <c r="T176" i="8"/>
  <c r="R176" i="8"/>
  <c r="P176" i="8"/>
  <c r="BI175" i="8"/>
  <c r="BH175" i="8"/>
  <c r="BG175" i="8"/>
  <c r="BF175" i="8"/>
  <c r="T175" i="8"/>
  <c r="R175" i="8"/>
  <c r="P175" i="8"/>
  <c r="BI174" i="8"/>
  <c r="BH174" i="8"/>
  <c r="BG174" i="8"/>
  <c r="BF174" i="8"/>
  <c r="T174" i="8"/>
  <c r="R174" i="8"/>
  <c r="P174" i="8"/>
  <c r="BI173" i="8"/>
  <c r="BH173" i="8"/>
  <c r="BG173" i="8"/>
  <c r="BF173" i="8"/>
  <c r="T173" i="8"/>
  <c r="R173" i="8"/>
  <c r="P173" i="8"/>
  <c r="BI172" i="8"/>
  <c r="BH172" i="8"/>
  <c r="BG172" i="8"/>
  <c r="BF172" i="8"/>
  <c r="T172" i="8"/>
  <c r="R172" i="8"/>
  <c r="P172" i="8"/>
  <c r="BI171" i="8"/>
  <c r="BH171" i="8"/>
  <c r="BG171" i="8"/>
  <c r="BF171" i="8"/>
  <c r="T171" i="8"/>
  <c r="R171" i="8"/>
  <c r="P171" i="8"/>
  <c r="BI170" i="8"/>
  <c r="BH170" i="8"/>
  <c r="BG170" i="8"/>
  <c r="BF170" i="8"/>
  <c r="T170" i="8"/>
  <c r="R170" i="8"/>
  <c r="P170" i="8"/>
  <c r="BI169" i="8"/>
  <c r="BH169" i="8"/>
  <c r="BG169" i="8"/>
  <c r="BF169" i="8"/>
  <c r="T169" i="8"/>
  <c r="R169" i="8"/>
  <c r="P169" i="8"/>
  <c r="BI168" i="8"/>
  <c r="BH168" i="8"/>
  <c r="BG168" i="8"/>
  <c r="BF168" i="8"/>
  <c r="T168" i="8"/>
  <c r="R168" i="8"/>
  <c r="P168" i="8"/>
  <c r="BI167" i="8"/>
  <c r="BH167" i="8"/>
  <c r="BG167" i="8"/>
  <c r="BF167" i="8"/>
  <c r="T167" i="8"/>
  <c r="R167" i="8"/>
  <c r="P167" i="8"/>
  <c r="BI165" i="8"/>
  <c r="BH165" i="8"/>
  <c r="BG165" i="8"/>
  <c r="BF165" i="8"/>
  <c r="T165" i="8"/>
  <c r="R165" i="8"/>
  <c r="P165" i="8"/>
  <c r="BI164" i="8"/>
  <c r="BH164" i="8"/>
  <c r="BG164" i="8"/>
  <c r="BF164" i="8"/>
  <c r="T164" i="8"/>
  <c r="R164" i="8"/>
  <c r="P164" i="8"/>
  <c r="BI161" i="8"/>
  <c r="BH161" i="8"/>
  <c r="BG161" i="8"/>
  <c r="BF161" i="8"/>
  <c r="T161" i="8"/>
  <c r="T160" i="8"/>
  <c r="R161" i="8"/>
  <c r="R160" i="8"/>
  <c r="P161" i="8"/>
  <c r="P160" i="8"/>
  <c r="BI159" i="8"/>
  <c r="BH159" i="8"/>
  <c r="BG159" i="8"/>
  <c r="BF159" i="8"/>
  <c r="T159" i="8"/>
  <c r="R159" i="8"/>
  <c r="P159" i="8"/>
  <c r="BI158" i="8"/>
  <c r="BH158" i="8"/>
  <c r="BG158" i="8"/>
  <c r="BF158" i="8"/>
  <c r="T158" i="8"/>
  <c r="R158" i="8"/>
  <c r="P158" i="8"/>
  <c r="BI155" i="8"/>
  <c r="BH155" i="8"/>
  <c r="BG155" i="8"/>
  <c r="BF155" i="8"/>
  <c r="T155" i="8"/>
  <c r="T154" i="8"/>
  <c r="R155" i="8"/>
  <c r="R154" i="8"/>
  <c r="P155" i="8"/>
  <c r="P154" i="8"/>
  <c r="BI153" i="8"/>
  <c r="BH153" i="8"/>
  <c r="BG153" i="8"/>
  <c r="BF153" i="8"/>
  <c r="T153" i="8"/>
  <c r="T152" i="8"/>
  <c r="R153" i="8"/>
  <c r="R152" i="8"/>
  <c r="P153" i="8"/>
  <c r="P152" i="8"/>
  <c r="BI150" i="8"/>
  <c r="BH150" i="8"/>
  <c r="BG150" i="8"/>
  <c r="BF150" i="8"/>
  <c r="T150" i="8"/>
  <c r="T149" i="8"/>
  <c r="R150" i="8"/>
  <c r="R149" i="8"/>
  <c r="P150" i="8"/>
  <c r="P149" i="8"/>
  <c r="BI148" i="8"/>
  <c r="BH148" i="8"/>
  <c r="BG148" i="8"/>
  <c r="BF148" i="8"/>
  <c r="T148" i="8"/>
  <c r="T147" i="8"/>
  <c r="R148" i="8"/>
  <c r="R147" i="8"/>
  <c r="P148" i="8"/>
  <c r="P147" i="8"/>
  <c r="BI145" i="8"/>
  <c r="BH145" i="8"/>
  <c r="BG145" i="8"/>
  <c r="BF145" i="8"/>
  <c r="T145" i="8"/>
  <c r="T144" i="8"/>
  <c r="R145" i="8"/>
  <c r="R144" i="8"/>
  <c r="P145" i="8"/>
  <c r="P144" i="8"/>
  <c r="BI143" i="8"/>
  <c r="BH143" i="8"/>
  <c r="BG143" i="8"/>
  <c r="BF143" i="8"/>
  <c r="T143" i="8"/>
  <c r="R143" i="8"/>
  <c r="P143" i="8"/>
  <c r="BI142" i="8"/>
  <c r="BH142" i="8"/>
  <c r="BG142" i="8"/>
  <c r="BF142" i="8"/>
  <c r="T142" i="8"/>
  <c r="R142" i="8"/>
  <c r="P142" i="8"/>
  <c r="BI139" i="8"/>
  <c r="BH139" i="8"/>
  <c r="BG139" i="8"/>
  <c r="BF139" i="8"/>
  <c r="T139" i="8"/>
  <c r="T138" i="8"/>
  <c r="R139" i="8"/>
  <c r="R138" i="8"/>
  <c r="P139" i="8"/>
  <c r="P138" i="8"/>
  <c r="BI137" i="8"/>
  <c r="BH137" i="8"/>
  <c r="BG137" i="8"/>
  <c r="BF137" i="8"/>
  <c r="T137" i="8"/>
  <c r="R137" i="8"/>
  <c r="P137" i="8"/>
  <c r="BI136" i="8"/>
  <c r="BH136" i="8"/>
  <c r="BG136" i="8"/>
  <c r="BF136" i="8"/>
  <c r="T136" i="8"/>
  <c r="R136" i="8"/>
  <c r="P136" i="8"/>
  <c r="BI133" i="8"/>
  <c r="BH133" i="8"/>
  <c r="BG133" i="8"/>
  <c r="BF133" i="8"/>
  <c r="T133" i="8"/>
  <c r="T132" i="8"/>
  <c r="R133" i="8"/>
  <c r="R132" i="8"/>
  <c r="P133"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5" i="8"/>
  <c r="BH125" i="8"/>
  <c r="BG125" i="8"/>
  <c r="BF125" i="8"/>
  <c r="T125" i="8"/>
  <c r="T124" i="8"/>
  <c r="R125" i="8"/>
  <c r="R124" i="8"/>
  <c r="P125" i="8"/>
  <c r="P124" i="8"/>
  <c r="BI123" i="8"/>
  <c r="BH123" i="8"/>
  <c r="BG123" i="8"/>
  <c r="BF123" i="8"/>
  <c r="T123" i="8"/>
  <c r="R123" i="8"/>
  <c r="P123" i="8"/>
  <c r="BI122" i="8"/>
  <c r="BH122" i="8"/>
  <c r="BG122" i="8"/>
  <c r="BF122" i="8"/>
  <c r="T122" i="8"/>
  <c r="R122" i="8"/>
  <c r="P122" i="8"/>
  <c r="BI121" i="8"/>
  <c r="BH121" i="8"/>
  <c r="BG121" i="8"/>
  <c r="BF121" i="8"/>
  <c r="T121" i="8"/>
  <c r="R121" i="8"/>
  <c r="P121" i="8"/>
  <c r="BI120" i="8"/>
  <c r="BH120" i="8"/>
  <c r="BG120" i="8"/>
  <c r="BF120" i="8"/>
  <c r="T120" i="8"/>
  <c r="R120" i="8"/>
  <c r="P120" i="8"/>
  <c r="BI119" i="8"/>
  <c r="BH119" i="8"/>
  <c r="BG119" i="8"/>
  <c r="BF119" i="8"/>
  <c r="T119" i="8"/>
  <c r="R119" i="8"/>
  <c r="P119" i="8"/>
  <c r="BI118" i="8"/>
  <c r="BH118" i="8"/>
  <c r="BG118" i="8"/>
  <c r="BF118" i="8"/>
  <c r="T118" i="8"/>
  <c r="R118" i="8"/>
  <c r="P118" i="8"/>
  <c r="BI117" i="8"/>
  <c r="BH117" i="8"/>
  <c r="BG117" i="8"/>
  <c r="BF117" i="8"/>
  <c r="T117" i="8"/>
  <c r="R117" i="8"/>
  <c r="P117" i="8"/>
  <c r="BI116" i="8"/>
  <c r="BH116" i="8"/>
  <c r="BG116" i="8"/>
  <c r="BF116" i="8"/>
  <c r="T116" i="8"/>
  <c r="R116" i="8"/>
  <c r="P116" i="8"/>
  <c r="BI115" i="8"/>
  <c r="BH115" i="8"/>
  <c r="BG115" i="8"/>
  <c r="BF115" i="8"/>
  <c r="T115" i="8"/>
  <c r="R115" i="8"/>
  <c r="P115" i="8"/>
  <c r="BI114" i="8"/>
  <c r="BH114" i="8"/>
  <c r="BG114" i="8"/>
  <c r="BF114" i="8"/>
  <c r="T114" i="8"/>
  <c r="R114" i="8"/>
  <c r="P114" i="8"/>
  <c r="BI113" i="8"/>
  <c r="BH113" i="8"/>
  <c r="BG113" i="8"/>
  <c r="BF113" i="8"/>
  <c r="T113" i="8"/>
  <c r="R113" i="8"/>
  <c r="P113" i="8"/>
  <c r="BI110" i="8"/>
  <c r="BH110" i="8"/>
  <c r="BG110" i="8"/>
  <c r="BF110" i="8"/>
  <c r="T110" i="8"/>
  <c r="T109" i="8"/>
  <c r="R110" i="8"/>
  <c r="R109" i="8" s="1"/>
  <c r="P110" i="8"/>
  <c r="P109" i="8"/>
  <c r="J103" i="8"/>
  <c r="F103" i="8"/>
  <c r="F101" i="8"/>
  <c r="E99" i="8"/>
  <c r="J58" i="8"/>
  <c r="F58" i="8"/>
  <c r="F56" i="8"/>
  <c r="E54" i="8"/>
  <c r="J26" i="8"/>
  <c r="E26" i="8"/>
  <c r="J104" i="8" s="1"/>
  <c r="J25" i="8"/>
  <c r="J20" i="8"/>
  <c r="E20" i="8"/>
  <c r="F59" i="8" s="1"/>
  <c r="J19" i="8"/>
  <c r="J14" i="8"/>
  <c r="J101" i="8" s="1"/>
  <c r="E7" i="8"/>
  <c r="E95" i="8"/>
  <c r="J39" i="7"/>
  <c r="J38" i="7"/>
  <c r="AY61" i="1" s="1"/>
  <c r="J37" i="7"/>
  <c r="AX61" i="1"/>
  <c r="BI460" i="7"/>
  <c r="BH460" i="7"/>
  <c r="BG460" i="7"/>
  <c r="BF460" i="7"/>
  <c r="T460" i="7"/>
  <c r="R460" i="7"/>
  <c r="P460" i="7"/>
  <c r="BI459" i="7"/>
  <c r="BH459" i="7"/>
  <c r="BG459" i="7"/>
  <c r="BF459" i="7"/>
  <c r="T459" i="7"/>
  <c r="R459" i="7"/>
  <c r="P459" i="7"/>
  <c r="BI458" i="7"/>
  <c r="BH458" i="7"/>
  <c r="BG458" i="7"/>
  <c r="BF458" i="7"/>
  <c r="T458" i="7"/>
  <c r="R458" i="7"/>
  <c r="P458" i="7"/>
  <c r="BI457" i="7"/>
  <c r="BH457" i="7"/>
  <c r="BG457" i="7"/>
  <c r="BF457" i="7"/>
  <c r="T457" i="7"/>
  <c r="R457" i="7"/>
  <c r="P457" i="7"/>
  <c r="BI456" i="7"/>
  <c r="BH456" i="7"/>
  <c r="BG456" i="7"/>
  <c r="BF456" i="7"/>
  <c r="T456" i="7"/>
  <c r="R456" i="7"/>
  <c r="P456" i="7"/>
  <c r="BI455" i="7"/>
  <c r="BH455" i="7"/>
  <c r="BG455" i="7"/>
  <c r="BF455" i="7"/>
  <c r="T455" i="7"/>
  <c r="R455" i="7"/>
  <c r="P455" i="7"/>
  <c r="BI454" i="7"/>
  <c r="BH454" i="7"/>
  <c r="BG454" i="7"/>
  <c r="BF454" i="7"/>
  <c r="T454" i="7"/>
  <c r="R454" i="7"/>
  <c r="P454" i="7"/>
  <c r="BI453" i="7"/>
  <c r="BH453" i="7"/>
  <c r="BG453" i="7"/>
  <c r="BF453" i="7"/>
  <c r="T453" i="7"/>
  <c r="R453" i="7"/>
  <c r="P453" i="7"/>
  <c r="BI452" i="7"/>
  <c r="BH452" i="7"/>
  <c r="BG452" i="7"/>
  <c r="BF452" i="7"/>
  <c r="T452" i="7"/>
  <c r="R452" i="7"/>
  <c r="P452" i="7"/>
  <c r="BI451" i="7"/>
  <c r="BH451" i="7"/>
  <c r="BG451" i="7"/>
  <c r="BF451" i="7"/>
  <c r="T451" i="7"/>
  <c r="R451" i="7"/>
  <c r="P451" i="7"/>
  <c r="BI450" i="7"/>
  <c r="BH450" i="7"/>
  <c r="BG450" i="7"/>
  <c r="BF450" i="7"/>
  <c r="T450" i="7"/>
  <c r="R450" i="7"/>
  <c r="P450" i="7"/>
  <c r="BI449" i="7"/>
  <c r="BH449" i="7"/>
  <c r="BG449" i="7"/>
  <c r="BF449" i="7"/>
  <c r="T449" i="7"/>
  <c r="R449" i="7"/>
  <c r="P449" i="7"/>
  <c r="BI448" i="7"/>
  <c r="BH448" i="7"/>
  <c r="BG448" i="7"/>
  <c r="BF448" i="7"/>
  <c r="T448" i="7"/>
  <c r="R448" i="7"/>
  <c r="P448" i="7"/>
  <c r="BI447" i="7"/>
  <c r="BH447" i="7"/>
  <c r="BG447" i="7"/>
  <c r="BF447" i="7"/>
  <c r="T447" i="7"/>
  <c r="R447" i="7"/>
  <c r="P447" i="7"/>
  <c r="BI446" i="7"/>
  <c r="BH446" i="7"/>
  <c r="BG446" i="7"/>
  <c r="BF446" i="7"/>
  <c r="T446" i="7"/>
  <c r="R446" i="7"/>
  <c r="P446" i="7"/>
  <c r="BI445" i="7"/>
  <c r="BH445" i="7"/>
  <c r="BG445" i="7"/>
  <c r="BF445" i="7"/>
  <c r="T445" i="7"/>
  <c r="R445" i="7"/>
  <c r="P445" i="7"/>
  <c r="BI444" i="7"/>
  <c r="BH444" i="7"/>
  <c r="BG444" i="7"/>
  <c r="BF444" i="7"/>
  <c r="T444" i="7"/>
  <c r="R444" i="7"/>
  <c r="P444" i="7"/>
  <c r="BI443" i="7"/>
  <c r="BH443" i="7"/>
  <c r="BG443" i="7"/>
  <c r="BF443" i="7"/>
  <c r="T443" i="7"/>
  <c r="R443" i="7"/>
  <c r="P443" i="7"/>
  <c r="BI442" i="7"/>
  <c r="BH442" i="7"/>
  <c r="BG442" i="7"/>
  <c r="BF442" i="7"/>
  <c r="T442" i="7"/>
  <c r="R442" i="7"/>
  <c r="P442" i="7"/>
  <c r="BI441" i="7"/>
  <c r="BH441" i="7"/>
  <c r="BG441" i="7"/>
  <c r="BF441" i="7"/>
  <c r="T441" i="7"/>
  <c r="R441" i="7"/>
  <c r="P441" i="7"/>
  <c r="BI440" i="7"/>
  <c r="BH440" i="7"/>
  <c r="BG440" i="7"/>
  <c r="BF440" i="7"/>
  <c r="T440" i="7"/>
  <c r="R440" i="7"/>
  <c r="P440" i="7"/>
  <c r="BI439" i="7"/>
  <c r="BH439" i="7"/>
  <c r="BG439" i="7"/>
  <c r="BF439" i="7"/>
  <c r="T439" i="7"/>
  <c r="R439" i="7"/>
  <c r="P439" i="7"/>
  <c r="BI438" i="7"/>
  <c r="BH438" i="7"/>
  <c r="BG438" i="7"/>
  <c r="BF438" i="7"/>
  <c r="T438" i="7"/>
  <c r="R438" i="7"/>
  <c r="P438" i="7"/>
  <c r="BI437" i="7"/>
  <c r="BH437" i="7"/>
  <c r="BG437" i="7"/>
  <c r="BF437" i="7"/>
  <c r="T437" i="7"/>
  <c r="R437" i="7"/>
  <c r="P437" i="7"/>
  <c r="BI436" i="7"/>
  <c r="BH436" i="7"/>
  <c r="BG436" i="7"/>
  <c r="BF436" i="7"/>
  <c r="T436" i="7"/>
  <c r="R436" i="7"/>
  <c r="P436" i="7"/>
  <c r="BI435" i="7"/>
  <c r="BH435" i="7"/>
  <c r="BG435" i="7"/>
  <c r="BF435" i="7"/>
  <c r="T435" i="7"/>
  <c r="R435" i="7"/>
  <c r="P435" i="7"/>
  <c r="BI434" i="7"/>
  <c r="BH434" i="7"/>
  <c r="BG434" i="7"/>
  <c r="BF434" i="7"/>
  <c r="T434" i="7"/>
  <c r="R434" i="7"/>
  <c r="P434" i="7"/>
  <c r="BI433" i="7"/>
  <c r="BH433" i="7"/>
  <c r="BG433" i="7"/>
  <c r="BF433" i="7"/>
  <c r="T433" i="7"/>
  <c r="R433" i="7"/>
  <c r="P433" i="7"/>
  <c r="BI432" i="7"/>
  <c r="BH432" i="7"/>
  <c r="BG432" i="7"/>
  <c r="BF432" i="7"/>
  <c r="T432" i="7"/>
  <c r="R432" i="7"/>
  <c r="P432" i="7"/>
  <c r="BI431" i="7"/>
  <c r="BH431" i="7"/>
  <c r="BG431" i="7"/>
  <c r="BF431" i="7"/>
  <c r="T431" i="7"/>
  <c r="R431" i="7"/>
  <c r="P431" i="7"/>
  <c r="BI430" i="7"/>
  <c r="BH430" i="7"/>
  <c r="BG430" i="7"/>
  <c r="BF430" i="7"/>
  <c r="T430" i="7"/>
  <c r="R430" i="7"/>
  <c r="P430" i="7"/>
  <c r="BI429" i="7"/>
  <c r="BH429" i="7"/>
  <c r="BG429" i="7"/>
  <c r="BF429" i="7"/>
  <c r="T429" i="7"/>
  <c r="R429" i="7"/>
  <c r="P429" i="7"/>
  <c r="BI428" i="7"/>
  <c r="BH428" i="7"/>
  <c r="BG428" i="7"/>
  <c r="BF428" i="7"/>
  <c r="T428" i="7"/>
  <c r="R428" i="7"/>
  <c r="P428" i="7"/>
  <c r="BI427" i="7"/>
  <c r="BH427" i="7"/>
  <c r="BG427" i="7"/>
  <c r="BF427" i="7"/>
  <c r="T427" i="7"/>
  <c r="R427" i="7"/>
  <c r="P427" i="7"/>
  <c r="BI426" i="7"/>
  <c r="BH426" i="7"/>
  <c r="BG426" i="7"/>
  <c r="BF426" i="7"/>
  <c r="T426" i="7"/>
  <c r="R426" i="7"/>
  <c r="P426" i="7"/>
  <c r="BI425" i="7"/>
  <c r="BH425" i="7"/>
  <c r="BG425" i="7"/>
  <c r="BF425" i="7"/>
  <c r="T425" i="7"/>
  <c r="R425" i="7"/>
  <c r="P425" i="7"/>
  <c r="BI424" i="7"/>
  <c r="BH424" i="7"/>
  <c r="BG424" i="7"/>
  <c r="BF424" i="7"/>
  <c r="T424" i="7"/>
  <c r="R424" i="7"/>
  <c r="P424" i="7"/>
  <c r="BI423" i="7"/>
  <c r="BH423" i="7"/>
  <c r="BG423" i="7"/>
  <c r="BF423" i="7"/>
  <c r="T423" i="7"/>
  <c r="R423" i="7"/>
  <c r="P423" i="7"/>
  <c r="BI422" i="7"/>
  <c r="BH422" i="7"/>
  <c r="BG422" i="7"/>
  <c r="BF422" i="7"/>
  <c r="T422" i="7"/>
  <c r="R422" i="7"/>
  <c r="P422" i="7"/>
  <c r="BI421" i="7"/>
  <c r="BH421" i="7"/>
  <c r="BG421" i="7"/>
  <c r="BF421" i="7"/>
  <c r="T421" i="7"/>
  <c r="R421" i="7"/>
  <c r="P421" i="7"/>
  <c r="BI420" i="7"/>
  <c r="BH420" i="7"/>
  <c r="BG420" i="7"/>
  <c r="BF420" i="7"/>
  <c r="T420" i="7"/>
  <c r="R420" i="7"/>
  <c r="P420" i="7"/>
  <c r="BI419" i="7"/>
  <c r="BH419" i="7"/>
  <c r="BG419" i="7"/>
  <c r="BF419" i="7"/>
  <c r="T419" i="7"/>
  <c r="R419" i="7"/>
  <c r="P419" i="7"/>
  <c r="BI418" i="7"/>
  <c r="BH418" i="7"/>
  <c r="BG418" i="7"/>
  <c r="BF418" i="7"/>
  <c r="T418" i="7"/>
  <c r="R418" i="7"/>
  <c r="P418" i="7"/>
  <c r="BI417" i="7"/>
  <c r="BH417" i="7"/>
  <c r="BG417" i="7"/>
  <c r="BF417" i="7"/>
  <c r="T417" i="7"/>
  <c r="R417" i="7"/>
  <c r="P417" i="7"/>
  <c r="BI416" i="7"/>
  <c r="BH416" i="7"/>
  <c r="BG416" i="7"/>
  <c r="BF416" i="7"/>
  <c r="T416" i="7"/>
  <c r="R416" i="7"/>
  <c r="P416" i="7"/>
  <c r="BI415" i="7"/>
  <c r="BH415" i="7"/>
  <c r="BG415" i="7"/>
  <c r="BF415" i="7"/>
  <c r="T415" i="7"/>
  <c r="R415" i="7"/>
  <c r="P415" i="7"/>
  <c r="BI414" i="7"/>
  <c r="BH414" i="7"/>
  <c r="BG414" i="7"/>
  <c r="BF414" i="7"/>
  <c r="T414" i="7"/>
  <c r="R414" i="7"/>
  <c r="P414" i="7"/>
  <c r="BI413" i="7"/>
  <c r="BH413" i="7"/>
  <c r="BG413" i="7"/>
  <c r="BF413" i="7"/>
  <c r="T413" i="7"/>
  <c r="R413" i="7"/>
  <c r="P413" i="7"/>
  <c r="BI412" i="7"/>
  <c r="BH412" i="7"/>
  <c r="BG412" i="7"/>
  <c r="BF412" i="7"/>
  <c r="T412" i="7"/>
  <c r="R412" i="7"/>
  <c r="P412" i="7"/>
  <c r="BI411" i="7"/>
  <c r="BH411" i="7"/>
  <c r="BG411" i="7"/>
  <c r="BF411" i="7"/>
  <c r="T411" i="7"/>
  <c r="R411" i="7"/>
  <c r="P411" i="7"/>
  <c r="BI410" i="7"/>
  <c r="BH410" i="7"/>
  <c r="BG410" i="7"/>
  <c r="BF410" i="7"/>
  <c r="T410" i="7"/>
  <c r="R410" i="7"/>
  <c r="P410" i="7"/>
  <c r="BI409" i="7"/>
  <c r="BH409" i="7"/>
  <c r="BG409" i="7"/>
  <c r="BF409" i="7"/>
  <c r="T409" i="7"/>
  <c r="R409" i="7"/>
  <c r="P409" i="7"/>
  <c r="BI408" i="7"/>
  <c r="BH408" i="7"/>
  <c r="BG408" i="7"/>
  <c r="BF408" i="7"/>
  <c r="T408" i="7"/>
  <c r="R408" i="7"/>
  <c r="P408" i="7"/>
  <c r="BI407" i="7"/>
  <c r="BH407" i="7"/>
  <c r="BG407" i="7"/>
  <c r="BF407" i="7"/>
  <c r="T407" i="7"/>
  <c r="R407" i="7"/>
  <c r="P407" i="7"/>
  <c r="BI406" i="7"/>
  <c r="BH406" i="7"/>
  <c r="BG406" i="7"/>
  <c r="BF406" i="7"/>
  <c r="T406" i="7"/>
  <c r="R406" i="7"/>
  <c r="P406" i="7"/>
  <c r="BI405" i="7"/>
  <c r="BH405" i="7"/>
  <c r="BG405" i="7"/>
  <c r="BF405" i="7"/>
  <c r="T405" i="7"/>
  <c r="R405" i="7"/>
  <c r="P405" i="7"/>
  <c r="BI404" i="7"/>
  <c r="BH404" i="7"/>
  <c r="BG404" i="7"/>
  <c r="BF404" i="7"/>
  <c r="T404" i="7"/>
  <c r="R404" i="7"/>
  <c r="P404" i="7"/>
  <c r="BI403" i="7"/>
  <c r="BH403" i="7"/>
  <c r="BG403" i="7"/>
  <c r="BF403" i="7"/>
  <c r="T403" i="7"/>
  <c r="R403" i="7"/>
  <c r="P403" i="7"/>
  <c r="BI402" i="7"/>
  <c r="BH402" i="7"/>
  <c r="BG402" i="7"/>
  <c r="BF402" i="7"/>
  <c r="T402" i="7"/>
  <c r="R402" i="7"/>
  <c r="P402" i="7"/>
  <c r="BI401" i="7"/>
  <c r="BH401" i="7"/>
  <c r="BG401" i="7"/>
  <c r="BF401" i="7"/>
  <c r="T401" i="7"/>
  <c r="R401" i="7"/>
  <c r="P401" i="7"/>
  <c r="BI400" i="7"/>
  <c r="BH400" i="7"/>
  <c r="BG400" i="7"/>
  <c r="BF400" i="7"/>
  <c r="T400" i="7"/>
  <c r="R400" i="7"/>
  <c r="P400" i="7"/>
  <c r="BI399" i="7"/>
  <c r="BH399" i="7"/>
  <c r="BG399" i="7"/>
  <c r="BF399" i="7"/>
  <c r="T399" i="7"/>
  <c r="R399" i="7"/>
  <c r="P399" i="7"/>
  <c r="BI398" i="7"/>
  <c r="BH398" i="7"/>
  <c r="BG398" i="7"/>
  <c r="BF398" i="7"/>
  <c r="T398" i="7"/>
  <c r="R398" i="7"/>
  <c r="P398" i="7"/>
  <c r="BI397" i="7"/>
  <c r="BH397" i="7"/>
  <c r="BG397" i="7"/>
  <c r="BF397" i="7"/>
  <c r="T397" i="7"/>
  <c r="R397" i="7"/>
  <c r="P397" i="7"/>
  <c r="BI395" i="7"/>
  <c r="BH395" i="7"/>
  <c r="BG395" i="7"/>
  <c r="BF395" i="7"/>
  <c r="T395" i="7"/>
  <c r="R395" i="7"/>
  <c r="P395" i="7"/>
  <c r="BI394" i="7"/>
  <c r="BH394" i="7"/>
  <c r="BG394" i="7"/>
  <c r="BF394" i="7"/>
  <c r="T394" i="7"/>
  <c r="R394" i="7"/>
  <c r="P394" i="7"/>
  <c r="BI393" i="7"/>
  <c r="BH393" i="7"/>
  <c r="BG393" i="7"/>
  <c r="BF393" i="7"/>
  <c r="T393" i="7"/>
  <c r="R393" i="7"/>
  <c r="P393" i="7"/>
  <c r="BI392" i="7"/>
  <c r="BH392" i="7"/>
  <c r="BG392" i="7"/>
  <c r="BF392" i="7"/>
  <c r="T392" i="7"/>
  <c r="R392" i="7"/>
  <c r="P392" i="7"/>
  <c r="BI391" i="7"/>
  <c r="BH391" i="7"/>
  <c r="BG391" i="7"/>
  <c r="BF391" i="7"/>
  <c r="T391" i="7"/>
  <c r="R391" i="7"/>
  <c r="P391" i="7"/>
  <c r="BI390" i="7"/>
  <c r="BH390" i="7"/>
  <c r="BG390" i="7"/>
  <c r="BF390" i="7"/>
  <c r="T390" i="7"/>
  <c r="R390" i="7"/>
  <c r="P390" i="7"/>
  <c r="BI389" i="7"/>
  <c r="BH389" i="7"/>
  <c r="BG389" i="7"/>
  <c r="BF389" i="7"/>
  <c r="T389" i="7"/>
  <c r="R389" i="7"/>
  <c r="P389" i="7"/>
  <c r="BI388" i="7"/>
  <c r="BH388" i="7"/>
  <c r="BG388" i="7"/>
  <c r="BF388" i="7"/>
  <c r="T388" i="7"/>
  <c r="R388" i="7"/>
  <c r="P388" i="7"/>
  <c r="BI387" i="7"/>
  <c r="BH387" i="7"/>
  <c r="BG387" i="7"/>
  <c r="BF387" i="7"/>
  <c r="T387" i="7"/>
  <c r="R387" i="7"/>
  <c r="P387" i="7"/>
  <c r="BI386" i="7"/>
  <c r="BH386" i="7"/>
  <c r="BG386" i="7"/>
  <c r="BF386" i="7"/>
  <c r="T386" i="7"/>
  <c r="R386" i="7"/>
  <c r="P386" i="7"/>
  <c r="BI385" i="7"/>
  <c r="BH385" i="7"/>
  <c r="BG385" i="7"/>
  <c r="BF385" i="7"/>
  <c r="T385" i="7"/>
  <c r="R385" i="7"/>
  <c r="P385" i="7"/>
  <c r="BI384" i="7"/>
  <c r="BH384" i="7"/>
  <c r="BG384" i="7"/>
  <c r="BF384" i="7"/>
  <c r="T384" i="7"/>
  <c r="R384" i="7"/>
  <c r="P384" i="7"/>
  <c r="BI383" i="7"/>
  <c r="BH383" i="7"/>
  <c r="BG383" i="7"/>
  <c r="BF383" i="7"/>
  <c r="T383" i="7"/>
  <c r="R383" i="7"/>
  <c r="P383" i="7"/>
  <c r="BI382" i="7"/>
  <c r="BH382" i="7"/>
  <c r="BG382" i="7"/>
  <c r="BF382" i="7"/>
  <c r="T382" i="7"/>
  <c r="R382" i="7"/>
  <c r="P382" i="7"/>
  <c r="BI381" i="7"/>
  <c r="BH381" i="7"/>
  <c r="BG381" i="7"/>
  <c r="BF381" i="7"/>
  <c r="T381" i="7"/>
  <c r="R381" i="7"/>
  <c r="P381" i="7"/>
  <c r="BI380" i="7"/>
  <c r="BH380" i="7"/>
  <c r="BG380" i="7"/>
  <c r="BF380" i="7"/>
  <c r="T380" i="7"/>
  <c r="R380" i="7"/>
  <c r="P380" i="7"/>
  <c r="BI378" i="7"/>
  <c r="BH378" i="7"/>
  <c r="BG378" i="7"/>
  <c r="BF378" i="7"/>
  <c r="T378" i="7"/>
  <c r="R378" i="7"/>
  <c r="P378" i="7"/>
  <c r="BI377" i="7"/>
  <c r="BH377" i="7"/>
  <c r="BG377" i="7"/>
  <c r="BF377" i="7"/>
  <c r="T377" i="7"/>
  <c r="R377" i="7"/>
  <c r="P377" i="7"/>
  <c r="BI376" i="7"/>
  <c r="BH376" i="7"/>
  <c r="BG376" i="7"/>
  <c r="BF376" i="7"/>
  <c r="T376" i="7"/>
  <c r="R376" i="7"/>
  <c r="P376" i="7"/>
  <c r="BI375" i="7"/>
  <c r="BH375" i="7"/>
  <c r="BG375" i="7"/>
  <c r="BF375" i="7"/>
  <c r="T375" i="7"/>
  <c r="R375" i="7"/>
  <c r="P375" i="7"/>
  <c r="BI374" i="7"/>
  <c r="BH374" i="7"/>
  <c r="BG374" i="7"/>
  <c r="BF374" i="7"/>
  <c r="T374" i="7"/>
  <c r="R374" i="7"/>
  <c r="P374" i="7"/>
  <c r="BI373" i="7"/>
  <c r="BH373" i="7"/>
  <c r="BG373" i="7"/>
  <c r="BF373" i="7"/>
  <c r="T373" i="7"/>
  <c r="R373" i="7"/>
  <c r="P373" i="7"/>
  <c r="BI372" i="7"/>
  <c r="BH372" i="7"/>
  <c r="BG372" i="7"/>
  <c r="BF372" i="7"/>
  <c r="T372" i="7"/>
  <c r="R372" i="7"/>
  <c r="P372" i="7"/>
  <c r="BI371" i="7"/>
  <c r="BH371" i="7"/>
  <c r="BG371" i="7"/>
  <c r="BF371" i="7"/>
  <c r="T371" i="7"/>
  <c r="R371" i="7"/>
  <c r="P371" i="7"/>
  <c r="BI370" i="7"/>
  <c r="BH370" i="7"/>
  <c r="BG370" i="7"/>
  <c r="BF370" i="7"/>
  <c r="T370" i="7"/>
  <c r="R370" i="7"/>
  <c r="P370" i="7"/>
  <c r="BI369" i="7"/>
  <c r="BH369" i="7"/>
  <c r="BG369" i="7"/>
  <c r="BF369" i="7"/>
  <c r="T369" i="7"/>
  <c r="R369" i="7"/>
  <c r="P369" i="7"/>
  <c r="BI368" i="7"/>
  <c r="BH368" i="7"/>
  <c r="BG368" i="7"/>
  <c r="BF368" i="7"/>
  <c r="T368" i="7"/>
  <c r="R368" i="7"/>
  <c r="P368" i="7"/>
  <c r="BI367" i="7"/>
  <c r="BH367" i="7"/>
  <c r="BG367" i="7"/>
  <c r="BF367" i="7"/>
  <c r="T367" i="7"/>
  <c r="R367" i="7"/>
  <c r="P367" i="7"/>
  <c r="BI365" i="7"/>
  <c r="BH365" i="7"/>
  <c r="BG365" i="7"/>
  <c r="BF365" i="7"/>
  <c r="T365" i="7"/>
  <c r="R365" i="7"/>
  <c r="P365" i="7"/>
  <c r="BI364" i="7"/>
  <c r="BH364" i="7"/>
  <c r="BG364" i="7"/>
  <c r="BF364" i="7"/>
  <c r="T364" i="7"/>
  <c r="R364" i="7"/>
  <c r="P364" i="7"/>
  <c r="BI363" i="7"/>
  <c r="BH363" i="7"/>
  <c r="BG363" i="7"/>
  <c r="BF363" i="7"/>
  <c r="T363" i="7"/>
  <c r="R363" i="7"/>
  <c r="P363" i="7"/>
  <c r="BI362" i="7"/>
  <c r="BH362" i="7"/>
  <c r="BG362" i="7"/>
  <c r="BF362" i="7"/>
  <c r="T362" i="7"/>
  <c r="R362" i="7"/>
  <c r="P362" i="7"/>
  <c r="BI361" i="7"/>
  <c r="BH361" i="7"/>
  <c r="BG361" i="7"/>
  <c r="BF361" i="7"/>
  <c r="T361" i="7"/>
  <c r="R361" i="7"/>
  <c r="P361" i="7"/>
  <c r="BI360" i="7"/>
  <c r="BH360" i="7"/>
  <c r="BG360" i="7"/>
  <c r="BF360" i="7"/>
  <c r="T360" i="7"/>
  <c r="R360" i="7"/>
  <c r="P360" i="7"/>
  <c r="BI359" i="7"/>
  <c r="BH359" i="7"/>
  <c r="BG359" i="7"/>
  <c r="BF359" i="7"/>
  <c r="T359" i="7"/>
  <c r="R359" i="7"/>
  <c r="P359" i="7"/>
  <c r="BI358" i="7"/>
  <c r="BH358" i="7"/>
  <c r="BG358" i="7"/>
  <c r="BF358" i="7"/>
  <c r="T358" i="7"/>
  <c r="R358" i="7"/>
  <c r="P358" i="7"/>
  <c r="BI357" i="7"/>
  <c r="BH357" i="7"/>
  <c r="BG357" i="7"/>
  <c r="BF357" i="7"/>
  <c r="T357" i="7"/>
  <c r="R357" i="7"/>
  <c r="P357" i="7"/>
  <c r="BI356" i="7"/>
  <c r="BH356" i="7"/>
  <c r="BG356" i="7"/>
  <c r="BF356" i="7"/>
  <c r="T356" i="7"/>
  <c r="R356" i="7"/>
  <c r="P356" i="7"/>
  <c r="BI355" i="7"/>
  <c r="BH355" i="7"/>
  <c r="BG355" i="7"/>
  <c r="BF355" i="7"/>
  <c r="T355" i="7"/>
  <c r="R355" i="7"/>
  <c r="P355" i="7"/>
  <c r="BI354" i="7"/>
  <c r="BH354" i="7"/>
  <c r="BG354" i="7"/>
  <c r="BF354" i="7"/>
  <c r="T354" i="7"/>
  <c r="R354" i="7"/>
  <c r="P354" i="7"/>
  <c r="BI353" i="7"/>
  <c r="BH353" i="7"/>
  <c r="BG353" i="7"/>
  <c r="BF353" i="7"/>
  <c r="T353" i="7"/>
  <c r="R353" i="7"/>
  <c r="P353" i="7"/>
  <c r="BI352" i="7"/>
  <c r="BH352" i="7"/>
  <c r="BG352" i="7"/>
  <c r="BF352" i="7"/>
  <c r="T352" i="7"/>
  <c r="R352" i="7"/>
  <c r="P352" i="7"/>
  <c r="BI351" i="7"/>
  <c r="BH351" i="7"/>
  <c r="BG351" i="7"/>
  <c r="BF351" i="7"/>
  <c r="T351" i="7"/>
  <c r="R351" i="7"/>
  <c r="P351" i="7"/>
  <c r="BI350" i="7"/>
  <c r="BH350" i="7"/>
  <c r="BG350" i="7"/>
  <c r="BF350" i="7"/>
  <c r="T350" i="7"/>
  <c r="R350" i="7"/>
  <c r="P350" i="7"/>
  <c r="BI349" i="7"/>
  <c r="BH349" i="7"/>
  <c r="BG349" i="7"/>
  <c r="BF349" i="7"/>
  <c r="T349" i="7"/>
  <c r="R349" i="7"/>
  <c r="P349" i="7"/>
  <c r="BI348" i="7"/>
  <c r="BH348" i="7"/>
  <c r="BG348" i="7"/>
  <c r="BF348" i="7"/>
  <c r="T348" i="7"/>
  <c r="R348" i="7"/>
  <c r="P348" i="7"/>
  <c r="BI347" i="7"/>
  <c r="BH347" i="7"/>
  <c r="BG347" i="7"/>
  <c r="BF347" i="7"/>
  <c r="T347" i="7"/>
  <c r="R347" i="7"/>
  <c r="P347" i="7"/>
  <c r="BI346" i="7"/>
  <c r="BH346" i="7"/>
  <c r="BG346" i="7"/>
  <c r="BF346" i="7"/>
  <c r="T346" i="7"/>
  <c r="R346" i="7"/>
  <c r="P346" i="7"/>
  <c r="BI345" i="7"/>
  <c r="BH345" i="7"/>
  <c r="BG345" i="7"/>
  <c r="BF345" i="7"/>
  <c r="T345" i="7"/>
  <c r="R345" i="7"/>
  <c r="P345" i="7"/>
  <c r="BI344" i="7"/>
  <c r="BH344" i="7"/>
  <c r="BG344" i="7"/>
  <c r="BF344" i="7"/>
  <c r="T344" i="7"/>
  <c r="R344" i="7"/>
  <c r="P344" i="7"/>
  <c r="BI343" i="7"/>
  <c r="BH343" i="7"/>
  <c r="BG343" i="7"/>
  <c r="BF343" i="7"/>
  <c r="T343" i="7"/>
  <c r="R343" i="7"/>
  <c r="P343" i="7"/>
  <c r="BI342" i="7"/>
  <c r="BH342" i="7"/>
  <c r="BG342" i="7"/>
  <c r="BF342" i="7"/>
  <c r="T342" i="7"/>
  <c r="R342" i="7"/>
  <c r="P342" i="7"/>
  <c r="BI341" i="7"/>
  <c r="BH341" i="7"/>
  <c r="BG341" i="7"/>
  <c r="BF341" i="7"/>
  <c r="T341" i="7"/>
  <c r="R341" i="7"/>
  <c r="P341" i="7"/>
  <c r="BI340" i="7"/>
  <c r="BH340" i="7"/>
  <c r="BG340" i="7"/>
  <c r="BF340" i="7"/>
  <c r="T340" i="7"/>
  <c r="R340" i="7"/>
  <c r="P340" i="7"/>
  <c r="BI339" i="7"/>
  <c r="BH339" i="7"/>
  <c r="BG339" i="7"/>
  <c r="BF339" i="7"/>
  <c r="T339" i="7"/>
  <c r="R339" i="7"/>
  <c r="P339" i="7"/>
  <c r="BI338" i="7"/>
  <c r="BH338" i="7"/>
  <c r="BG338" i="7"/>
  <c r="BF338" i="7"/>
  <c r="T338" i="7"/>
  <c r="R338" i="7"/>
  <c r="P338" i="7"/>
  <c r="BI337" i="7"/>
  <c r="BH337" i="7"/>
  <c r="BG337" i="7"/>
  <c r="BF337" i="7"/>
  <c r="T337" i="7"/>
  <c r="R337" i="7"/>
  <c r="P337" i="7"/>
  <c r="BI336" i="7"/>
  <c r="BH336" i="7"/>
  <c r="BG336" i="7"/>
  <c r="BF336" i="7"/>
  <c r="T336" i="7"/>
  <c r="R336" i="7"/>
  <c r="P336" i="7"/>
  <c r="BI335" i="7"/>
  <c r="BH335" i="7"/>
  <c r="BG335" i="7"/>
  <c r="BF335" i="7"/>
  <c r="T335" i="7"/>
  <c r="R335" i="7"/>
  <c r="P335" i="7"/>
  <c r="BI334" i="7"/>
  <c r="BH334" i="7"/>
  <c r="BG334" i="7"/>
  <c r="BF334" i="7"/>
  <c r="T334" i="7"/>
  <c r="R334" i="7"/>
  <c r="P334" i="7"/>
  <c r="BI333" i="7"/>
  <c r="BH333" i="7"/>
  <c r="BG333" i="7"/>
  <c r="BF333" i="7"/>
  <c r="T333" i="7"/>
  <c r="R333" i="7"/>
  <c r="P333" i="7"/>
  <c r="BI332" i="7"/>
  <c r="BH332" i="7"/>
  <c r="BG332" i="7"/>
  <c r="BF332" i="7"/>
  <c r="T332" i="7"/>
  <c r="R332" i="7"/>
  <c r="P332" i="7"/>
  <c r="BI331" i="7"/>
  <c r="BH331" i="7"/>
  <c r="BG331" i="7"/>
  <c r="BF331" i="7"/>
  <c r="T331" i="7"/>
  <c r="R331" i="7"/>
  <c r="P331" i="7"/>
  <c r="BI330" i="7"/>
  <c r="BH330" i="7"/>
  <c r="BG330" i="7"/>
  <c r="BF330" i="7"/>
  <c r="T330" i="7"/>
  <c r="R330" i="7"/>
  <c r="P330" i="7"/>
  <c r="BI329" i="7"/>
  <c r="BH329" i="7"/>
  <c r="BG329" i="7"/>
  <c r="BF329" i="7"/>
  <c r="T329" i="7"/>
  <c r="R329" i="7"/>
  <c r="P329" i="7"/>
  <c r="BI328" i="7"/>
  <c r="BH328" i="7"/>
  <c r="BG328" i="7"/>
  <c r="BF328" i="7"/>
  <c r="T328" i="7"/>
  <c r="R328" i="7"/>
  <c r="P328" i="7"/>
  <c r="BI327" i="7"/>
  <c r="BH327" i="7"/>
  <c r="BG327" i="7"/>
  <c r="BF327" i="7"/>
  <c r="T327" i="7"/>
  <c r="R327" i="7"/>
  <c r="P327" i="7"/>
  <c r="BI326" i="7"/>
  <c r="BH326" i="7"/>
  <c r="BG326" i="7"/>
  <c r="BF326" i="7"/>
  <c r="T326" i="7"/>
  <c r="R326" i="7"/>
  <c r="P326" i="7"/>
  <c r="BI325" i="7"/>
  <c r="BH325" i="7"/>
  <c r="BG325" i="7"/>
  <c r="BF325" i="7"/>
  <c r="T325" i="7"/>
  <c r="R325" i="7"/>
  <c r="P325" i="7"/>
  <c r="BI324" i="7"/>
  <c r="BH324" i="7"/>
  <c r="BG324" i="7"/>
  <c r="BF324" i="7"/>
  <c r="T324" i="7"/>
  <c r="R324" i="7"/>
  <c r="P324" i="7"/>
  <c r="BI323" i="7"/>
  <c r="BH323" i="7"/>
  <c r="BG323" i="7"/>
  <c r="BF323" i="7"/>
  <c r="T323" i="7"/>
  <c r="R323" i="7"/>
  <c r="P323" i="7"/>
  <c r="BI322" i="7"/>
  <c r="BH322" i="7"/>
  <c r="BG322" i="7"/>
  <c r="BF322" i="7"/>
  <c r="T322" i="7"/>
  <c r="R322" i="7"/>
  <c r="P322" i="7"/>
  <c r="BI321" i="7"/>
  <c r="BH321" i="7"/>
  <c r="BG321" i="7"/>
  <c r="BF321" i="7"/>
  <c r="T321" i="7"/>
  <c r="R321" i="7"/>
  <c r="P321" i="7"/>
  <c r="BI320" i="7"/>
  <c r="BH320" i="7"/>
  <c r="BG320" i="7"/>
  <c r="BF320" i="7"/>
  <c r="T320" i="7"/>
  <c r="R320" i="7"/>
  <c r="P320" i="7"/>
  <c r="BI319" i="7"/>
  <c r="BH319" i="7"/>
  <c r="BG319" i="7"/>
  <c r="BF319" i="7"/>
  <c r="T319" i="7"/>
  <c r="R319" i="7"/>
  <c r="P319" i="7"/>
  <c r="BI318" i="7"/>
  <c r="BH318" i="7"/>
  <c r="BG318" i="7"/>
  <c r="BF318" i="7"/>
  <c r="T318" i="7"/>
  <c r="R318" i="7"/>
  <c r="P318" i="7"/>
  <c r="BI317" i="7"/>
  <c r="BH317" i="7"/>
  <c r="BG317" i="7"/>
  <c r="BF317" i="7"/>
  <c r="T317" i="7"/>
  <c r="R317" i="7"/>
  <c r="P317" i="7"/>
  <c r="BI316" i="7"/>
  <c r="BH316" i="7"/>
  <c r="BG316" i="7"/>
  <c r="BF316" i="7"/>
  <c r="T316" i="7"/>
  <c r="R316" i="7"/>
  <c r="P316" i="7"/>
  <c r="BI315" i="7"/>
  <c r="BH315" i="7"/>
  <c r="BG315" i="7"/>
  <c r="BF315" i="7"/>
  <c r="T315" i="7"/>
  <c r="R315" i="7"/>
  <c r="P315" i="7"/>
  <c r="BI314" i="7"/>
  <c r="BH314" i="7"/>
  <c r="BG314" i="7"/>
  <c r="BF314" i="7"/>
  <c r="T314" i="7"/>
  <c r="R314" i="7"/>
  <c r="P314" i="7"/>
  <c r="BI313" i="7"/>
  <c r="BH313" i="7"/>
  <c r="BG313" i="7"/>
  <c r="BF313" i="7"/>
  <c r="T313" i="7"/>
  <c r="R313" i="7"/>
  <c r="P313" i="7"/>
  <c r="BI312" i="7"/>
  <c r="BH312" i="7"/>
  <c r="BG312" i="7"/>
  <c r="BF312" i="7"/>
  <c r="T312" i="7"/>
  <c r="R312" i="7"/>
  <c r="P312" i="7"/>
  <c r="BI311" i="7"/>
  <c r="BH311" i="7"/>
  <c r="BG311" i="7"/>
  <c r="BF311" i="7"/>
  <c r="T311" i="7"/>
  <c r="R311" i="7"/>
  <c r="P311" i="7"/>
  <c r="BI310" i="7"/>
  <c r="BH310" i="7"/>
  <c r="BG310" i="7"/>
  <c r="BF310" i="7"/>
  <c r="T310" i="7"/>
  <c r="R310" i="7"/>
  <c r="P310" i="7"/>
  <c r="BI308" i="7"/>
  <c r="BH308" i="7"/>
  <c r="BG308" i="7"/>
  <c r="BF308" i="7"/>
  <c r="T308" i="7"/>
  <c r="R308" i="7"/>
  <c r="P308" i="7"/>
  <c r="BI307" i="7"/>
  <c r="BH307" i="7"/>
  <c r="BG307" i="7"/>
  <c r="BF307" i="7"/>
  <c r="T307" i="7"/>
  <c r="R307" i="7"/>
  <c r="P307" i="7"/>
  <c r="BI306" i="7"/>
  <c r="BH306" i="7"/>
  <c r="BG306" i="7"/>
  <c r="BF306" i="7"/>
  <c r="T306" i="7"/>
  <c r="R306" i="7"/>
  <c r="P306" i="7"/>
  <c r="BI305" i="7"/>
  <c r="BH305" i="7"/>
  <c r="BG305" i="7"/>
  <c r="BF305" i="7"/>
  <c r="T305" i="7"/>
  <c r="R305" i="7"/>
  <c r="P305" i="7"/>
  <c r="BI304" i="7"/>
  <c r="BH304" i="7"/>
  <c r="BG304" i="7"/>
  <c r="BF304" i="7"/>
  <c r="T304" i="7"/>
  <c r="R304" i="7"/>
  <c r="P304" i="7"/>
  <c r="BI303" i="7"/>
  <c r="BH303" i="7"/>
  <c r="BG303" i="7"/>
  <c r="BF303" i="7"/>
  <c r="T303" i="7"/>
  <c r="R303" i="7"/>
  <c r="P303" i="7"/>
  <c r="BI302" i="7"/>
  <c r="BH302" i="7"/>
  <c r="BG302" i="7"/>
  <c r="BF302" i="7"/>
  <c r="T302" i="7"/>
  <c r="R302" i="7"/>
  <c r="P302" i="7"/>
  <c r="BI301" i="7"/>
  <c r="BH301" i="7"/>
  <c r="BG301" i="7"/>
  <c r="BF301" i="7"/>
  <c r="T301" i="7"/>
  <c r="R301" i="7"/>
  <c r="P301" i="7"/>
  <c r="BI300" i="7"/>
  <c r="BH300" i="7"/>
  <c r="BG300" i="7"/>
  <c r="BF300" i="7"/>
  <c r="T300" i="7"/>
  <c r="R300" i="7"/>
  <c r="P300" i="7"/>
  <c r="BI299" i="7"/>
  <c r="BH299" i="7"/>
  <c r="BG299" i="7"/>
  <c r="BF299" i="7"/>
  <c r="T299" i="7"/>
  <c r="R299" i="7"/>
  <c r="P299" i="7"/>
  <c r="BI298" i="7"/>
  <c r="BH298" i="7"/>
  <c r="BG298" i="7"/>
  <c r="BF298" i="7"/>
  <c r="T298" i="7"/>
  <c r="R298" i="7"/>
  <c r="P298" i="7"/>
  <c r="BI297" i="7"/>
  <c r="BH297" i="7"/>
  <c r="BG297" i="7"/>
  <c r="BF297" i="7"/>
  <c r="T297" i="7"/>
  <c r="R297" i="7"/>
  <c r="P297" i="7"/>
  <c r="BI296" i="7"/>
  <c r="BH296" i="7"/>
  <c r="BG296" i="7"/>
  <c r="BF296" i="7"/>
  <c r="T296" i="7"/>
  <c r="R296" i="7"/>
  <c r="P296" i="7"/>
  <c r="BI295" i="7"/>
  <c r="BH295" i="7"/>
  <c r="BG295" i="7"/>
  <c r="BF295" i="7"/>
  <c r="T295" i="7"/>
  <c r="R295" i="7"/>
  <c r="P295" i="7"/>
  <c r="BI294" i="7"/>
  <c r="BH294" i="7"/>
  <c r="BG294" i="7"/>
  <c r="BF294" i="7"/>
  <c r="T294" i="7"/>
  <c r="R294" i="7"/>
  <c r="P294" i="7"/>
  <c r="BI293" i="7"/>
  <c r="BH293" i="7"/>
  <c r="BG293" i="7"/>
  <c r="BF293" i="7"/>
  <c r="T293" i="7"/>
  <c r="R293" i="7"/>
  <c r="P293" i="7"/>
  <c r="BI292" i="7"/>
  <c r="BH292" i="7"/>
  <c r="BG292" i="7"/>
  <c r="BF292" i="7"/>
  <c r="T292" i="7"/>
  <c r="R292" i="7"/>
  <c r="P292" i="7"/>
  <c r="BI291" i="7"/>
  <c r="BH291" i="7"/>
  <c r="BG291" i="7"/>
  <c r="BF291" i="7"/>
  <c r="T291" i="7"/>
  <c r="R291" i="7"/>
  <c r="P291" i="7"/>
  <c r="BI290" i="7"/>
  <c r="BH290" i="7"/>
  <c r="BG290" i="7"/>
  <c r="BF290" i="7"/>
  <c r="T290" i="7"/>
  <c r="R290" i="7"/>
  <c r="P290" i="7"/>
  <c r="BI289" i="7"/>
  <c r="BH289" i="7"/>
  <c r="BG289" i="7"/>
  <c r="BF289" i="7"/>
  <c r="T289" i="7"/>
  <c r="R289" i="7"/>
  <c r="P289" i="7"/>
  <c r="BI288" i="7"/>
  <c r="BH288" i="7"/>
  <c r="BG288" i="7"/>
  <c r="BF288" i="7"/>
  <c r="T288" i="7"/>
  <c r="R288" i="7"/>
  <c r="P288" i="7"/>
  <c r="BI287" i="7"/>
  <c r="BH287" i="7"/>
  <c r="BG287" i="7"/>
  <c r="BF287" i="7"/>
  <c r="T287" i="7"/>
  <c r="R287" i="7"/>
  <c r="P287" i="7"/>
  <c r="BI286" i="7"/>
  <c r="BH286" i="7"/>
  <c r="BG286" i="7"/>
  <c r="BF286" i="7"/>
  <c r="T286" i="7"/>
  <c r="R286" i="7"/>
  <c r="P286" i="7"/>
  <c r="BI285" i="7"/>
  <c r="BH285" i="7"/>
  <c r="BG285" i="7"/>
  <c r="BF285" i="7"/>
  <c r="T285" i="7"/>
  <c r="R285" i="7"/>
  <c r="P285" i="7"/>
  <c r="BI284" i="7"/>
  <c r="BH284" i="7"/>
  <c r="BG284" i="7"/>
  <c r="BF284" i="7"/>
  <c r="T284" i="7"/>
  <c r="R284" i="7"/>
  <c r="P284" i="7"/>
  <c r="BI283" i="7"/>
  <c r="BH283" i="7"/>
  <c r="BG283" i="7"/>
  <c r="BF283" i="7"/>
  <c r="T283" i="7"/>
  <c r="R283" i="7"/>
  <c r="P283" i="7"/>
  <c r="BI282" i="7"/>
  <c r="BH282" i="7"/>
  <c r="BG282" i="7"/>
  <c r="BF282" i="7"/>
  <c r="T282" i="7"/>
  <c r="R282" i="7"/>
  <c r="P282" i="7"/>
  <c r="BI281" i="7"/>
  <c r="BH281" i="7"/>
  <c r="BG281" i="7"/>
  <c r="BF281" i="7"/>
  <c r="T281" i="7"/>
  <c r="R281" i="7"/>
  <c r="P281" i="7"/>
  <c r="BI280" i="7"/>
  <c r="BH280" i="7"/>
  <c r="BG280" i="7"/>
  <c r="BF280" i="7"/>
  <c r="T280" i="7"/>
  <c r="R280" i="7"/>
  <c r="P280" i="7"/>
  <c r="BI279" i="7"/>
  <c r="BH279" i="7"/>
  <c r="BG279" i="7"/>
  <c r="BF279" i="7"/>
  <c r="T279" i="7"/>
  <c r="R279" i="7"/>
  <c r="P279" i="7"/>
  <c r="BI278" i="7"/>
  <c r="BH278" i="7"/>
  <c r="BG278" i="7"/>
  <c r="BF278" i="7"/>
  <c r="T278" i="7"/>
  <c r="R278" i="7"/>
  <c r="P278" i="7"/>
  <c r="BI277" i="7"/>
  <c r="BH277" i="7"/>
  <c r="BG277" i="7"/>
  <c r="BF277" i="7"/>
  <c r="T277" i="7"/>
  <c r="R277" i="7"/>
  <c r="P277" i="7"/>
  <c r="BI276" i="7"/>
  <c r="BH276" i="7"/>
  <c r="BG276" i="7"/>
  <c r="BF276" i="7"/>
  <c r="T276" i="7"/>
  <c r="R276" i="7"/>
  <c r="P276" i="7"/>
  <c r="BI275" i="7"/>
  <c r="BH275" i="7"/>
  <c r="BG275" i="7"/>
  <c r="BF275" i="7"/>
  <c r="T275" i="7"/>
  <c r="R275" i="7"/>
  <c r="P275" i="7"/>
  <c r="BI274" i="7"/>
  <c r="BH274" i="7"/>
  <c r="BG274" i="7"/>
  <c r="BF274" i="7"/>
  <c r="T274" i="7"/>
  <c r="R274" i="7"/>
  <c r="P274" i="7"/>
  <c r="BI273" i="7"/>
  <c r="BH273" i="7"/>
  <c r="BG273" i="7"/>
  <c r="BF273" i="7"/>
  <c r="T273" i="7"/>
  <c r="R273" i="7"/>
  <c r="P273" i="7"/>
  <c r="BI272" i="7"/>
  <c r="BH272" i="7"/>
  <c r="BG272" i="7"/>
  <c r="BF272" i="7"/>
  <c r="T272" i="7"/>
  <c r="R272" i="7"/>
  <c r="P272" i="7"/>
  <c r="BI270" i="7"/>
  <c r="BH270" i="7"/>
  <c r="BG270" i="7"/>
  <c r="BF270" i="7"/>
  <c r="T270" i="7"/>
  <c r="R270" i="7"/>
  <c r="P270" i="7"/>
  <c r="BI269" i="7"/>
  <c r="BH269" i="7"/>
  <c r="BG269" i="7"/>
  <c r="BF269" i="7"/>
  <c r="T269" i="7"/>
  <c r="R269" i="7"/>
  <c r="P269" i="7"/>
  <c r="BI268" i="7"/>
  <c r="BH268" i="7"/>
  <c r="BG268" i="7"/>
  <c r="BF268" i="7"/>
  <c r="T268" i="7"/>
  <c r="R268" i="7"/>
  <c r="P268" i="7"/>
  <c r="BI267" i="7"/>
  <c r="BH267" i="7"/>
  <c r="BG267" i="7"/>
  <c r="BF267" i="7"/>
  <c r="T267" i="7"/>
  <c r="R267" i="7"/>
  <c r="P267" i="7"/>
  <c r="BI266" i="7"/>
  <c r="BH266" i="7"/>
  <c r="BG266" i="7"/>
  <c r="BF266" i="7"/>
  <c r="T266" i="7"/>
  <c r="R266" i="7"/>
  <c r="P266" i="7"/>
  <c r="BI265" i="7"/>
  <c r="BH265" i="7"/>
  <c r="BG265" i="7"/>
  <c r="BF265" i="7"/>
  <c r="T265" i="7"/>
  <c r="R265" i="7"/>
  <c r="P265" i="7"/>
  <c r="BI264" i="7"/>
  <c r="BH264" i="7"/>
  <c r="BG264" i="7"/>
  <c r="BF264" i="7"/>
  <c r="T264" i="7"/>
  <c r="R264" i="7"/>
  <c r="P264" i="7"/>
  <c r="BI263" i="7"/>
  <c r="BH263" i="7"/>
  <c r="BG263" i="7"/>
  <c r="BF263" i="7"/>
  <c r="T263" i="7"/>
  <c r="R263" i="7"/>
  <c r="P263" i="7"/>
  <c r="BI262" i="7"/>
  <c r="BH262" i="7"/>
  <c r="BG262" i="7"/>
  <c r="BF262" i="7"/>
  <c r="T262" i="7"/>
  <c r="R262" i="7"/>
  <c r="P262" i="7"/>
  <c r="BI261" i="7"/>
  <c r="BH261" i="7"/>
  <c r="BG261" i="7"/>
  <c r="BF261" i="7"/>
  <c r="T261" i="7"/>
  <c r="R261" i="7"/>
  <c r="P261" i="7"/>
  <c r="BI260" i="7"/>
  <c r="BH260" i="7"/>
  <c r="BG260" i="7"/>
  <c r="BF260" i="7"/>
  <c r="T260" i="7"/>
  <c r="R260" i="7"/>
  <c r="P260" i="7"/>
  <c r="BI259" i="7"/>
  <c r="BH259" i="7"/>
  <c r="BG259" i="7"/>
  <c r="BF259" i="7"/>
  <c r="T259" i="7"/>
  <c r="R259" i="7"/>
  <c r="P259" i="7"/>
  <c r="BI258" i="7"/>
  <c r="BH258" i="7"/>
  <c r="BG258" i="7"/>
  <c r="BF258" i="7"/>
  <c r="T258" i="7"/>
  <c r="R258" i="7"/>
  <c r="P258" i="7"/>
  <c r="BI257" i="7"/>
  <c r="BH257" i="7"/>
  <c r="BG257" i="7"/>
  <c r="BF257" i="7"/>
  <c r="T257" i="7"/>
  <c r="R257" i="7"/>
  <c r="P257" i="7"/>
  <c r="BI256" i="7"/>
  <c r="BH256" i="7"/>
  <c r="BG256" i="7"/>
  <c r="BF256" i="7"/>
  <c r="T256" i="7"/>
  <c r="R256" i="7"/>
  <c r="P256" i="7"/>
  <c r="BI255" i="7"/>
  <c r="BH255" i="7"/>
  <c r="BG255" i="7"/>
  <c r="BF255" i="7"/>
  <c r="T255" i="7"/>
  <c r="R255" i="7"/>
  <c r="P255" i="7"/>
  <c r="BI254" i="7"/>
  <c r="BH254" i="7"/>
  <c r="BG254" i="7"/>
  <c r="BF254" i="7"/>
  <c r="T254" i="7"/>
  <c r="R254" i="7"/>
  <c r="P254" i="7"/>
  <c r="BI253" i="7"/>
  <c r="BH253" i="7"/>
  <c r="BG253" i="7"/>
  <c r="BF253" i="7"/>
  <c r="T253" i="7"/>
  <c r="R253" i="7"/>
  <c r="P253" i="7"/>
  <c r="BI252" i="7"/>
  <c r="BH252" i="7"/>
  <c r="BG252" i="7"/>
  <c r="BF252" i="7"/>
  <c r="T252" i="7"/>
  <c r="R252" i="7"/>
  <c r="P252" i="7"/>
  <c r="BI251" i="7"/>
  <c r="BH251" i="7"/>
  <c r="BG251" i="7"/>
  <c r="BF251" i="7"/>
  <c r="T251" i="7"/>
  <c r="R251" i="7"/>
  <c r="P251" i="7"/>
  <c r="BI249" i="7"/>
  <c r="BH249" i="7"/>
  <c r="BG249" i="7"/>
  <c r="BF249" i="7"/>
  <c r="T249" i="7"/>
  <c r="R249" i="7"/>
  <c r="P249" i="7"/>
  <c r="BI248" i="7"/>
  <c r="BH248" i="7"/>
  <c r="BG248" i="7"/>
  <c r="BF248" i="7"/>
  <c r="T248" i="7"/>
  <c r="R248" i="7"/>
  <c r="P248" i="7"/>
  <c r="BI247" i="7"/>
  <c r="BH247" i="7"/>
  <c r="BG247" i="7"/>
  <c r="BF247" i="7"/>
  <c r="T247" i="7"/>
  <c r="R247" i="7"/>
  <c r="P247" i="7"/>
  <c r="BI246" i="7"/>
  <c r="BH246" i="7"/>
  <c r="BG246" i="7"/>
  <c r="BF246" i="7"/>
  <c r="T246" i="7"/>
  <c r="R246" i="7"/>
  <c r="P246" i="7"/>
  <c r="BI245" i="7"/>
  <c r="BH245" i="7"/>
  <c r="BG245" i="7"/>
  <c r="BF245" i="7"/>
  <c r="T245" i="7"/>
  <c r="R245" i="7"/>
  <c r="P245" i="7"/>
  <c r="BI244" i="7"/>
  <c r="BH244" i="7"/>
  <c r="BG244" i="7"/>
  <c r="BF244" i="7"/>
  <c r="T244" i="7"/>
  <c r="R244" i="7"/>
  <c r="P244" i="7"/>
  <c r="BI243" i="7"/>
  <c r="BH243" i="7"/>
  <c r="BG243" i="7"/>
  <c r="BF243" i="7"/>
  <c r="T243" i="7"/>
  <c r="R243" i="7"/>
  <c r="P243" i="7"/>
  <c r="BI242" i="7"/>
  <c r="BH242" i="7"/>
  <c r="BG242" i="7"/>
  <c r="BF242" i="7"/>
  <c r="T242" i="7"/>
  <c r="R242" i="7"/>
  <c r="P242" i="7"/>
  <c r="BI241" i="7"/>
  <c r="BH241" i="7"/>
  <c r="BG241" i="7"/>
  <c r="BF241" i="7"/>
  <c r="T241" i="7"/>
  <c r="R241" i="7"/>
  <c r="P241" i="7"/>
  <c r="BI240" i="7"/>
  <c r="BH240" i="7"/>
  <c r="BG240" i="7"/>
  <c r="BF240" i="7"/>
  <c r="T240" i="7"/>
  <c r="R240" i="7"/>
  <c r="P240" i="7"/>
  <c r="BI239" i="7"/>
  <c r="BH239" i="7"/>
  <c r="BG239" i="7"/>
  <c r="BF239" i="7"/>
  <c r="T239" i="7"/>
  <c r="R239" i="7"/>
  <c r="P239" i="7"/>
  <c r="BI238" i="7"/>
  <c r="BH238" i="7"/>
  <c r="BG238" i="7"/>
  <c r="BF238" i="7"/>
  <c r="T238" i="7"/>
  <c r="R238" i="7"/>
  <c r="P238" i="7"/>
  <c r="BI237" i="7"/>
  <c r="BH237" i="7"/>
  <c r="BG237" i="7"/>
  <c r="BF237" i="7"/>
  <c r="T237" i="7"/>
  <c r="R237" i="7"/>
  <c r="P237" i="7"/>
  <c r="BI236" i="7"/>
  <c r="BH236" i="7"/>
  <c r="BG236" i="7"/>
  <c r="BF236" i="7"/>
  <c r="T236" i="7"/>
  <c r="R236" i="7"/>
  <c r="P236" i="7"/>
  <c r="BI235" i="7"/>
  <c r="BH235" i="7"/>
  <c r="BG235" i="7"/>
  <c r="BF235" i="7"/>
  <c r="T235" i="7"/>
  <c r="R235" i="7"/>
  <c r="P235" i="7"/>
  <c r="BI234" i="7"/>
  <c r="BH234" i="7"/>
  <c r="BG234" i="7"/>
  <c r="BF234" i="7"/>
  <c r="T234" i="7"/>
  <c r="R234" i="7"/>
  <c r="P234" i="7"/>
  <c r="BI233" i="7"/>
  <c r="BH233" i="7"/>
  <c r="BG233" i="7"/>
  <c r="BF233" i="7"/>
  <c r="T233" i="7"/>
  <c r="R233" i="7"/>
  <c r="P233" i="7"/>
  <c r="BI232" i="7"/>
  <c r="BH232" i="7"/>
  <c r="BG232" i="7"/>
  <c r="BF232" i="7"/>
  <c r="T232" i="7"/>
  <c r="R232" i="7"/>
  <c r="P232" i="7"/>
  <c r="BI231" i="7"/>
  <c r="BH231" i="7"/>
  <c r="BG231" i="7"/>
  <c r="BF231" i="7"/>
  <c r="T231" i="7"/>
  <c r="R231" i="7"/>
  <c r="P231" i="7"/>
  <c r="BI230" i="7"/>
  <c r="BH230" i="7"/>
  <c r="BG230" i="7"/>
  <c r="BF230" i="7"/>
  <c r="T230" i="7"/>
  <c r="R230" i="7"/>
  <c r="P230" i="7"/>
  <c r="BI229" i="7"/>
  <c r="BH229" i="7"/>
  <c r="BG229" i="7"/>
  <c r="BF229" i="7"/>
  <c r="T229" i="7"/>
  <c r="R229" i="7"/>
  <c r="P229" i="7"/>
  <c r="BI228" i="7"/>
  <c r="BH228" i="7"/>
  <c r="BG228" i="7"/>
  <c r="BF228" i="7"/>
  <c r="T228" i="7"/>
  <c r="R228" i="7"/>
  <c r="P228" i="7"/>
  <c r="BI227" i="7"/>
  <c r="BH227" i="7"/>
  <c r="BG227" i="7"/>
  <c r="BF227" i="7"/>
  <c r="T227" i="7"/>
  <c r="R227" i="7"/>
  <c r="P227" i="7"/>
  <c r="BI226" i="7"/>
  <c r="BH226" i="7"/>
  <c r="BG226" i="7"/>
  <c r="BF226" i="7"/>
  <c r="T226" i="7"/>
  <c r="R226" i="7"/>
  <c r="P226" i="7"/>
  <c r="BI225" i="7"/>
  <c r="BH225" i="7"/>
  <c r="BG225" i="7"/>
  <c r="BF225" i="7"/>
  <c r="T225" i="7"/>
  <c r="R225" i="7"/>
  <c r="P225" i="7"/>
  <c r="BI224" i="7"/>
  <c r="BH224" i="7"/>
  <c r="BG224" i="7"/>
  <c r="BF224" i="7"/>
  <c r="T224" i="7"/>
  <c r="R224" i="7"/>
  <c r="P224" i="7"/>
  <c r="BI223" i="7"/>
  <c r="BH223" i="7"/>
  <c r="BG223" i="7"/>
  <c r="BF223" i="7"/>
  <c r="T223" i="7"/>
  <c r="R223" i="7"/>
  <c r="P223" i="7"/>
  <c r="BI222" i="7"/>
  <c r="BH222" i="7"/>
  <c r="BG222" i="7"/>
  <c r="BF222" i="7"/>
  <c r="T222" i="7"/>
  <c r="R222" i="7"/>
  <c r="P222" i="7"/>
  <c r="BI221" i="7"/>
  <c r="BH221" i="7"/>
  <c r="BG221" i="7"/>
  <c r="BF221" i="7"/>
  <c r="T221" i="7"/>
  <c r="R221" i="7"/>
  <c r="P221" i="7"/>
  <c r="BI220" i="7"/>
  <c r="BH220" i="7"/>
  <c r="BG220" i="7"/>
  <c r="BF220" i="7"/>
  <c r="T220" i="7"/>
  <c r="R220" i="7"/>
  <c r="P220" i="7"/>
  <c r="BI219" i="7"/>
  <c r="BH219" i="7"/>
  <c r="BG219" i="7"/>
  <c r="BF219" i="7"/>
  <c r="T219" i="7"/>
  <c r="R219" i="7"/>
  <c r="P219" i="7"/>
  <c r="BI218" i="7"/>
  <c r="BH218" i="7"/>
  <c r="BG218" i="7"/>
  <c r="BF218" i="7"/>
  <c r="T218" i="7"/>
  <c r="R218" i="7"/>
  <c r="P218" i="7"/>
  <c r="BI217" i="7"/>
  <c r="BH217" i="7"/>
  <c r="BG217" i="7"/>
  <c r="BF217" i="7"/>
  <c r="T217" i="7"/>
  <c r="R217" i="7"/>
  <c r="P217" i="7"/>
  <c r="BI216" i="7"/>
  <c r="BH216" i="7"/>
  <c r="BG216" i="7"/>
  <c r="BF216" i="7"/>
  <c r="T216" i="7"/>
  <c r="R216" i="7"/>
  <c r="P216" i="7"/>
  <c r="BI215" i="7"/>
  <c r="BH215" i="7"/>
  <c r="BG215" i="7"/>
  <c r="BF215" i="7"/>
  <c r="T215" i="7"/>
  <c r="R215" i="7"/>
  <c r="P215" i="7"/>
  <c r="BI214" i="7"/>
  <c r="BH214" i="7"/>
  <c r="BG214" i="7"/>
  <c r="BF214" i="7"/>
  <c r="T214" i="7"/>
  <c r="R214" i="7"/>
  <c r="P214" i="7"/>
  <c r="BI213" i="7"/>
  <c r="BH213" i="7"/>
  <c r="BG213" i="7"/>
  <c r="BF213" i="7"/>
  <c r="T213" i="7"/>
  <c r="R213" i="7"/>
  <c r="P213" i="7"/>
  <c r="BI212" i="7"/>
  <c r="BH212" i="7"/>
  <c r="BG212" i="7"/>
  <c r="BF212" i="7"/>
  <c r="T212" i="7"/>
  <c r="R212" i="7"/>
  <c r="P212" i="7"/>
  <c r="BI211" i="7"/>
  <c r="BH211" i="7"/>
  <c r="BG211" i="7"/>
  <c r="BF211" i="7"/>
  <c r="T211" i="7"/>
  <c r="R211" i="7"/>
  <c r="P211" i="7"/>
  <c r="BI210" i="7"/>
  <c r="BH210" i="7"/>
  <c r="BG210" i="7"/>
  <c r="BF210" i="7"/>
  <c r="T210" i="7"/>
  <c r="R210" i="7"/>
  <c r="P210" i="7"/>
  <c r="BI209" i="7"/>
  <c r="BH209" i="7"/>
  <c r="BG209" i="7"/>
  <c r="BF209" i="7"/>
  <c r="T209" i="7"/>
  <c r="R209" i="7"/>
  <c r="P209" i="7"/>
  <c r="BI208" i="7"/>
  <c r="BH208" i="7"/>
  <c r="BG208" i="7"/>
  <c r="BF208" i="7"/>
  <c r="T208" i="7"/>
  <c r="R208" i="7"/>
  <c r="P208" i="7"/>
  <c r="BI207" i="7"/>
  <c r="BH207" i="7"/>
  <c r="BG207" i="7"/>
  <c r="BF207" i="7"/>
  <c r="T207" i="7"/>
  <c r="R207" i="7"/>
  <c r="P207" i="7"/>
  <c r="BI206" i="7"/>
  <c r="BH206" i="7"/>
  <c r="BG206" i="7"/>
  <c r="BF206" i="7"/>
  <c r="T206" i="7"/>
  <c r="R206" i="7"/>
  <c r="P206" i="7"/>
  <c r="BI205" i="7"/>
  <c r="BH205" i="7"/>
  <c r="BG205" i="7"/>
  <c r="BF205" i="7"/>
  <c r="T205" i="7"/>
  <c r="R205" i="7"/>
  <c r="P205" i="7"/>
  <c r="BI204" i="7"/>
  <c r="BH204" i="7"/>
  <c r="BG204" i="7"/>
  <c r="BF204" i="7"/>
  <c r="T204" i="7"/>
  <c r="R204" i="7"/>
  <c r="P204" i="7"/>
  <c r="BI203" i="7"/>
  <c r="BH203" i="7"/>
  <c r="BG203" i="7"/>
  <c r="BF203" i="7"/>
  <c r="T203" i="7"/>
  <c r="R203" i="7"/>
  <c r="P203" i="7"/>
  <c r="BI202" i="7"/>
  <c r="BH202" i="7"/>
  <c r="BG202" i="7"/>
  <c r="BF202" i="7"/>
  <c r="T202" i="7"/>
  <c r="R202" i="7"/>
  <c r="P202" i="7"/>
  <c r="BI201" i="7"/>
  <c r="BH201" i="7"/>
  <c r="BG201" i="7"/>
  <c r="BF201" i="7"/>
  <c r="T201" i="7"/>
  <c r="R201" i="7"/>
  <c r="P201" i="7"/>
  <c r="BI200" i="7"/>
  <c r="BH200" i="7"/>
  <c r="BG200" i="7"/>
  <c r="BF200" i="7"/>
  <c r="T200" i="7"/>
  <c r="R200" i="7"/>
  <c r="P200" i="7"/>
  <c r="BI199" i="7"/>
  <c r="BH199" i="7"/>
  <c r="BG199" i="7"/>
  <c r="BF199" i="7"/>
  <c r="T199" i="7"/>
  <c r="R199" i="7"/>
  <c r="P199" i="7"/>
  <c r="BI198" i="7"/>
  <c r="BH198" i="7"/>
  <c r="BG198" i="7"/>
  <c r="BF198" i="7"/>
  <c r="T198" i="7"/>
  <c r="R198" i="7"/>
  <c r="P198" i="7"/>
  <c r="BI197" i="7"/>
  <c r="BH197" i="7"/>
  <c r="BG197" i="7"/>
  <c r="BF197" i="7"/>
  <c r="T197" i="7"/>
  <c r="R197" i="7"/>
  <c r="P197" i="7"/>
  <c r="BI196" i="7"/>
  <c r="BH196" i="7"/>
  <c r="BG196" i="7"/>
  <c r="BF196" i="7"/>
  <c r="T196" i="7"/>
  <c r="R196" i="7"/>
  <c r="P196" i="7"/>
  <c r="BI195" i="7"/>
  <c r="BH195" i="7"/>
  <c r="BG195" i="7"/>
  <c r="BF195" i="7"/>
  <c r="T195" i="7"/>
  <c r="R195" i="7"/>
  <c r="P195" i="7"/>
  <c r="BI194" i="7"/>
  <c r="BH194" i="7"/>
  <c r="BG194" i="7"/>
  <c r="BF194" i="7"/>
  <c r="T194" i="7"/>
  <c r="R194" i="7"/>
  <c r="P194" i="7"/>
  <c r="BI193" i="7"/>
  <c r="BH193" i="7"/>
  <c r="BG193" i="7"/>
  <c r="BF193" i="7"/>
  <c r="T193" i="7"/>
  <c r="R193" i="7"/>
  <c r="P193" i="7"/>
  <c r="BI192" i="7"/>
  <c r="BH192" i="7"/>
  <c r="BG192" i="7"/>
  <c r="BF192" i="7"/>
  <c r="T192" i="7"/>
  <c r="R192" i="7"/>
  <c r="P192" i="7"/>
  <c r="BI191" i="7"/>
  <c r="BH191" i="7"/>
  <c r="BG191" i="7"/>
  <c r="BF191" i="7"/>
  <c r="T191" i="7"/>
  <c r="R191" i="7"/>
  <c r="P191" i="7"/>
  <c r="BI190" i="7"/>
  <c r="BH190" i="7"/>
  <c r="BG190" i="7"/>
  <c r="BF190" i="7"/>
  <c r="T190" i="7"/>
  <c r="R190" i="7"/>
  <c r="P190" i="7"/>
  <c r="BI189" i="7"/>
  <c r="BH189" i="7"/>
  <c r="BG189" i="7"/>
  <c r="BF189" i="7"/>
  <c r="T189" i="7"/>
  <c r="R189" i="7"/>
  <c r="P189" i="7"/>
  <c r="BI188" i="7"/>
  <c r="BH188" i="7"/>
  <c r="BG188" i="7"/>
  <c r="BF188" i="7"/>
  <c r="T188" i="7"/>
  <c r="R188" i="7"/>
  <c r="P188" i="7"/>
  <c r="BI187" i="7"/>
  <c r="BH187" i="7"/>
  <c r="BG187" i="7"/>
  <c r="BF187" i="7"/>
  <c r="T187" i="7"/>
  <c r="R187" i="7"/>
  <c r="P187" i="7"/>
  <c r="BI186" i="7"/>
  <c r="BH186" i="7"/>
  <c r="BG186" i="7"/>
  <c r="BF186" i="7"/>
  <c r="T186" i="7"/>
  <c r="R186" i="7"/>
  <c r="P186" i="7"/>
  <c r="BI185" i="7"/>
  <c r="BH185" i="7"/>
  <c r="BG185" i="7"/>
  <c r="BF185" i="7"/>
  <c r="T185" i="7"/>
  <c r="R185" i="7"/>
  <c r="P185" i="7"/>
  <c r="BI184" i="7"/>
  <c r="BH184" i="7"/>
  <c r="BG184" i="7"/>
  <c r="BF184" i="7"/>
  <c r="T184" i="7"/>
  <c r="R184" i="7"/>
  <c r="P184" i="7"/>
  <c r="BI183" i="7"/>
  <c r="BH183" i="7"/>
  <c r="BG183" i="7"/>
  <c r="BF183" i="7"/>
  <c r="T183" i="7"/>
  <c r="R183" i="7"/>
  <c r="P183" i="7"/>
  <c r="BI182" i="7"/>
  <c r="BH182" i="7"/>
  <c r="BG182" i="7"/>
  <c r="BF182" i="7"/>
  <c r="T182" i="7"/>
  <c r="R182" i="7"/>
  <c r="P182" i="7"/>
  <c r="BI181" i="7"/>
  <c r="BH181" i="7"/>
  <c r="BG181" i="7"/>
  <c r="BF181" i="7"/>
  <c r="T181" i="7"/>
  <c r="R181" i="7"/>
  <c r="P181" i="7"/>
  <c r="BI180" i="7"/>
  <c r="BH180" i="7"/>
  <c r="BG180" i="7"/>
  <c r="BF180" i="7"/>
  <c r="T180" i="7"/>
  <c r="R180" i="7"/>
  <c r="P180" i="7"/>
  <c r="BI179" i="7"/>
  <c r="BH179" i="7"/>
  <c r="BG179" i="7"/>
  <c r="BF179" i="7"/>
  <c r="T179" i="7"/>
  <c r="R179" i="7"/>
  <c r="P179" i="7"/>
  <c r="BI178" i="7"/>
  <c r="BH178" i="7"/>
  <c r="BG178" i="7"/>
  <c r="BF178" i="7"/>
  <c r="T178" i="7"/>
  <c r="R178" i="7"/>
  <c r="P178" i="7"/>
  <c r="BI177" i="7"/>
  <c r="BH177" i="7"/>
  <c r="BG177" i="7"/>
  <c r="BF177" i="7"/>
  <c r="T177" i="7"/>
  <c r="R177" i="7"/>
  <c r="P177" i="7"/>
  <c r="BI176" i="7"/>
  <c r="BH176" i="7"/>
  <c r="BG176" i="7"/>
  <c r="BF176" i="7"/>
  <c r="T176" i="7"/>
  <c r="R176" i="7"/>
  <c r="P176" i="7"/>
  <c r="BI175" i="7"/>
  <c r="BH175" i="7"/>
  <c r="BG175" i="7"/>
  <c r="BF175" i="7"/>
  <c r="T175" i="7"/>
  <c r="R175" i="7"/>
  <c r="P175" i="7"/>
  <c r="BI174" i="7"/>
  <c r="BH174" i="7"/>
  <c r="BG174" i="7"/>
  <c r="BF174" i="7"/>
  <c r="T174" i="7"/>
  <c r="R174" i="7"/>
  <c r="P174" i="7"/>
  <c r="BI173" i="7"/>
  <c r="BH173" i="7"/>
  <c r="BG173" i="7"/>
  <c r="BF173" i="7"/>
  <c r="T173" i="7"/>
  <c r="R173" i="7"/>
  <c r="P173" i="7"/>
  <c r="BI172" i="7"/>
  <c r="BH172" i="7"/>
  <c r="BG172" i="7"/>
  <c r="BF172" i="7"/>
  <c r="T172" i="7"/>
  <c r="R172" i="7"/>
  <c r="P172" i="7"/>
  <c r="BI171" i="7"/>
  <c r="BH171" i="7"/>
  <c r="BG171" i="7"/>
  <c r="BF171" i="7"/>
  <c r="T171" i="7"/>
  <c r="R171" i="7"/>
  <c r="P171" i="7"/>
  <c r="BI170" i="7"/>
  <c r="BH170" i="7"/>
  <c r="BG170" i="7"/>
  <c r="BF170" i="7"/>
  <c r="T170" i="7"/>
  <c r="R170" i="7"/>
  <c r="P170" i="7"/>
  <c r="BI169" i="7"/>
  <c r="BH169" i="7"/>
  <c r="BG169" i="7"/>
  <c r="BF169" i="7"/>
  <c r="T169" i="7"/>
  <c r="R169" i="7"/>
  <c r="P169" i="7"/>
  <c r="BI168" i="7"/>
  <c r="BH168" i="7"/>
  <c r="BG168" i="7"/>
  <c r="BF168" i="7"/>
  <c r="T168" i="7"/>
  <c r="R168" i="7"/>
  <c r="P168" i="7"/>
  <c r="BI167" i="7"/>
  <c r="BH167" i="7"/>
  <c r="BG167" i="7"/>
  <c r="BF167" i="7"/>
  <c r="T167" i="7"/>
  <c r="R167" i="7"/>
  <c r="P167" i="7"/>
  <c r="BI166" i="7"/>
  <c r="BH166" i="7"/>
  <c r="BG166" i="7"/>
  <c r="BF166" i="7"/>
  <c r="T166" i="7"/>
  <c r="R166" i="7"/>
  <c r="P166" i="7"/>
  <c r="BI165" i="7"/>
  <c r="BH165" i="7"/>
  <c r="BG165" i="7"/>
  <c r="BF165" i="7"/>
  <c r="T165" i="7"/>
  <c r="R165" i="7"/>
  <c r="P165" i="7"/>
  <c r="BI164" i="7"/>
  <c r="BH164" i="7"/>
  <c r="BG164" i="7"/>
  <c r="BF164" i="7"/>
  <c r="T164" i="7"/>
  <c r="R164" i="7"/>
  <c r="P164" i="7"/>
  <c r="BI163" i="7"/>
  <c r="BH163" i="7"/>
  <c r="BG163" i="7"/>
  <c r="BF163" i="7"/>
  <c r="T163" i="7"/>
  <c r="R163" i="7"/>
  <c r="P163" i="7"/>
  <c r="BI162" i="7"/>
  <c r="BH162" i="7"/>
  <c r="BG162" i="7"/>
  <c r="BF162" i="7"/>
  <c r="T162" i="7"/>
  <c r="R162" i="7"/>
  <c r="P162" i="7"/>
  <c r="BI161" i="7"/>
  <c r="BH161" i="7"/>
  <c r="BG161" i="7"/>
  <c r="BF161" i="7"/>
  <c r="T161" i="7"/>
  <c r="R161" i="7"/>
  <c r="P161" i="7"/>
  <c r="BI160" i="7"/>
  <c r="BH160" i="7"/>
  <c r="BG160" i="7"/>
  <c r="BF160" i="7"/>
  <c r="T160" i="7"/>
  <c r="R160" i="7"/>
  <c r="P160" i="7"/>
  <c r="BI159" i="7"/>
  <c r="BH159" i="7"/>
  <c r="BG159" i="7"/>
  <c r="BF159" i="7"/>
  <c r="T159" i="7"/>
  <c r="R159" i="7"/>
  <c r="P159" i="7"/>
  <c r="BI158" i="7"/>
  <c r="BH158" i="7"/>
  <c r="BG158" i="7"/>
  <c r="BF158" i="7"/>
  <c r="T158" i="7"/>
  <c r="R158" i="7"/>
  <c r="P158" i="7"/>
  <c r="BI157" i="7"/>
  <c r="BH157" i="7"/>
  <c r="BG157" i="7"/>
  <c r="BF157" i="7"/>
  <c r="T157" i="7"/>
  <c r="R157" i="7"/>
  <c r="P157" i="7"/>
  <c r="BI156" i="7"/>
  <c r="BH156" i="7"/>
  <c r="BG156" i="7"/>
  <c r="BF156" i="7"/>
  <c r="T156" i="7"/>
  <c r="R156" i="7"/>
  <c r="P156" i="7"/>
  <c r="BI155" i="7"/>
  <c r="BH155" i="7"/>
  <c r="BG155" i="7"/>
  <c r="BF155" i="7"/>
  <c r="T155" i="7"/>
  <c r="R155" i="7"/>
  <c r="P155" i="7"/>
  <c r="BI154" i="7"/>
  <c r="BH154" i="7"/>
  <c r="BG154" i="7"/>
  <c r="BF154" i="7"/>
  <c r="T154" i="7"/>
  <c r="R154" i="7"/>
  <c r="P154" i="7"/>
  <c r="BI153" i="7"/>
  <c r="BH153" i="7"/>
  <c r="BG153" i="7"/>
  <c r="BF153" i="7"/>
  <c r="T153" i="7"/>
  <c r="R153" i="7"/>
  <c r="P153" i="7"/>
  <c r="BI152" i="7"/>
  <c r="BH152" i="7"/>
  <c r="BG152" i="7"/>
  <c r="BF152" i="7"/>
  <c r="T152" i="7"/>
  <c r="R152" i="7"/>
  <c r="P152" i="7"/>
  <c r="BI151" i="7"/>
  <c r="BH151" i="7"/>
  <c r="BG151" i="7"/>
  <c r="BF151" i="7"/>
  <c r="T151" i="7"/>
  <c r="R151" i="7"/>
  <c r="P151" i="7"/>
  <c r="BI150" i="7"/>
  <c r="BH150" i="7"/>
  <c r="BG150" i="7"/>
  <c r="BF150" i="7"/>
  <c r="T150" i="7"/>
  <c r="R150" i="7"/>
  <c r="P150"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4" i="7"/>
  <c r="BH144" i="7"/>
  <c r="BG144" i="7"/>
  <c r="BF144" i="7"/>
  <c r="T144" i="7"/>
  <c r="R144" i="7"/>
  <c r="P144" i="7"/>
  <c r="BI143" i="7"/>
  <c r="BH143" i="7"/>
  <c r="BG143" i="7"/>
  <c r="BF143" i="7"/>
  <c r="T143" i="7"/>
  <c r="R143" i="7"/>
  <c r="P143" i="7"/>
  <c r="BI142" i="7"/>
  <c r="BH142" i="7"/>
  <c r="BG142" i="7"/>
  <c r="BF142" i="7"/>
  <c r="T142" i="7"/>
  <c r="R142" i="7"/>
  <c r="P142" i="7"/>
  <c r="BI141" i="7"/>
  <c r="BH141" i="7"/>
  <c r="BG141" i="7"/>
  <c r="BF141" i="7"/>
  <c r="T141" i="7"/>
  <c r="R141" i="7"/>
  <c r="P141" i="7"/>
  <c r="BI140" i="7"/>
  <c r="BH140" i="7"/>
  <c r="BG140" i="7"/>
  <c r="BF140" i="7"/>
  <c r="T140" i="7"/>
  <c r="R140" i="7"/>
  <c r="P140" i="7"/>
  <c r="BI139" i="7"/>
  <c r="BH139" i="7"/>
  <c r="BG139" i="7"/>
  <c r="BF139" i="7"/>
  <c r="T139" i="7"/>
  <c r="R139" i="7"/>
  <c r="P139"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2" i="7"/>
  <c r="BH122" i="7"/>
  <c r="BG122" i="7"/>
  <c r="BF122" i="7"/>
  <c r="T122" i="7"/>
  <c r="R122" i="7"/>
  <c r="P122" i="7"/>
  <c r="BI121" i="7"/>
  <c r="BH121" i="7"/>
  <c r="BG121" i="7"/>
  <c r="BF121" i="7"/>
  <c r="T121" i="7"/>
  <c r="R121" i="7"/>
  <c r="P121" i="7"/>
  <c r="BI120" i="7"/>
  <c r="BH120" i="7"/>
  <c r="BG120" i="7"/>
  <c r="BF120" i="7"/>
  <c r="T120" i="7"/>
  <c r="R120" i="7"/>
  <c r="P120" i="7"/>
  <c r="BI119" i="7"/>
  <c r="BH119" i="7"/>
  <c r="BG119" i="7"/>
  <c r="BF119" i="7"/>
  <c r="T119" i="7"/>
  <c r="R119" i="7"/>
  <c r="P119" i="7"/>
  <c r="BI118" i="7"/>
  <c r="BH118" i="7"/>
  <c r="BG118" i="7"/>
  <c r="BF118" i="7"/>
  <c r="T118" i="7"/>
  <c r="R118" i="7"/>
  <c r="P118" i="7"/>
  <c r="BI117" i="7"/>
  <c r="BH117" i="7"/>
  <c r="BG117" i="7"/>
  <c r="BF117" i="7"/>
  <c r="T117" i="7"/>
  <c r="R117" i="7"/>
  <c r="P117" i="7"/>
  <c r="BI116" i="7"/>
  <c r="BH116" i="7"/>
  <c r="BG116" i="7"/>
  <c r="BF116" i="7"/>
  <c r="T116" i="7"/>
  <c r="R116" i="7"/>
  <c r="P116" i="7"/>
  <c r="BI115" i="7"/>
  <c r="BH115" i="7"/>
  <c r="BG115" i="7"/>
  <c r="BF115" i="7"/>
  <c r="T115" i="7"/>
  <c r="R115" i="7"/>
  <c r="P115" i="7"/>
  <c r="BI114" i="7"/>
  <c r="BH114" i="7"/>
  <c r="BG114" i="7"/>
  <c r="BF114" i="7"/>
  <c r="T114" i="7"/>
  <c r="R114" i="7"/>
  <c r="P114"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9" i="7"/>
  <c r="BH109" i="7"/>
  <c r="BG109" i="7"/>
  <c r="BF109" i="7"/>
  <c r="T109" i="7"/>
  <c r="R109" i="7"/>
  <c r="P109" i="7"/>
  <c r="BI108" i="7"/>
  <c r="BH108" i="7"/>
  <c r="BG108" i="7"/>
  <c r="BF108" i="7"/>
  <c r="T108" i="7"/>
  <c r="R108" i="7"/>
  <c r="P108" i="7"/>
  <c r="BI107" i="7"/>
  <c r="BH107" i="7"/>
  <c r="BG107" i="7"/>
  <c r="BF107" i="7"/>
  <c r="T107" i="7"/>
  <c r="R107" i="7"/>
  <c r="P107" i="7"/>
  <c r="BI106" i="7"/>
  <c r="BH106" i="7"/>
  <c r="BG106" i="7"/>
  <c r="BF106" i="7"/>
  <c r="T106" i="7"/>
  <c r="R106" i="7"/>
  <c r="P106" i="7"/>
  <c r="BI105" i="7"/>
  <c r="BH105" i="7"/>
  <c r="BG105" i="7"/>
  <c r="BF105" i="7"/>
  <c r="T105" i="7"/>
  <c r="R105" i="7"/>
  <c r="P105" i="7"/>
  <c r="BI104" i="7"/>
  <c r="BH104" i="7"/>
  <c r="BG104" i="7"/>
  <c r="BF104" i="7"/>
  <c r="T104" i="7"/>
  <c r="R104" i="7"/>
  <c r="P104"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J89" i="7"/>
  <c r="F89" i="7"/>
  <c r="F87" i="7"/>
  <c r="E85" i="7"/>
  <c r="J58" i="7"/>
  <c r="F58" i="7"/>
  <c r="F56" i="7"/>
  <c r="E54" i="7"/>
  <c r="J26" i="7"/>
  <c r="E26" i="7"/>
  <c r="J90" i="7"/>
  <c r="J25" i="7"/>
  <c r="J20" i="7"/>
  <c r="E20" i="7"/>
  <c r="F90" i="7"/>
  <c r="J19" i="7"/>
  <c r="J14" i="7"/>
  <c r="J56" i="7"/>
  <c r="E7" i="7"/>
  <c r="E81" i="7" s="1"/>
  <c r="J39" i="6"/>
  <c r="J38" i="6"/>
  <c r="AY60" i="1"/>
  <c r="J37" i="6"/>
  <c r="AX60" i="1"/>
  <c r="BI281" i="6"/>
  <c r="BH281" i="6"/>
  <c r="BG281" i="6"/>
  <c r="BF281" i="6"/>
  <c r="T281" i="6"/>
  <c r="R281" i="6"/>
  <c r="P281" i="6"/>
  <c r="BI280" i="6"/>
  <c r="BH280" i="6"/>
  <c r="BG280" i="6"/>
  <c r="BF280" i="6"/>
  <c r="T280" i="6"/>
  <c r="R280" i="6"/>
  <c r="P280" i="6"/>
  <c r="BI279" i="6"/>
  <c r="BH279" i="6"/>
  <c r="BG279" i="6"/>
  <c r="BF279" i="6"/>
  <c r="T279" i="6"/>
  <c r="R279" i="6"/>
  <c r="P279" i="6"/>
  <c r="BI278" i="6"/>
  <c r="BH278" i="6"/>
  <c r="BG278" i="6"/>
  <c r="BF278" i="6"/>
  <c r="T278" i="6"/>
  <c r="R278" i="6"/>
  <c r="P278" i="6"/>
  <c r="BI277" i="6"/>
  <c r="BH277" i="6"/>
  <c r="BG277" i="6"/>
  <c r="BF277" i="6"/>
  <c r="T277" i="6"/>
  <c r="R277" i="6"/>
  <c r="P277" i="6"/>
  <c r="BI276" i="6"/>
  <c r="BH276" i="6"/>
  <c r="BG276" i="6"/>
  <c r="BF276" i="6"/>
  <c r="T276" i="6"/>
  <c r="R276" i="6"/>
  <c r="P276" i="6"/>
  <c r="BI274" i="6"/>
  <c r="BH274" i="6"/>
  <c r="BG274" i="6"/>
  <c r="BF274" i="6"/>
  <c r="T274" i="6"/>
  <c r="R274" i="6"/>
  <c r="P274" i="6"/>
  <c r="BI273" i="6"/>
  <c r="BH273" i="6"/>
  <c r="BG273" i="6"/>
  <c r="BF273" i="6"/>
  <c r="T273" i="6"/>
  <c r="R273" i="6"/>
  <c r="P273" i="6"/>
  <c r="BI272" i="6"/>
  <c r="BH272" i="6"/>
  <c r="BG272" i="6"/>
  <c r="BF272" i="6"/>
  <c r="T272" i="6"/>
  <c r="R272" i="6"/>
  <c r="P272" i="6"/>
  <c r="BI271" i="6"/>
  <c r="BH271" i="6"/>
  <c r="BG271" i="6"/>
  <c r="BF271" i="6"/>
  <c r="T271" i="6"/>
  <c r="R271" i="6"/>
  <c r="P271" i="6"/>
  <c r="BI270" i="6"/>
  <c r="BH270" i="6"/>
  <c r="BG270" i="6"/>
  <c r="BF270" i="6"/>
  <c r="T270" i="6"/>
  <c r="R270" i="6"/>
  <c r="P270" i="6"/>
  <c r="BI269" i="6"/>
  <c r="BH269" i="6"/>
  <c r="BG269" i="6"/>
  <c r="BF269" i="6"/>
  <c r="T269" i="6"/>
  <c r="R269" i="6"/>
  <c r="P269" i="6"/>
  <c r="BI267" i="6"/>
  <c r="BH267" i="6"/>
  <c r="BG267" i="6"/>
  <c r="BF267" i="6"/>
  <c r="T267" i="6"/>
  <c r="R267" i="6"/>
  <c r="P267" i="6"/>
  <c r="BI266" i="6"/>
  <c r="BH266" i="6"/>
  <c r="BG266" i="6"/>
  <c r="BF266" i="6"/>
  <c r="T266" i="6"/>
  <c r="R266" i="6"/>
  <c r="P266" i="6"/>
  <c r="BI265" i="6"/>
  <c r="BH265" i="6"/>
  <c r="BG265" i="6"/>
  <c r="BF265" i="6"/>
  <c r="T265" i="6"/>
  <c r="R265" i="6"/>
  <c r="P265" i="6"/>
  <c r="BI264" i="6"/>
  <c r="BH264" i="6"/>
  <c r="BG264" i="6"/>
  <c r="BF264" i="6"/>
  <c r="T264" i="6"/>
  <c r="R264" i="6"/>
  <c r="P264" i="6"/>
  <c r="BI263" i="6"/>
  <c r="BH263" i="6"/>
  <c r="BG263" i="6"/>
  <c r="BF263" i="6"/>
  <c r="T263" i="6"/>
  <c r="R263" i="6"/>
  <c r="P263" i="6"/>
  <c r="BI262" i="6"/>
  <c r="BH262" i="6"/>
  <c r="BG262" i="6"/>
  <c r="BF262" i="6"/>
  <c r="T262" i="6"/>
  <c r="R262" i="6"/>
  <c r="P262" i="6"/>
  <c r="BI261" i="6"/>
  <c r="BH261" i="6"/>
  <c r="BG261" i="6"/>
  <c r="BF261" i="6"/>
  <c r="T261" i="6"/>
  <c r="R261" i="6"/>
  <c r="P261" i="6"/>
  <c r="BI260" i="6"/>
  <c r="BH260" i="6"/>
  <c r="BG260" i="6"/>
  <c r="BF260" i="6"/>
  <c r="T260" i="6"/>
  <c r="R260" i="6"/>
  <c r="P260" i="6"/>
  <c r="BI259" i="6"/>
  <c r="BH259" i="6"/>
  <c r="BG259" i="6"/>
  <c r="BF259" i="6"/>
  <c r="T259" i="6"/>
  <c r="R259" i="6"/>
  <c r="P259" i="6"/>
  <c r="BI257" i="6"/>
  <c r="BH257" i="6"/>
  <c r="BG257" i="6"/>
  <c r="BF257" i="6"/>
  <c r="T257" i="6"/>
  <c r="R257" i="6"/>
  <c r="P257" i="6"/>
  <c r="BI256" i="6"/>
  <c r="BH256" i="6"/>
  <c r="BG256" i="6"/>
  <c r="BF256" i="6"/>
  <c r="T256" i="6"/>
  <c r="R256" i="6"/>
  <c r="P256" i="6"/>
  <c r="BI255" i="6"/>
  <c r="BH255" i="6"/>
  <c r="BG255" i="6"/>
  <c r="BF255" i="6"/>
  <c r="T255" i="6"/>
  <c r="R255" i="6"/>
  <c r="P255" i="6"/>
  <c r="BI254" i="6"/>
  <c r="BH254" i="6"/>
  <c r="BG254" i="6"/>
  <c r="BF254" i="6"/>
  <c r="T254" i="6"/>
  <c r="R254" i="6"/>
  <c r="P254" i="6"/>
  <c r="BI253" i="6"/>
  <c r="BH253" i="6"/>
  <c r="BG253" i="6"/>
  <c r="BF253" i="6"/>
  <c r="T253" i="6"/>
  <c r="R253" i="6"/>
  <c r="P253" i="6"/>
  <c r="BI252" i="6"/>
  <c r="BH252" i="6"/>
  <c r="BG252" i="6"/>
  <c r="BF252" i="6"/>
  <c r="T252" i="6"/>
  <c r="R252" i="6"/>
  <c r="P252" i="6"/>
  <c r="BI251" i="6"/>
  <c r="BH251" i="6"/>
  <c r="BG251" i="6"/>
  <c r="BF251" i="6"/>
  <c r="T251" i="6"/>
  <c r="R251" i="6"/>
  <c r="P251" i="6"/>
  <c r="BI250" i="6"/>
  <c r="BH250" i="6"/>
  <c r="BG250" i="6"/>
  <c r="BF250" i="6"/>
  <c r="T250" i="6"/>
  <c r="R250" i="6"/>
  <c r="P250" i="6"/>
  <c r="BI249" i="6"/>
  <c r="BH249" i="6"/>
  <c r="BG249" i="6"/>
  <c r="BF249" i="6"/>
  <c r="T249" i="6"/>
  <c r="R249" i="6"/>
  <c r="P249" i="6"/>
  <c r="BI248" i="6"/>
  <c r="BH248" i="6"/>
  <c r="BG248" i="6"/>
  <c r="BF248" i="6"/>
  <c r="T248" i="6"/>
  <c r="R248" i="6"/>
  <c r="P248" i="6"/>
  <c r="BI247" i="6"/>
  <c r="BH247" i="6"/>
  <c r="BG247" i="6"/>
  <c r="BF247" i="6"/>
  <c r="T247" i="6"/>
  <c r="R247" i="6"/>
  <c r="P247" i="6"/>
  <c r="BI245" i="6"/>
  <c r="BH245" i="6"/>
  <c r="BG245" i="6"/>
  <c r="BF245" i="6"/>
  <c r="T245" i="6"/>
  <c r="R245" i="6"/>
  <c r="P245" i="6"/>
  <c r="BI244" i="6"/>
  <c r="BH244" i="6"/>
  <c r="BG244" i="6"/>
  <c r="BF244" i="6"/>
  <c r="T244" i="6"/>
  <c r="R244" i="6"/>
  <c r="P244" i="6"/>
  <c r="BI243" i="6"/>
  <c r="BH243" i="6"/>
  <c r="BG243" i="6"/>
  <c r="BF243" i="6"/>
  <c r="T243" i="6"/>
  <c r="R243" i="6"/>
  <c r="P243" i="6"/>
  <c r="BI241" i="6"/>
  <c r="BH241" i="6"/>
  <c r="BG241" i="6"/>
  <c r="BF241" i="6"/>
  <c r="T241" i="6"/>
  <c r="R241" i="6"/>
  <c r="P241" i="6"/>
  <c r="BI240" i="6"/>
  <c r="BH240" i="6"/>
  <c r="BG240" i="6"/>
  <c r="BF240" i="6"/>
  <c r="T240" i="6"/>
  <c r="R240" i="6"/>
  <c r="P240" i="6"/>
  <c r="BI239" i="6"/>
  <c r="BH239" i="6"/>
  <c r="BG239" i="6"/>
  <c r="BF239" i="6"/>
  <c r="T239" i="6"/>
  <c r="R239" i="6"/>
  <c r="P239" i="6"/>
  <c r="BI238" i="6"/>
  <c r="BH238" i="6"/>
  <c r="BG238" i="6"/>
  <c r="BF238" i="6"/>
  <c r="T238" i="6"/>
  <c r="R238" i="6"/>
  <c r="P238" i="6"/>
  <c r="BI237" i="6"/>
  <c r="BH237" i="6"/>
  <c r="BG237" i="6"/>
  <c r="BF237" i="6"/>
  <c r="T237" i="6"/>
  <c r="R237" i="6"/>
  <c r="P237" i="6"/>
  <c r="BI236" i="6"/>
  <c r="BH236" i="6"/>
  <c r="BG236" i="6"/>
  <c r="BF236" i="6"/>
  <c r="T236" i="6"/>
  <c r="R236" i="6"/>
  <c r="P236" i="6"/>
  <c r="BI235" i="6"/>
  <c r="BH235" i="6"/>
  <c r="BG235" i="6"/>
  <c r="BF235" i="6"/>
  <c r="T235" i="6"/>
  <c r="R235" i="6"/>
  <c r="P235" i="6"/>
  <c r="BI234" i="6"/>
  <c r="BH234" i="6"/>
  <c r="BG234" i="6"/>
  <c r="BF234" i="6"/>
  <c r="T234" i="6"/>
  <c r="R234" i="6"/>
  <c r="P234" i="6"/>
  <c r="BI233" i="6"/>
  <c r="BH233" i="6"/>
  <c r="BG233" i="6"/>
  <c r="BF233" i="6"/>
  <c r="T233" i="6"/>
  <c r="R233" i="6"/>
  <c r="P233" i="6"/>
  <c r="BI232" i="6"/>
  <c r="BH232" i="6"/>
  <c r="BG232" i="6"/>
  <c r="BF232" i="6"/>
  <c r="T232" i="6"/>
  <c r="R232" i="6"/>
  <c r="P232" i="6"/>
  <c r="BI231" i="6"/>
  <c r="BH231" i="6"/>
  <c r="BG231" i="6"/>
  <c r="BF231" i="6"/>
  <c r="T231" i="6"/>
  <c r="R231" i="6"/>
  <c r="P231" i="6"/>
  <c r="BI230" i="6"/>
  <c r="BH230" i="6"/>
  <c r="BG230" i="6"/>
  <c r="BF230" i="6"/>
  <c r="T230" i="6"/>
  <c r="R230" i="6"/>
  <c r="P230" i="6"/>
  <c r="BI229" i="6"/>
  <c r="BH229" i="6"/>
  <c r="BG229" i="6"/>
  <c r="BF229" i="6"/>
  <c r="T229" i="6"/>
  <c r="R229" i="6"/>
  <c r="P229" i="6"/>
  <c r="BI228" i="6"/>
  <c r="BH228" i="6"/>
  <c r="BG228" i="6"/>
  <c r="BF228" i="6"/>
  <c r="T228" i="6"/>
  <c r="R228" i="6"/>
  <c r="P228" i="6"/>
  <c r="BI227" i="6"/>
  <c r="BH227" i="6"/>
  <c r="BG227" i="6"/>
  <c r="BF227" i="6"/>
  <c r="T227" i="6"/>
  <c r="R227" i="6"/>
  <c r="P227" i="6"/>
  <c r="BI226" i="6"/>
  <c r="BH226" i="6"/>
  <c r="BG226" i="6"/>
  <c r="BF226" i="6"/>
  <c r="T226" i="6"/>
  <c r="R226" i="6"/>
  <c r="P226" i="6"/>
  <c r="BI225" i="6"/>
  <c r="BH225" i="6"/>
  <c r="BG225" i="6"/>
  <c r="BF225" i="6"/>
  <c r="T225" i="6"/>
  <c r="R225" i="6"/>
  <c r="P225" i="6"/>
  <c r="BI224" i="6"/>
  <c r="BH224" i="6"/>
  <c r="BG224" i="6"/>
  <c r="BF224" i="6"/>
  <c r="T224" i="6"/>
  <c r="R224" i="6"/>
  <c r="P224" i="6"/>
  <c r="BI223" i="6"/>
  <c r="BH223" i="6"/>
  <c r="BG223" i="6"/>
  <c r="BF223" i="6"/>
  <c r="T223" i="6"/>
  <c r="R223" i="6"/>
  <c r="P223" i="6"/>
  <c r="BI222" i="6"/>
  <c r="BH222" i="6"/>
  <c r="BG222" i="6"/>
  <c r="BF222" i="6"/>
  <c r="T222" i="6"/>
  <c r="R222" i="6"/>
  <c r="P222" i="6"/>
  <c r="BI221" i="6"/>
  <c r="BH221" i="6"/>
  <c r="BG221" i="6"/>
  <c r="BF221" i="6"/>
  <c r="T221" i="6"/>
  <c r="R221" i="6"/>
  <c r="P221" i="6"/>
  <c r="BI220" i="6"/>
  <c r="BH220" i="6"/>
  <c r="BG220" i="6"/>
  <c r="BF220" i="6"/>
  <c r="T220" i="6"/>
  <c r="R220" i="6"/>
  <c r="P220" i="6"/>
  <c r="BI219" i="6"/>
  <c r="BH219" i="6"/>
  <c r="BG219" i="6"/>
  <c r="BF219" i="6"/>
  <c r="T219" i="6"/>
  <c r="R219" i="6"/>
  <c r="P219" i="6"/>
  <c r="BI218" i="6"/>
  <c r="BH218" i="6"/>
  <c r="BG218" i="6"/>
  <c r="BF218" i="6"/>
  <c r="T218" i="6"/>
  <c r="R218" i="6"/>
  <c r="P218" i="6"/>
  <c r="BI217" i="6"/>
  <c r="BH217" i="6"/>
  <c r="BG217" i="6"/>
  <c r="BF217" i="6"/>
  <c r="T217" i="6"/>
  <c r="R217" i="6"/>
  <c r="P217" i="6"/>
  <c r="BI216" i="6"/>
  <c r="BH216" i="6"/>
  <c r="BG216" i="6"/>
  <c r="BF216" i="6"/>
  <c r="T216" i="6"/>
  <c r="R216" i="6"/>
  <c r="P216" i="6"/>
  <c r="BI215" i="6"/>
  <c r="BH215" i="6"/>
  <c r="BG215" i="6"/>
  <c r="BF215" i="6"/>
  <c r="T215" i="6"/>
  <c r="R215" i="6"/>
  <c r="P215" i="6"/>
  <c r="BI214" i="6"/>
  <c r="BH214" i="6"/>
  <c r="BG214" i="6"/>
  <c r="BF214" i="6"/>
  <c r="T214" i="6"/>
  <c r="R214" i="6"/>
  <c r="P214" i="6"/>
  <c r="BI213" i="6"/>
  <c r="BH213" i="6"/>
  <c r="BG213" i="6"/>
  <c r="BF213" i="6"/>
  <c r="T213" i="6"/>
  <c r="R213" i="6"/>
  <c r="P213" i="6"/>
  <c r="BI212" i="6"/>
  <c r="BH212" i="6"/>
  <c r="BG212" i="6"/>
  <c r="BF212" i="6"/>
  <c r="T212" i="6"/>
  <c r="R212" i="6"/>
  <c r="P212" i="6"/>
  <c r="BI211" i="6"/>
  <c r="BH211" i="6"/>
  <c r="BG211" i="6"/>
  <c r="BF211" i="6"/>
  <c r="T211" i="6"/>
  <c r="R211" i="6"/>
  <c r="P211" i="6"/>
  <c r="BI210" i="6"/>
  <c r="BH210" i="6"/>
  <c r="BG210" i="6"/>
  <c r="BF210" i="6"/>
  <c r="T210" i="6"/>
  <c r="R210" i="6"/>
  <c r="P210" i="6"/>
  <c r="BI209" i="6"/>
  <c r="BH209" i="6"/>
  <c r="BG209" i="6"/>
  <c r="BF209" i="6"/>
  <c r="T209" i="6"/>
  <c r="R209" i="6"/>
  <c r="P209" i="6"/>
  <c r="BI208" i="6"/>
  <c r="BH208" i="6"/>
  <c r="BG208" i="6"/>
  <c r="BF208" i="6"/>
  <c r="T208" i="6"/>
  <c r="R208" i="6"/>
  <c r="P208" i="6"/>
  <c r="BI207" i="6"/>
  <c r="BH207" i="6"/>
  <c r="BG207" i="6"/>
  <c r="BF207" i="6"/>
  <c r="T207" i="6"/>
  <c r="R207" i="6"/>
  <c r="P207" i="6"/>
  <c r="BI206" i="6"/>
  <c r="BH206" i="6"/>
  <c r="BG206" i="6"/>
  <c r="BF206" i="6"/>
  <c r="T206" i="6"/>
  <c r="R206" i="6"/>
  <c r="P206" i="6"/>
  <c r="BI205" i="6"/>
  <c r="BH205" i="6"/>
  <c r="BG205" i="6"/>
  <c r="BF205" i="6"/>
  <c r="T205" i="6"/>
  <c r="R205" i="6"/>
  <c r="P205" i="6"/>
  <c r="BI204" i="6"/>
  <c r="BH204" i="6"/>
  <c r="BG204" i="6"/>
  <c r="BF204" i="6"/>
  <c r="T204" i="6"/>
  <c r="R204" i="6"/>
  <c r="P204" i="6"/>
  <c r="BI203" i="6"/>
  <c r="BH203" i="6"/>
  <c r="BG203" i="6"/>
  <c r="BF203" i="6"/>
  <c r="T203" i="6"/>
  <c r="R203" i="6"/>
  <c r="P203" i="6"/>
  <c r="BI202" i="6"/>
  <c r="BH202" i="6"/>
  <c r="BG202" i="6"/>
  <c r="BF202" i="6"/>
  <c r="T202" i="6"/>
  <c r="R202" i="6"/>
  <c r="P202" i="6"/>
  <c r="BI201" i="6"/>
  <c r="BH201" i="6"/>
  <c r="BG201" i="6"/>
  <c r="BF201" i="6"/>
  <c r="T201" i="6"/>
  <c r="R201" i="6"/>
  <c r="P201" i="6"/>
  <c r="BI200" i="6"/>
  <c r="BH200" i="6"/>
  <c r="BG200" i="6"/>
  <c r="BF200" i="6"/>
  <c r="T200" i="6"/>
  <c r="R200" i="6"/>
  <c r="P200" i="6"/>
  <c r="BI199" i="6"/>
  <c r="BH199" i="6"/>
  <c r="BG199" i="6"/>
  <c r="BF199" i="6"/>
  <c r="T199" i="6"/>
  <c r="R199" i="6"/>
  <c r="P199" i="6"/>
  <c r="BI198" i="6"/>
  <c r="BH198" i="6"/>
  <c r="BG198" i="6"/>
  <c r="BF198" i="6"/>
  <c r="T198" i="6"/>
  <c r="R198" i="6"/>
  <c r="P198" i="6"/>
  <c r="BI197" i="6"/>
  <c r="BH197" i="6"/>
  <c r="BG197" i="6"/>
  <c r="BF197" i="6"/>
  <c r="T197" i="6"/>
  <c r="R197" i="6"/>
  <c r="P197" i="6"/>
  <c r="BI196" i="6"/>
  <c r="BH196" i="6"/>
  <c r="BG196" i="6"/>
  <c r="BF196" i="6"/>
  <c r="T196" i="6"/>
  <c r="R196" i="6"/>
  <c r="P196" i="6"/>
  <c r="BI195" i="6"/>
  <c r="BH195" i="6"/>
  <c r="BG195" i="6"/>
  <c r="BF195" i="6"/>
  <c r="T195" i="6"/>
  <c r="R195" i="6"/>
  <c r="P195" i="6"/>
  <c r="BI194" i="6"/>
  <c r="BH194" i="6"/>
  <c r="BG194" i="6"/>
  <c r="BF194" i="6"/>
  <c r="T194" i="6"/>
  <c r="R194" i="6"/>
  <c r="P194" i="6"/>
  <c r="BI193" i="6"/>
  <c r="BH193" i="6"/>
  <c r="BG193" i="6"/>
  <c r="BF193" i="6"/>
  <c r="T193" i="6"/>
  <c r="R193" i="6"/>
  <c r="P193" i="6"/>
  <c r="BI190" i="6"/>
  <c r="BH190" i="6"/>
  <c r="BG190" i="6"/>
  <c r="BF190" i="6"/>
  <c r="T190" i="6"/>
  <c r="R190" i="6"/>
  <c r="P190" i="6"/>
  <c r="BI188" i="6"/>
  <c r="BH188" i="6"/>
  <c r="BG188" i="6"/>
  <c r="BF188" i="6"/>
  <c r="T188" i="6"/>
  <c r="R188" i="6"/>
  <c r="P188" i="6"/>
  <c r="BI186" i="6"/>
  <c r="BH186" i="6"/>
  <c r="BG186" i="6"/>
  <c r="BF186" i="6"/>
  <c r="T186" i="6"/>
  <c r="R186" i="6"/>
  <c r="P186" i="6"/>
  <c r="BI184" i="6"/>
  <c r="BH184" i="6"/>
  <c r="BG184" i="6"/>
  <c r="BF184" i="6"/>
  <c r="T184" i="6"/>
  <c r="R184" i="6"/>
  <c r="P184" i="6"/>
  <c r="BI182" i="6"/>
  <c r="BH182" i="6"/>
  <c r="BG182" i="6"/>
  <c r="BF182" i="6"/>
  <c r="T182" i="6"/>
  <c r="R182" i="6"/>
  <c r="P182" i="6"/>
  <c r="BI180" i="6"/>
  <c r="BH180" i="6"/>
  <c r="BG180" i="6"/>
  <c r="BF180" i="6"/>
  <c r="T180" i="6"/>
  <c r="R180" i="6"/>
  <c r="P180" i="6"/>
  <c r="BI178" i="6"/>
  <c r="BH178" i="6"/>
  <c r="BG178" i="6"/>
  <c r="BF178" i="6"/>
  <c r="T178" i="6"/>
  <c r="R178" i="6"/>
  <c r="P178"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3" i="6"/>
  <c r="BH153" i="6"/>
  <c r="BG153" i="6"/>
  <c r="BF153" i="6"/>
  <c r="T153" i="6"/>
  <c r="R153" i="6"/>
  <c r="P153"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8" i="6"/>
  <c r="BH138" i="6"/>
  <c r="BG138" i="6"/>
  <c r="BF138" i="6"/>
  <c r="T138" i="6"/>
  <c r="R138" i="6"/>
  <c r="P138" i="6"/>
  <c r="BI136" i="6"/>
  <c r="BH136" i="6"/>
  <c r="BG136" i="6"/>
  <c r="BF136" i="6"/>
  <c r="T136" i="6"/>
  <c r="R136" i="6"/>
  <c r="P136" i="6"/>
  <c r="BI134" i="6"/>
  <c r="BH134" i="6"/>
  <c r="BG134" i="6"/>
  <c r="BF134" i="6"/>
  <c r="T134" i="6"/>
  <c r="R134" i="6"/>
  <c r="P134" i="6"/>
  <c r="BI132" i="6"/>
  <c r="BH132" i="6"/>
  <c r="BG132" i="6"/>
  <c r="BF132" i="6"/>
  <c r="T132" i="6"/>
  <c r="R132" i="6"/>
  <c r="P132" i="6"/>
  <c r="BI130" i="6"/>
  <c r="BH130" i="6"/>
  <c r="BG130" i="6"/>
  <c r="BF130" i="6"/>
  <c r="T130" i="6"/>
  <c r="R130" i="6"/>
  <c r="P130" i="6"/>
  <c r="BI128" i="6"/>
  <c r="BH128" i="6"/>
  <c r="BG128" i="6"/>
  <c r="BF128" i="6"/>
  <c r="T128" i="6"/>
  <c r="R128" i="6"/>
  <c r="P128" i="6"/>
  <c r="BI127" i="6"/>
  <c r="BH127" i="6"/>
  <c r="BG127" i="6"/>
  <c r="BF127" i="6"/>
  <c r="T127" i="6"/>
  <c r="R127" i="6"/>
  <c r="P127" i="6"/>
  <c r="BI126" i="6"/>
  <c r="BH126" i="6"/>
  <c r="BG126" i="6"/>
  <c r="BF126" i="6"/>
  <c r="T126" i="6"/>
  <c r="R126" i="6"/>
  <c r="P126" i="6"/>
  <c r="BI124" i="6"/>
  <c r="BH124" i="6"/>
  <c r="BG124" i="6"/>
  <c r="BF124" i="6"/>
  <c r="T124" i="6"/>
  <c r="R124" i="6"/>
  <c r="P124" i="6"/>
  <c r="BI122" i="6"/>
  <c r="BH122" i="6"/>
  <c r="BG122" i="6"/>
  <c r="BF122" i="6"/>
  <c r="T122" i="6"/>
  <c r="R122" i="6"/>
  <c r="P122" i="6"/>
  <c r="BI120" i="6"/>
  <c r="BH120" i="6"/>
  <c r="BG120" i="6"/>
  <c r="BF120" i="6"/>
  <c r="T120" i="6"/>
  <c r="R120" i="6"/>
  <c r="P120" i="6"/>
  <c r="BI118" i="6"/>
  <c r="BH118" i="6"/>
  <c r="BG118" i="6"/>
  <c r="BF118" i="6"/>
  <c r="T118" i="6"/>
  <c r="R118" i="6"/>
  <c r="P118" i="6"/>
  <c r="BI116" i="6"/>
  <c r="BH116" i="6"/>
  <c r="BG116" i="6"/>
  <c r="BF116" i="6"/>
  <c r="T116" i="6"/>
  <c r="R116" i="6"/>
  <c r="P116" i="6"/>
  <c r="BI114" i="6"/>
  <c r="BH114" i="6"/>
  <c r="BG114" i="6"/>
  <c r="BF114" i="6"/>
  <c r="T114" i="6"/>
  <c r="R114" i="6"/>
  <c r="P114" i="6"/>
  <c r="BI112" i="6"/>
  <c r="BH112" i="6"/>
  <c r="BG112" i="6"/>
  <c r="BF112" i="6"/>
  <c r="T112" i="6"/>
  <c r="R112" i="6"/>
  <c r="P112" i="6"/>
  <c r="BI110" i="6"/>
  <c r="BH110" i="6"/>
  <c r="BG110" i="6"/>
  <c r="BF110" i="6"/>
  <c r="T110" i="6"/>
  <c r="R110" i="6"/>
  <c r="P110" i="6"/>
  <c r="BI108" i="6"/>
  <c r="BH108" i="6"/>
  <c r="BG108" i="6"/>
  <c r="BF108" i="6"/>
  <c r="T108" i="6"/>
  <c r="R108" i="6"/>
  <c r="P108" i="6"/>
  <c r="BI106" i="6"/>
  <c r="BH106" i="6"/>
  <c r="BG106" i="6"/>
  <c r="BF106" i="6"/>
  <c r="T106" i="6"/>
  <c r="R106" i="6"/>
  <c r="P106" i="6"/>
  <c r="BI104" i="6"/>
  <c r="BH104" i="6"/>
  <c r="BG104" i="6"/>
  <c r="BF104" i="6"/>
  <c r="T104" i="6"/>
  <c r="R104" i="6"/>
  <c r="P104" i="6"/>
  <c r="BI102" i="6"/>
  <c r="BH102" i="6"/>
  <c r="BG102" i="6"/>
  <c r="BF102" i="6"/>
  <c r="T102" i="6"/>
  <c r="R102" i="6"/>
  <c r="P102" i="6"/>
  <c r="BI100" i="6"/>
  <c r="BH100" i="6"/>
  <c r="BG100" i="6"/>
  <c r="BF100" i="6"/>
  <c r="T100" i="6"/>
  <c r="R100" i="6"/>
  <c r="P100" i="6"/>
  <c r="BI99" i="6"/>
  <c r="BH99" i="6"/>
  <c r="BG99" i="6"/>
  <c r="BF99" i="6"/>
  <c r="T99" i="6"/>
  <c r="R99" i="6"/>
  <c r="P99" i="6"/>
  <c r="BI98" i="6"/>
  <c r="BH98" i="6"/>
  <c r="BG98" i="6"/>
  <c r="BF98" i="6"/>
  <c r="T98" i="6"/>
  <c r="R98" i="6"/>
  <c r="P98" i="6"/>
  <c r="BI97" i="6"/>
  <c r="BH97" i="6"/>
  <c r="BG97" i="6"/>
  <c r="BF97" i="6"/>
  <c r="T97" i="6"/>
  <c r="R97" i="6"/>
  <c r="P97" i="6"/>
  <c r="J91" i="6"/>
  <c r="F91" i="6"/>
  <c r="F89" i="6"/>
  <c r="E87" i="6"/>
  <c r="J58" i="6"/>
  <c r="F58" i="6"/>
  <c r="F56" i="6"/>
  <c r="E54" i="6"/>
  <c r="J26" i="6"/>
  <c r="E26" i="6"/>
  <c r="J59" i="6" s="1"/>
  <c r="J25" i="6"/>
  <c r="J20" i="6"/>
  <c r="E20" i="6"/>
  <c r="F59" i="6" s="1"/>
  <c r="J19" i="6"/>
  <c r="J14" i="6"/>
  <c r="J89" i="6" s="1"/>
  <c r="E7" i="6"/>
  <c r="E50" i="6"/>
  <c r="J39" i="5"/>
  <c r="J38" i="5"/>
  <c r="AY59" i="1" s="1"/>
  <c r="J37" i="5"/>
  <c r="AX59" i="1"/>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BI118" i="5"/>
  <c r="BH118" i="5"/>
  <c r="BG118" i="5"/>
  <c r="BF118" i="5"/>
  <c r="T118" i="5"/>
  <c r="R118" i="5"/>
  <c r="P118"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2" i="5"/>
  <c r="BH102" i="5"/>
  <c r="BG102" i="5"/>
  <c r="BF102" i="5"/>
  <c r="T102" i="5"/>
  <c r="R102" i="5"/>
  <c r="P102"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7" i="5"/>
  <c r="BH97" i="5"/>
  <c r="BG97" i="5"/>
  <c r="BF97" i="5"/>
  <c r="T97" i="5"/>
  <c r="R97" i="5"/>
  <c r="P97" i="5"/>
  <c r="BI96" i="5"/>
  <c r="BH96" i="5"/>
  <c r="BG96" i="5"/>
  <c r="BF96" i="5"/>
  <c r="T96" i="5"/>
  <c r="R96" i="5"/>
  <c r="P96" i="5"/>
  <c r="BI95" i="5"/>
  <c r="BH95" i="5"/>
  <c r="BG95" i="5"/>
  <c r="BF95" i="5"/>
  <c r="T95" i="5"/>
  <c r="R95" i="5"/>
  <c r="P95" i="5"/>
  <c r="BI94" i="5"/>
  <c r="BH94" i="5"/>
  <c r="BG94" i="5"/>
  <c r="BF94" i="5"/>
  <c r="T94" i="5"/>
  <c r="R94" i="5"/>
  <c r="P94" i="5"/>
  <c r="BI93" i="5"/>
  <c r="BH93" i="5"/>
  <c r="BG93" i="5"/>
  <c r="BF93" i="5"/>
  <c r="T93" i="5"/>
  <c r="R93" i="5"/>
  <c r="P93" i="5"/>
  <c r="J87" i="5"/>
  <c r="F87" i="5"/>
  <c r="F85" i="5"/>
  <c r="E83" i="5"/>
  <c r="J58" i="5"/>
  <c r="F58" i="5"/>
  <c r="F56" i="5"/>
  <c r="E54" i="5"/>
  <c r="J26" i="5"/>
  <c r="E26" i="5"/>
  <c r="J88" i="5" s="1"/>
  <c r="J25" i="5"/>
  <c r="J20" i="5"/>
  <c r="E20" i="5"/>
  <c r="F88" i="5" s="1"/>
  <c r="J19" i="5"/>
  <c r="J14" i="5"/>
  <c r="J85" i="5"/>
  <c r="E7" i="5"/>
  <c r="E79" i="5"/>
  <c r="J39" i="4"/>
  <c r="J38" i="4"/>
  <c r="AY58" i="1" s="1"/>
  <c r="J37" i="4"/>
  <c r="AX58" i="1"/>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BI118" i="4"/>
  <c r="BH118" i="4"/>
  <c r="BG118" i="4"/>
  <c r="BF118" i="4"/>
  <c r="T118" i="4"/>
  <c r="R118" i="4"/>
  <c r="P118" i="4"/>
  <c r="BI117" i="4"/>
  <c r="BH117" i="4"/>
  <c r="BG117" i="4"/>
  <c r="BF117" i="4"/>
  <c r="T117" i="4"/>
  <c r="R117" i="4"/>
  <c r="P117" i="4"/>
  <c r="BI116" i="4"/>
  <c r="BH116" i="4"/>
  <c r="BG116" i="4"/>
  <c r="BF116" i="4"/>
  <c r="T116" i="4"/>
  <c r="R116" i="4"/>
  <c r="P116" i="4"/>
  <c r="BI115" i="4"/>
  <c r="BH115" i="4"/>
  <c r="BG115" i="4"/>
  <c r="BF115" i="4"/>
  <c r="T115" i="4"/>
  <c r="R115" i="4"/>
  <c r="P115" i="4"/>
  <c r="BI114" i="4"/>
  <c r="BH114" i="4"/>
  <c r="BG114" i="4"/>
  <c r="BF114" i="4"/>
  <c r="T114" i="4"/>
  <c r="R114" i="4"/>
  <c r="P114" i="4"/>
  <c r="BI113" i="4"/>
  <c r="BH113" i="4"/>
  <c r="BG113" i="4"/>
  <c r="BF113" i="4"/>
  <c r="T113" i="4"/>
  <c r="R113" i="4"/>
  <c r="P113" i="4"/>
  <c r="BI112" i="4"/>
  <c r="BH112" i="4"/>
  <c r="BG112" i="4"/>
  <c r="BF112" i="4"/>
  <c r="T112" i="4"/>
  <c r="R112" i="4"/>
  <c r="P112" i="4"/>
  <c r="BI111" i="4"/>
  <c r="BH111" i="4"/>
  <c r="BG111" i="4"/>
  <c r="BF111" i="4"/>
  <c r="T111" i="4"/>
  <c r="R111" i="4"/>
  <c r="P111"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6" i="4"/>
  <c r="BH106" i="4"/>
  <c r="BG106" i="4"/>
  <c r="BF106" i="4"/>
  <c r="T106" i="4"/>
  <c r="R106" i="4"/>
  <c r="P106" i="4"/>
  <c r="BI105" i="4"/>
  <c r="BH105" i="4"/>
  <c r="BG105" i="4"/>
  <c r="BF105" i="4"/>
  <c r="T105" i="4"/>
  <c r="R105" i="4"/>
  <c r="P105" i="4"/>
  <c r="BI104" i="4"/>
  <c r="BH104" i="4"/>
  <c r="BG104" i="4"/>
  <c r="BF104" i="4"/>
  <c r="T104" i="4"/>
  <c r="R104" i="4"/>
  <c r="P104" i="4"/>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5" i="4"/>
  <c r="BH95" i="4"/>
  <c r="BG95" i="4"/>
  <c r="BF95" i="4"/>
  <c r="T95" i="4"/>
  <c r="R95" i="4"/>
  <c r="P95" i="4"/>
  <c r="BI94" i="4"/>
  <c r="BH94" i="4"/>
  <c r="BG94" i="4"/>
  <c r="BF94" i="4"/>
  <c r="T94" i="4"/>
  <c r="R94" i="4"/>
  <c r="P94" i="4"/>
  <c r="BI93" i="4"/>
  <c r="BH93" i="4"/>
  <c r="BG93" i="4"/>
  <c r="BF93" i="4"/>
  <c r="T93" i="4"/>
  <c r="R93" i="4"/>
  <c r="P93" i="4"/>
  <c r="BI92" i="4"/>
  <c r="BH92" i="4"/>
  <c r="BG92" i="4"/>
  <c r="BF92" i="4"/>
  <c r="T92" i="4"/>
  <c r="R92" i="4"/>
  <c r="P92" i="4"/>
  <c r="BI91" i="4"/>
  <c r="BH91" i="4"/>
  <c r="BG91" i="4"/>
  <c r="BF91" i="4"/>
  <c r="T91" i="4"/>
  <c r="R91" i="4"/>
  <c r="P91" i="4"/>
  <c r="BI90" i="4"/>
  <c r="BH90" i="4"/>
  <c r="BG90" i="4"/>
  <c r="BF90" i="4"/>
  <c r="T90" i="4"/>
  <c r="R90" i="4"/>
  <c r="P90" i="4"/>
  <c r="BI89" i="4"/>
  <c r="BH89" i="4"/>
  <c r="BG89" i="4"/>
  <c r="BF89" i="4"/>
  <c r="T89" i="4"/>
  <c r="R89" i="4"/>
  <c r="P89" i="4"/>
  <c r="BI88" i="4"/>
  <c r="BH88" i="4"/>
  <c r="BG88" i="4"/>
  <c r="BF88" i="4"/>
  <c r="T88" i="4"/>
  <c r="R88" i="4"/>
  <c r="P88" i="4"/>
  <c r="J82" i="4"/>
  <c r="F82" i="4"/>
  <c r="F80" i="4"/>
  <c r="E78" i="4"/>
  <c r="J58" i="4"/>
  <c r="F58" i="4"/>
  <c r="F56" i="4"/>
  <c r="E54" i="4"/>
  <c r="J26" i="4"/>
  <c r="E26" i="4"/>
  <c r="J59" i="4"/>
  <c r="J25" i="4"/>
  <c r="J20" i="4"/>
  <c r="E20" i="4"/>
  <c r="F83" i="4"/>
  <c r="J19" i="4"/>
  <c r="J14" i="4"/>
  <c r="J80" i="4"/>
  <c r="E7" i="4"/>
  <c r="E50" i="4" s="1"/>
  <c r="J39" i="3"/>
  <c r="J38" i="3"/>
  <c r="AY57" i="1"/>
  <c r="J37" i="3"/>
  <c r="AX57" i="1"/>
  <c r="BI340" i="3"/>
  <c r="BH340" i="3"/>
  <c r="BG340" i="3"/>
  <c r="BF340" i="3"/>
  <c r="T340" i="3"/>
  <c r="R340" i="3"/>
  <c r="P340" i="3"/>
  <c r="BI338" i="3"/>
  <c r="BH338" i="3"/>
  <c r="BG338" i="3"/>
  <c r="BF338" i="3"/>
  <c r="T338" i="3"/>
  <c r="R338" i="3"/>
  <c r="P338" i="3"/>
  <c r="BI336" i="3"/>
  <c r="BH336" i="3"/>
  <c r="BG336" i="3"/>
  <c r="BF336" i="3"/>
  <c r="T336" i="3"/>
  <c r="R336" i="3"/>
  <c r="P336" i="3"/>
  <c r="BI334" i="3"/>
  <c r="BH334" i="3"/>
  <c r="BG334" i="3"/>
  <c r="BF334" i="3"/>
  <c r="T334" i="3"/>
  <c r="R334" i="3"/>
  <c r="P334" i="3"/>
  <c r="BI332" i="3"/>
  <c r="BH332" i="3"/>
  <c r="BG332" i="3"/>
  <c r="BF332" i="3"/>
  <c r="T332" i="3"/>
  <c r="R332" i="3"/>
  <c r="P332" i="3"/>
  <c r="BI330" i="3"/>
  <c r="BH330" i="3"/>
  <c r="BG330" i="3"/>
  <c r="BF330" i="3"/>
  <c r="T330" i="3"/>
  <c r="R330" i="3"/>
  <c r="P330" i="3"/>
  <c r="BI328" i="3"/>
  <c r="BH328" i="3"/>
  <c r="BG328" i="3"/>
  <c r="BF328" i="3"/>
  <c r="T328" i="3"/>
  <c r="R328" i="3"/>
  <c r="P328" i="3"/>
  <c r="BI326" i="3"/>
  <c r="BH326" i="3"/>
  <c r="BG326" i="3"/>
  <c r="BF326" i="3"/>
  <c r="T326" i="3"/>
  <c r="R326" i="3"/>
  <c r="P326" i="3"/>
  <c r="BI324" i="3"/>
  <c r="BH324" i="3"/>
  <c r="BG324" i="3"/>
  <c r="BF324" i="3"/>
  <c r="T324" i="3"/>
  <c r="R324" i="3"/>
  <c r="P324" i="3"/>
  <c r="BI322" i="3"/>
  <c r="BH322" i="3"/>
  <c r="BG322" i="3"/>
  <c r="BF322" i="3"/>
  <c r="T322" i="3"/>
  <c r="R322" i="3"/>
  <c r="P322" i="3"/>
  <c r="BI320" i="3"/>
  <c r="BH320" i="3"/>
  <c r="BG320" i="3"/>
  <c r="BF320" i="3"/>
  <c r="T320" i="3"/>
  <c r="R320" i="3"/>
  <c r="P320" i="3"/>
  <c r="BI318" i="3"/>
  <c r="BH318" i="3"/>
  <c r="BG318" i="3"/>
  <c r="BF318" i="3"/>
  <c r="T318" i="3"/>
  <c r="R318" i="3"/>
  <c r="P318" i="3"/>
  <c r="BI317" i="3"/>
  <c r="BH317" i="3"/>
  <c r="BG317" i="3"/>
  <c r="BF317" i="3"/>
  <c r="T317" i="3"/>
  <c r="R317" i="3"/>
  <c r="P317" i="3"/>
  <c r="BI315" i="3"/>
  <c r="BH315" i="3"/>
  <c r="BG315" i="3"/>
  <c r="BF315" i="3"/>
  <c r="T315" i="3"/>
  <c r="R315" i="3"/>
  <c r="P315" i="3"/>
  <c r="BI313" i="3"/>
  <c r="BH313" i="3"/>
  <c r="BG313" i="3"/>
  <c r="BF313" i="3"/>
  <c r="T313" i="3"/>
  <c r="R313" i="3"/>
  <c r="P313" i="3"/>
  <c r="BI311" i="3"/>
  <c r="BH311" i="3"/>
  <c r="BG311" i="3"/>
  <c r="BF311" i="3"/>
  <c r="T311" i="3"/>
  <c r="R311" i="3"/>
  <c r="P311" i="3"/>
  <c r="BI309" i="3"/>
  <c r="BH309" i="3"/>
  <c r="BG309" i="3"/>
  <c r="BF309" i="3"/>
  <c r="T309" i="3"/>
  <c r="R309" i="3"/>
  <c r="P309" i="3"/>
  <c r="BI307" i="3"/>
  <c r="BH307" i="3"/>
  <c r="BG307" i="3"/>
  <c r="BF307" i="3"/>
  <c r="T307" i="3"/>
  <c r="R307" i="3"/>
  <c r="P307" i="3"/>
  <c r="BI305" i="3"/>
  <c r="BH305" i="3"/>
  <c r="BG305" i="3"/>
  <c r="BF305" i="3"/>
  <c r="T305" i="3"/>
  <c r="R305" i="3"/>
  <c r="P305" i="3"/>
  <c r="BI303" i="3"/>
  <c r="BH303" i="3"/>
  <c r="BG303" i="3"/>
  <c r="BF303" i="3"/>
  <c r="T303" i="3"/>
  <c r="R303" i="3"/>
  <c r="P303" i="3"/>
  <c r="BI301" i="3"/>
  <c r="BH301" i="3"/>
  <c r="BG301" i="3"/>
  <c r="BF301" i="3"/>
  <c r="T301" i="3"/>
  <c r="R301" i="3"/>
  <c r="P301" i="3"/>
  <c r="BI299" i="3"/>
  <c r="BH299" i="3"/>
  <c r="BG299" i="3"/>
  <c r="BF299" i="3"/>
  <c r="T299" i="3"/>
  <c r="R299" i="3"/>
  <c r="P299" i="3"/>
  <c r="BI297" i="3"/>
  <c r="BH297" i="3"/>
  <c r="BG297" i="3"/>
  <c r="BF297" i="3"/>
  <c r="T297" i="3"/>
  <c r="R297" i="3"/>
  <c r="P297" i="3"/>
  <c r="BI296" i="3"/>
  <c r="BH296" i="3"/>
  <c r="BG296" i="3"/>
  <c r="BF296" i="3"/>
  <c r="T296" i="3"/>
  <c r="R296" i="3"/>
  <c r="P296" i="3"/>
  <c r="BI295" i="3"/>
  <c r="BH295" i="3"/>
  <c r="BG295" i="3"/>
  <c r="BF295" i="3"/>
  <c r="T295" i="3"/>
  <c r="R295" i="3"/>
  <c r="P295" i="3"/>
  <c r="BI294" i="3"/>
  <c r="BH294" i="3"/>
  <c r="BG294" i="3"/>
  <c r="BF294" i="3"/>
  <c r="T294" i="3"/>
  <c r="R294" i="3"/>
  <c r="P294" i="3"/>
  <c r="BI292" i="3"/>
  <c r="BH292" i="3"/>
  <c r="BG292" i="3"/>
  <c r="BF292" i="3"/>
  <c r="T292" i="3"/>
  <c r="R292" i="3"/>
  <c r="P292" i="3"/>
  <c r="BI290" i="3"/>
  <c r="BH290" i="3"/>
  <c r="BG290" i="3"/>
  <c r="BF290" i="3"/>
  <c r="T290" i="3"/>
  <c r="R290" i="3"/>
  <c r="P290" i="3"/>
  <c r="BI288" i="3"/>
  <c r="BH288" i="3"/>
  <c r="BG288" i="3"/>
  <c r="BF288" i="3"/>
  <c r="T288" i="3"/>
  <c r="R288" i="3"/>
  <c r="P288" i="3"/>
  <c r="BI286" i="3"/>
  <c r="BH286" i="3"/>
  <c r="BG286" i="3"/>
  <c r="BF286" i="3"/>
  <c r="T286" i="3"/>
  <c r="R286" i="3"/>
  <c r="P286" i="3"/>
  <c r="BI284" i="3"/>
  <c r="BH284" i="3"/>
  <c r="BG284" i="3"/>
  <c r="BF284" i="3"/>
  <c r="T284" i="3"/>
  <c r="R284" i="3"/>
  <c r="P284" i="3"/>
  <c r="BI282" i="3"/>
  <c r="BH282" i="3"/>
  <c r="BG282" i="3"/>
  <c r="BF282" i="3"/>
  <c r="T282" i="3"/>
  <c r="R282" i="3"/>
  <c r="P282" i="3"/>
  <c r="BI280" i="3"/>
  <c r="BH280" i="3"/>
  <c r="BG280" i="3"/>
  <c r="BF280" i="3"/>
  <c r="T280" i="3"/>
  <c r="R280" i="3"/>
  <c r="P280" i="3"/>
  <c r="BI278" i="3"/>
  <c r="BH278" i="3"/>
  <c r="BG278" i="3"/>
  <c r="BF278" i="3"/>
  <c r="T278" i="3"/>
  <c r="R278" i="3"/>
  <c r="P278" i="3"/>
  <c r="BI276" i="3"/>
  <c r="BH276" i="3"/>
  <c r="BG276" i="3"/>
  <c r="BF276" i="3"/>
  <c r="T276" i="3"/>
  <c r="R276" i="3"/>
  <c r="P276" i="3"/>
  <c r="BI274" i="3"/>
  <c r="BH274" i="3"/>
  <c r="BG274" i="3"/>
  <c r="BF274" i="3"/>
  <c r="T274" i="3"/>
  <c r="R274" i="3"/>
  <c r="P274" i="3"/>
  <c r="BI272" i="3"/>
  <c r="BH272" i="3"/>
  <c r="BG272" i="3"/>
  <c r="BF272" i="3"/>
  <c r="T272" i="3"/>
  <c r="R272" i="3"/>
  <c r="P272" i="3"/>
  <c r="BI270" i="3"/>
  <c r="BH270" i="3"/>
  <c r="BG270" i="3"/>
  <c r="BF270" i="3"/>
  <c r="T270" i="3"/>
  <c r="R270" i="3"/>
  <c r="P270" i="3"/>
  <c r="BI268" i="3"/>
  <c r="BH268" i="3"/>
  <c r="BG268" i="3"/>
  <c r="BF268" i="3"/>
  <c r="T268" i="3"/>
  <c r="R268" i="3"/>
  <c r="P268" i="3"/>
  <c r="BI266" i="3"/>
  <c r="BH266" i="3"/>
  <c r="BG266" i="3"/>
  <c r="BF266" i="3"/>
  <c r="T266" i="3"/>
  <c r="R266" i="3"/>
  <c r="P266" i="3"/>
  <c r="BI264" i="3"/>
  <c r="BH264" i="3"/>
  <c r="BG264" i="3"/>
  <c r="BF264" i="3"/>
  <c r="T264" i="3"/>
  <c r="R264" i="3"/>
  <c r="P264" i="3"/>
  <c r="BI262" i="3"/>
  <c r="BH262" i="3"/>
  <c r="BG262" i="3"/>
  <c r="BF262" i="3"/>
  <c r="T262" i="3"/>
  <c r="R262" i="3"/>
  <c r="P262" i="3"/>
  <c r="BI260" i="3"/>
  <c r="BH260" i="3"/>
  <c r="BG260" i="3"/>
  <c r="BF260" i="3"/>
  <c r="T260" i="3"/>
  <c r="R260" i="3"/>
  <c r="P260"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50" i="3"/>
  <c r="BH250" i="3"/>
  <c r="BG250" i="3"/>
  <c r="BF250" i="3"/>
  <c r="T250" i="3"/>
  <c r="R250" i="3"/>
  <c r="P250" i="3"/>
  <c r="BI248" i="3"/>
  <c r="BH248" i="3"/>
  <c r="BG248" i="3"/>
  <c r="BF248" i="3"/>
  <c r="T248" i="3"/>
  <c r="R248" i="3"/>
  <c r="P248" i="3"/>
  <c r="BI247" i="3"/>
  <c r="BH247" i="3"/>
  <c r="BG247" i="3"/>
  <c r="BF247" i="3"/>
  <c r="T247" i="3"/>
  <c r="R247" i="3"/>
  <c r="P247" i="3"/>
  <c r="BI246" i="3"/>
  <c r="BH246" i="3"/>
  <c r="BG246" i="3"/>
  <c r="BF246" i="3"/>
  <c r="T246" i="3"/>
  <c r="R246" i="3"/>
  <c r="P246"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3" i="3"/>
  <c r="BH223" i="3"/>
  <c r="BG223" i="3"/>
  <c r="BF223" i="3"/>
  <c r="T223" i="3"/>
  <c r="R223" i="3"/>
  <c r="P223" i="3"/>
  <c r="BI221" i="3"/>
  <c r="BH221" i="3"/>
  <c r="BG221" i="3"/>
  <c r="BF221" i="3"/>
  <c r="T221" i="3"/>
  <c r="R221" i="3"/>
  <c r="P221" i="3"/>
  <c r="BI219" i="3"/>
  <c r="BH219" i="3"/>
  <c r="BG219" i="3"/>
  <c r="BF219" i="3"/>
  <c r="T219" i="3"/>
  <c r="R219" i="3"/>
  <c r="P219"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2" i="3"/>
  <c r="BH192" i="3"/>
  <c r="BG192" i="3"/>
  <c r="BF192" i="3"/>
  <c r="T192" i="3"/>
  <c r="R192" i="3"/>
  <c r="P192" i="3"/>
  <c r="BI191" i="3"/>
  <c r="BH191" i="3"/>
  <c r="BG191" i="3"/>
  <c r="BF191" i="3"/>
  <c r="T191" i="3"/>
  <c r="R191" i="3"/>
  <c r="P191" i="3"/>
  <c r="BI190" i="3"/>
  <c r="BH190" i="3"/>
  <c r="BG190" i="3"/>
  <c r="BF190" i="3"/>
  <c r="T190" i="3"/>
  <c r="R190" i="3"/>
  <c r="P190" i="3"/>
  <c r="BI189" i="3"/>
  <c r="BH189" i="3"/>
  <c r="BG189" i="3"/>
  <c r="BF189" i="3"/>
  <c r="T189" i="3"/>
  <c r="R189" i="3"/>
  <c r="P189" i="3"/>
  <c r="BI188" i="3"/>
  <c r="BH188" i="3"/>
  <c r="BG188" i="3"/>
  <c r="BF188" i="3"/>
  <c r="T188" i="3"/>
  <c r="R188" i="3"/>
  <c r="P188" i="3"/>
  <c r="BI186" i="3"/>
  <c r="BH186" i="3"/>
  <c r="BG186" i="3"/>
  <c r="BF186" i="3"/>
  <c r="T186" i="3"/>
  <c r="R186" i="3"/>
  <c r="P186" i="3"/>
  <c r="BI184" i="3"/>
  <c r="BH184" i="3"/>
  <c r="BG184" i="3"/>
  <c r="BF184" i="3"/>
  <c r="T184" i="3"/>
  <c r="R184" i="3"/>
  <c r="P184"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BI124" i="3"/>
  <c r="BH124" i="3"/>
  <c r="BG124" i="3"/>
  <c r="BF124" i="3"/>
  <c r="T124" i="3"/>
  <c r="R124" i="3"/>
  <c r="P124" i="3"/>
  <c r="BI122" i="3"/>
  <c r="BH122" i="3"/>
  <c r="BG122" i="3"/>
  <c r="BF122" i="3"/>
  <c r="T122" i="3"/>
  <c r="R122" i="3"/>
  <c r="P122" i="3"/>
  <c r="BI120" i="3"/>
  <c r="BH120" i="3"/>
  <c r="BG120" i="3"/>
  <c r="BF120" i="3"/>
  <c r="T120" i="3"/>
  <c r="R120" i="3"/>
  <c r="P120" i="3"/>
  <c r="BI118" i="3"/>
  <c r="BH118" i="3"/>
  <c r="BG118" i="3"/>
  <c r="BF118" i="3"/>
  <c r="T118" i="3"/>
  <c r="R118" i="3"/>
  <c r="P118" i="3"/>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2" i="3"/>
  <c r="BH102" i="3"/>
  <c r="BG102" i="3"/>
  <c r="BF102" i="3"/>
  <c r="T102" i="3"/>
  <c r="R102" i="3"/>
  <c r="P102"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J86" i="3"/>
  <c r="F86" i="3"/>
  <c r="F84" i="3"/>
  <c r="E82" i="3"/>
  <c r="J58" i="3"/>
  <c r="F58" i="3"/>
  <c r="F56" i="3"/>
  <c r="E54" i="3"/>
  <c r="J26" i="3"/>
  <c r="E26" i="3"/>
  <c r="J59" i="3"/>
  <c r="J25" i="3"/>
  <c r="J20" i="3"/>
  <c r="E20" i="3"/>
  <c r="F87" i="3"/>
  <c r="J19" i="3"/>
  <c r="J14" i="3"/>
  <c r="J84" i="3"/>
  <c r="E7" i="3"/>
  <c r="E78" i="3" s="1"/>
  <c r="J39" i="2"/>
  <c r="J38" i="2"/>
  <c r="AY56" i="1"/>
  <c r="J37" i="2"/>
  <c r="AX56" i="1"/>
  <c r="BI1410" i="2"/>
  <c r="BH1410" i="2"/>
  <c r="BG1410" i="2"/>
  <c r="BF1410" i="2"/>
  <c r="T1410" i="2"/>
  <c r="T1409" i="2"/>
  <c r="R1410" i="2"/>
  <c r="R1409" i="2" s="1"/>
  <c r="P1410" i="2"/>
  <c r="P1409" i="2"/>
  <c r="BI1408" i="2"/>
  <c r="BH1408" i="2"/>
  <c r="BG1408" i="2"/>
  <c r="BF1408" i="2"/>
  <c r="T1408" i="2"/>
  <c r="T1407" i="2" s="1"/>
  <c r="R1408" i="2"/>
  <c r="R1407" i="2"/>
  <c r="P1408" i="2"/>
  <c r="P1407" i="2" s="1"/>
  <c r="BI1406" i="2"/>
  <c r="BH1406" i="2"/>
  <c r="BG1406" i="2"/>
  <c r="BF1406" i="2"/>
  <c r="T1406" i="2"/>
  <c r="R1406" i="2"/>
  <c r="P1406" i="2"/>
  <c r="BI1405" i="2"/>
  <c r="BH1405" i="2"/>
  <c r="BG1405" i="2"/>
  <c r="BF1405" i="2"/>
  <c r="T1405" i="2"/>
  <c r="R1405" i="2"/>
  <c r="P1405" i="2"/>
  <c r="BI1403" i="2"/>
  <c r="BH1403" i="2"/>
  <c r="BG1403" i="2"/>
  <c r="BF1403" i="2"/>
  <c r="T1403" i="2"/>
  <c r="T1402" i="2" s="1"/>
  <c r="R1403" i="2"/>
  <c r="R1402" i="2"/>
  <c r="P1403" i="2"/>
  <c r="P1402" i="2" s="1"/>
  <c r="BI1401" i="2"/>
  <c r="BH1401" i="2"/>
  <c r="BG1401" i="2"/>
  <c r="BF1401" i="2"/>
  <c r="T1401" i="2"/>
  <c r="R1401" i="2"/>
  <c r="P1401" i="2"/>
  <c r="BI1400" i="2"/>
  <c r="BH1400" i="2"/>
  <c r="BG1400" i="2"/>
  <c r="BF1400" i="2"/>
  <c r="T1400" i="2"/>
  <c r="R1400" i="2"/>
  <c r="P1400" i="2"/>
  <c r="BI1399" i="2"/>
  <c r="BH1399" i="2"/>
  <c r="BG1399" i="2"/>
  <c r="BF1399" i="2"/>
  <c r="T1399" i="2"/>
  <c r="R1399" i="2"/>
  <c r="P1399" i="2"/>
  <c r="BI1394" i="2"/>
  <c r="BH1394" i="2"/>
  <c r="BG1394" i="2"/>
  <c r="BF1394" i="2"/>
  <c r="T1394" i="2"/>
  <c r="R1394" i="2"/>
  <c r="P1394" i="2"/>
  <c r="BI1392" i="2"/>
  <c r="BH1392" i="2"/>
  <c r="BG1392" i="2"/>
  <c r="BF1392" i="2"/>
  <c r="T1392" i="2"/>
  <c r="R1392" i="2"/>
  <c r="P1392" i="2"/>
  <c r="BI1389" i="2"/>
  <c r="BH1389" i="2"/>
  <c r="BG1389" i="2"/>
  <c r="BF1389" i="2"/>
  <c r="T1389" i="2"/>
  <c r="R1389" i="2"/>
  <c r="P1389" i="2"/>
  <c r="BI1387" i="2"/>
  <c r="BH1387" i="2"/>
  <c r="BG1387" i="2"/>
  <c r="BF1387" i="2"/>
  <c r="T1387" i="2"/>
  <c r="R1387" i="2"/>
  <c r="P1387" i="2"/>
  <c r="BI1384" i="2"/>
  <c r="BH1384" i="2"/>
  <c r="BG1384" i="2"/>
  <c r="BF1384" i="2"/>
  <c r="T1384" i="2"/>
  <c r="R1384" i="2"/>
  <c r="P1384" i="2"/>
  <c r="BI1381" i="2"/>
  <c r="BH1381" i="2"/>
  <c r="BG1381" i="2"/>
  <c r="BF1381" i="2"/>
  <c r="T1381" i="2"/>
  <c r="R1381" i="2"/>
  <c r="P1381" i="2"/>
  <c r="BI1378" i="2"/>
  <c r="BH1378" i="2"/>
  <c r="BG1378" i="2"/>
  <c r="BF1378" i="2"/>
  <c r="T1378" i="2"/>
  <c r="R1378" i="2"/>
  <c r="P1378" i="2"/>
  <c r="BI1372" i="2"/>
  <c r="BH1372" i="2"/>
  <c r="BG1372" i="2"/>
  <c r="BF1372" i="2"/>
  <c r="T1372" i="2"/>
  <c r="R1372" i="2"/>
  <c r="P1372" i="2"/>
  <c r="BI1369" i="2"/>
  <c r="BH1369" i="2"/>
  <c r="BG1369" i="2"/>
  <c r="BF1369" i="2"/>
  <c r="T1369" i="2"/>
  <c r="R1369" i="2"/>
  <c r="P1369" i="2"/>
  <c r="BI1363" i="2"/>
  <c r="BH1363" i="2"/>
  <c r="BG1363" i="2"/>
  <c r="BF1363" i="2"/>
  <c r="T1363" i="2"/>
  <c r="R1363" i="2"/>
  <c r="P1363" i="2"/>
  <c r="BI1360" i="2"/>
  <c r="BH1360" i="2"/>
  <c r="BG1360" i="2"/>
  <c r="BF1360" i="2"/>
  <c r="T1360" i="2"/>
  <c r="R1360" i="2"/>
  <c r="P1360" i="2"/>
  <c r="BI1357" i="2"/>
  <c r="BH1357" i="2"/>
  <c r="BG1357" i="2"/>
  <c r="BF1357" i="2"/>
  <c r="T1357" i="2"/>
  <c r="R1357" i="2"/>
  <c r="P1357" i="2"/>
  <c r="BI1355" i="2"/>
  <c r="BH1355" i="2"/>
  <c r="BG1355" i="2"/>
  <c r="BF1355" i="2"/>
  <c r="T1355" i="2"/>
  <c r="R1355" i="2"/>
  <c r="P1355" i="2"/>
  <c r="BI1352" i="2"/>
  <c r="BH1352" i="2"/>
  <c r="BG1352" i="2"/>
  <c r="BF1352" i="2"/>
  <c r="T1352" i="2"/>
  <c r="R1352" i="2"/>
  <c r="P1352" i="2"/>
  <c r="BI1350" i="2"/>
  <c r="BH1350" i="2"/>
  <c r="BG1350" i="2"/>
  <c r="BF1350" i="2"/>
  <c r="T1350" i="2"/>
  <c r="R1350" i="2"/>
  <c r="P1350" i="2"/>
  <c r="BI1347" i="2"/>
  <c r="BH1347" i="2"/>
  <c r="BG1347" i="2"/>
  <c r="BF1347" i="2"/>
  <c r="T1347" i="2"/>
  <c r="R1347" i="2"/>
  <c r="P1347" i="2"/>
  <c r="BI1345" i="2"/>
  <c r="BH1345" i="2"/>
  <c r="BG1345" i="2"/>
  <c r="BF1345" i="2"/>
  <c r="T1345" i="2"/>
  <c r="R1345" i="2"/>
  <c r="P1345" i="2"/>
  <c r="BI1343" i="2"/>
  <c r="BH1343" i="2"/>
  <c r="BG1343" i="2"/>
  <c r="BF1343" i="2"/>
  <c r="T1343" i="2"/>
  <c r="R1343" i="2"/>
  <c r="P1343" i="2"/>
  <c r="BI1341" i="2"/>
  <c r="BH1341" i="2"/>
  <c r="BG1341" i="2"/>
  <c r="BF1341" i="2"/>
  <c r="T1341" i="2"/>
  <c r="R1341" i="2"/>
  <c r="P1341" i="2"/>
  <c r="BI1339" i="2"/>
  <c r="BH1339" i="2"/>
  <c r="BG1339" i="2"/>
  <c r="BF1339" i="2"/>
  <c r="T1339" i="2"/>
  <c r="R1339" i="2"/>
  <c r="P1339" i="2"/>
  <c r="BI1337" i="2"/>
  <c r="BH1337" i="2"/>
  <c r="BG1337" i="2"/>
  <c r="BF1337" i="2"/>
  <c r="T1337" i="2"/>
  <c r="R1337" i="2"/>
  <c r="P1337" i="2"/>
  <c r="BI1335" i="2"/>
  <c r="BH1335" i="2"/>
  <c r="BG1335" i="2"/>
  <c r="BF1335" i="2"/>
  <c r="T1335" i="2"/>
  <c r="R1335" i="2"/>
  <c r="P1335" i="2"/>
  <c r="BI1333" i="2"/>
  <c r="BH1333" i="2"/>
  <c r="BG1333" i="2"/>
  <c r="BF1333" i="2"/>
  <c r="T1333" i="2"/>
  <c r="R1333" i="2"/>
  <c r="P1333" i="2"/>
  <c r="BI1331" i="2"/>
  <c r="BH1331" i="2"/>
  <c r="BG1331" i="2"/>
  <c r="BF1331" i="2"/>
  <c r="T1331" i="2"/>
  <c r="R1331" i="2"/>
  <c r="P1331" i="2"/>
  <c r="BI1329" i="2"/>
  <c r="BH1329" i="2"/>
  <c r="BG1329" i="2"/>
  <c r="BF1329" i="2"/>
  <c r="T1329" i="2"/>
  <c r="R1329" i="2"/>
  <c r="P1329" i="2"/>
  <c r="BI1327" i="2"/>
  <c r="BH1327" i="2"/>
  <c r="BG1327" i="2"/>
  <c r="BF1327" i="2"/>
  <c r="T1327" i="2"/>
  <c r="R1327" i="2"/>
  <c r="P1327" i="2"/>
  <c r="BI1325" i="2"/>
  <c r="BH1325" i="2"/>
  <c r="BG1325" i="2"/>
  <c r="BF1325" i="2"/>
  <c r="T1325" i="2"/>
  <c r="R1325" i="2"/>
  <c r="P1325" i="2"/>
  <c r="BI1323" i="2"/>
  <c r="BH1323" i="2"/>
  <c r="BG1323" i="2"/>
  <c r="BF1323" i="2"/>
  <c r="T1323" i="2"/>
  <c r="R1323" i="2"/>
  <c r="P1323" i="2"/>
  <c r="BI1321" i="2"/>
  <c r="BH1321" i="2"/>
  <c r="BG1321" i="2"/>
  <c r="BF1321" i="2"/>
  <c r="T1321" i="2"/>
  <c r="R1321" i="2"/>
  <c r="P1321" i="2"/>
  <c r="BI1319" i="2"/>
  <c r="BH1319" i="2"/>
  <c r="BG1319" i="2"/>
  <c r="BF1319" i="2"/>
  <c r="T1319" i="2"/>
  <c r="R1319" i="2"/>
  <c r="P1319" i="2"/>
  <c r="BI1317" i="2"/>
  <c r="BH1317" i="2"/>
  <c r="BG1317" i="2"/>
  <c r="BF1317" i="2"/>
  <c r="T1317" i="2"/>
  <c r="R1317" i="2"/>
  <c r="P1317" i="2"/>
  <c r="BI1315" i="2"/>
  <c r="BH1315" i="2"/>
  <c r="BG1315" i="2"/>
  <c r="BF1315" i="2"/>
  <c r="T1315" i="2"/>
  <c r="R1315" i="2"/>
  <c r="P1315" i="2"/>
  <c r="BI1313" i="2"/>
  <c r="BH1313" i="2"/>
  <c r="BG1313" i="2"/>
  <c r="BF1313" i="2"/>
  <c r="T1313" i="2"/>
  <c r="R1313" i="2"/>
  <c r="P1313" i="2"/>
  <c r="BI1311" i="2"/>
  <c r="BH1311" i="2"/>
  <c r="BG1311" i="2"/>
  <c r="BF1311" i="2"/>
  <c r="T1311" i="2"/>
  <c r="R1311" i="2"/>
  <c r="P1311" i="2"/>
  <c r="BI1309" i="2"/>
  <c r="BH1309" i="2"/>
  <c r="BG1309" i="2"/>
  <c r="BF1309" i="2"/>
  <c r="T1309" i="2"/>
  <c r="R1309" i="2"/>
  <c r="P1309" i="2"/>
  <c r="BI1307" i="2"/>
  <c r="BH1307" i="2"/>
  <c r="BG1307" i="2"/>
  <c r="BF1307" i="2"/>
  <c r="T1307" i="2"/>
  <c r="R1307" i="2"/>
  <c r="P1307" i="2"/>
  <c r="BI1305" i="2"/>
  <c r="BH1305" i="2"/>
  <c r="BG1305" i="2"/>
  <c r="BF1305" i="2"/>
  <c r="T1305" i="2"/>
  <c r="R1305" i="2"/>
  <c r="P1305" i="2"/>
  <c r="BI1303" i="2"/>
  <c r="BH1303" i="2"/>
  <c r="BG1303" i="2"/>
  <c r="BF1303" i="2"/>
  <c r="T1303" i="2"/>
  <c r="R1303" i="2"/>
  <c r="P1303" i="2"/>
  <c r="BI1301" i="2"/>
  <c r="BH1301" i="2"/>
  <c r="BG1301" i="2"/>
  <c r="BF1301" i="2"/>
  <c r="T1301" i="2"/>
  <c r="R1301" i="2"/>
  <c r="P1301" i="2"/>
  <c r="BI1299" i="2"/>
  <c r="BH1299" i="2"/>
  <c r="BG1299" i="2"/>
  <c r="BF1299" i="2"/>
  <c r="T1299" i="2"/>
  <c r="R1299" i="2"/>
  <c r="P1299" i="2"/>
  <c r="BI1297" i="2"/>
  <c r="BH1297" i="2"/>
  <c r="BG1297" i="2"/>
  <c r="BF1297" i="2"/>
  <c r="T1297" i="2"/>
  <c r="R1297" i="2"/>
  <c r="P1297" i="2"/>
  <c r="BI1295" i="2"/>
  <c r="BH1295" i="2"/>
  <c r="BG1295" i="2"/>
  <c r="BF1295" i="2"/>
  <c r="T1295" i="2"/>
  <c r="R1295" i="2"/>
  <c r="P1295" i="2"/>
  <c r="BI1292" i="2"/>
  <c r="BH1292" i="2"/>
  <c r="BG1292" i="2"/>
  <c r="BF1292" i="2"/>
  <c r="T1292" i="2"/>
  <c r="R1292" i="2"/>
  <c r="P1292" i="2"/>
  <c r="BI1290" i="2"/>
  <c r="BH1290" i="2"/>
  <c r="BG1290" i="2"/>
  <c r="BF1290" i="2"/>
  <c r="T1290" i="2"/>
  <c r="R1290" i="2"/>
  <c r="P1290" i="2"/>
  <c r="BI1287" i="2"/>
  <c r="BH1287" i="2"/>
  <c r="BG1287" i="2"/>
  <c r="BF1287" i="2"/>
  <c r="T1287" i="2"/>
  <c r="R1287" i="2"/>
  <c r="P1287" i="2"/>
  <c r="BI1285" i="2"/>
  <c r="BH1285" i="2"/>
  <c r="BG1285" i="2"/>
  <c r="BF1285" i="2"/>
  <c r="T1285" i="2"/>
  <c r="R1285" i="2"/>
  <c r="P1285" i="2"/>
  <c r="BI1283" i="2"/>
  <c r="BH1283" i="2"/>
  <c r="BG1283" i="2"/>
  <c r="BF1283" i="2"/>
  <c r="T1283" i="2"/>
  <c r="R1283" i="2"/>
  <c r="P1283" i="2"/>
  <c r="BI1281" i="2"/>
  <c r="BH1281" i="2"/>
  <c r="BG1281" i="2"/>
  <c r="BF1281" i="2"/>
  <c r="T1281" i="2"/>
  <c r="R1281" i="2"/>
  <c r="P1281" i="2"/>
  <c r="BI1279" i="2"/>
  <c r="BH1279" i="2"/>
  <c r="BG1279" i="2"/>
  <c r="BF1279" i="2"/>
  <c r="T1279" i="2"/>
  <c r="R1279" i="2"/>
  <c r="P1279" i="2"/>
  <c r="BI1277" i="2"/>
  <c r="BH1277" i="2"/>
  <c r="BG1277" i="2"/>
  <c r="BF1277" i="2"/>
  <c r="T1277" i="2"/>
  <c r="R1277" i="2"/>
  <c r="P1277" i="2"/>
  <c r="BI1275" i="2"/>
  <c r="BH1275" i="2"/>
  <c r="BG1275" i="2"/>
  <c r="BF1275" i="2"/>
  <c r="T1275" i="2"/>
  <c r="R1275" i="2"/>
  <c r="P1275" i="2"/>
  <c r="BI1273" i="2"/>
  <c r="BH1273" i="2"/>
  <c r="BG1273" i="2"/>
  <c r="BF1273" i="2"/>
  <c r="T1273" i="2"/>
  <c r="R1273" i="2"/>
  <c r="P1273" i="2"/>
  <c r="BI1271" i="2"/>
  <c r="BH1271" i="2"/>
  <c r="BG1271" i="2"/>
  <c r="BF1271" i="2"/>
  <c r="T1271" i="2"/>
  <c r="R1271" i="2"/>
  <c r="P1271" i="2"/>
  <c r="BI1269" i="2"/>
  <c r="BH1269" i="2"/>
  <c r="BG1269" i="2"/>
  <c r="BF1269" i="2"/>
  <c r="T1269" i="2"/>
  <c r="R1269" i="2"/>
  <c r="P1269" i="2"/>
  <c r="BI1267" i="2"/>
  <c r="BH1267" i="2"/>
  <c r="BG1267" i="2"/>
  <c r="BF1267" i="2"/>
  <c r="T1267" i="2"/>
  <c r="R1267" i="2"/>
  <c r="P1267" i="2"/>
  <c r="BI1265" i="2"/>
  <c r="BH1265" i="2"/>
  <c r="BG1265" i="2"/>
  <c r="BF1265" i="2"/>
  <c r="T1265" i="2"/>
  <c r="R1265" i="2"/>
  <c r="P1265" i="2"/>
  <c r="BI1263" i="2"/>
  <c r="BH1263" i="2"/>
  <c r="BG1263" i="2"/>
  <c r="BF1263" i="2"/>
  <c r="T1263" i="2"/>
  <c r="R1263" i="2"/>
  <c r="P1263" i="2"/>
  <c r="BI1261" i="2"/>
  <c r="BH1261" i="2"/>
  <c r="BG1261" i="2"/>
  <c r="BF1261" i="2"/>
  <c r="T1261" i="2"/>
  <c r="R1261" i="2"/>
  <c r="P1261" i="2"/>
  <c r="BI1259" i="2"/>
  <c r="BH1259" i="2"/>
  <c r="BG1259" i="2"/>
  <c r="BF1259" i="2"/>
  <c r="T1259" i="2"/>
  <c r="R1259" i="2"/>
  <c r="P1259" i="2"/>
  <c r="BI1257" i="2"/>
  <c r="BH1257" i="2"/>
  <c r="BG1257" i="2"/>
  <c r="BF1257" i="2"/>
  <c r="T1257" i="2"/>
  <c r="R1257" i="2"/>
  <c r="P1257" i="2"/>
  <c r="BI1255" i="2"/>
  <c r="BH1255" i="2"/>
  <c r="BG1255" i="2"/>
  <c r="BF1255" i="2"/>
  <c r="T1255" i="2"/>
  <c r="R1255" i="2"/>
  <c r="P1255" i="2"/>
  <c r="BI1253" i="2"/>
  <c r="BH1253" i="2"/>
  <c r="BG1253" i="2"/>
  <c r="BF1253" i="2"/>
  <c r="T1253" i="2"/>
  <c r="R1253" i="2"/>
  <c r="P1253" i="2"/>
  <c r="BI1251" i="2"/>
  <c r="BH1251" i="2"/>
  <c r="BG1251" i="2"/>
  <c r="BF1251" i="2"/>
  <c r="T1251" i="2"/>
  <c r="R1251" i="2"/>
  <c r="P1251" i="2"/>
  <c r="BI1249" i="2"/>
  <c r="BH1249" i="2"/>
  <c r="BG1249" i="2"/>
  <c r="BF1249" i="2"/>
  <c r="T1249" i="2"/>
  <c r="R1249" i="2"/>
  <c r="P1249" i="2"/>
  <c r="BI1247" i="2"/>
  <c r="BH1247" i="2"/>
  <c r="BG1247" i="2"/>
  <c r="BF1247" i="2"/>
  <c r="T1247" i="2"/>
  <c r="R1247" i="2"/>
  <c r="P1247" i="2"/>
  <c r="BI1245" i="2"/>
  <c r="BH1245" i="2"/>
  <c r="BG1245" i="2"/>
  <c r="BF1245" i="2"/>
  <c r="T1245" i="2"/>
  <c r="R1245" i="2"/>
  <c r="P1245" i="2"/>
  <c r="BI1242" i="2"/>
  <c r="BH1242" i="2"/>
  <c r="BG1242" i="2"/>
  <c r="BF1242" i="2"/>
  <c r="T1242" i="2"/>
  <c r="R1242" i="2"/>
  <c r="P1242" i="2"/>
  <c r="BI1239" i="2"/>
  <c r="BH1239" i="2"/>
  <c r="BG1239" i="2"/>
  <c r="BF1239" i="2"/>
  <c r="T1239" i="2"/>
  <c r="R1239" i="2"/>
  <c r="P1239" i="2"/>
  <c r="BI1236" i="2"/>
  <c r="BH1236" i="2"/>
  <c r="BG1236" i="2"/>
  <c r="BF1236" i="2"/>
  <c r="T1236" i="2"/>
  <c r="R1236" i="2"/>
  <c r="P1236" i="2"/>
  <c r="BI1233" i="2"/>
  <c r="BH1233" i="2"/>
  <c r="BG1233" i="2"/>
  <c r="BF1233" i="2"/>
  <c r="T1233" i="2"/>
  <c r="R1233" i="2"/>
  <c r="P1233" i="2"/>
  <c r="BI1232" i="2"/>
  <c r="BH1232" i="2"/>
  <c r="BG1232" i="2"/>
  <c r="BF1232" i="2"/>
  <c r="T1232" i="2"/>
  <c r="R1232" i="2"/>
  <c r="P1232" i="2"/>
  <c r="BI1231" i="2"/>
  <c r="BH1231" i="2"/>
  <c r="BG1231" i="2"/>
  <c r="BF1231" i="2"/>
  <c r="T1231" i="2"/>
  <c r="R1231" i="2"/>
  <c r="P1231" i="2"/>
  <c r="BI1230" i="2"/>
  <c r="BH1230" i="2"/>
  <c r="BG1230" i="2"/>
  <c r="BF1230" i="2"/>
  <c r="T1230" i="2"/>
  <c r="R1230" i="2"/>
  <c r="P1230" i="2"/>
  <c r="BI1229" i="2"/>
  <c r="BH1229" i="2"/>
  <c r="BG1229" i="2"/>
  <c r="BF1229" i="2"/>
  <c r="T1229" i="2"/>
  <c r="R1229" i="2"/>
  <c r="P1229" i="2"/>
  <c r="BI1228" i="2"/>
  <c r="BH1228" i="2"/>
  <c r="BG1228" i="2"/>
  <c r="BF1228" i="2"/>
  <c r="T1228" i="2"/>
  <c r="R1228" i="2"/>
  <c r="P1228" i="2"/>
  <c r="BI1226" i="2"/>
  <c r="BH1226" i="2"/>
  <c r="BG1226" i="2"/>
  <c r="BF1226" i="2"/>
  <c r="T1226" i="2"/>
  <c r="R1226" i="2"/>
  <c r="P1226" i="2"/>
  <c r="BI1224" i="2"/>
  <c r="BH1224" i="2"/>
  <c r="BG1224" i="2"/>
  <c r="BF1224" i="2"/>
  <c r="T1224" i="2"/>
  <c r="R1224" i="2"/>
  <c r="P1224" i="2"/>
  <c r="BI1222" i="2"/>
  <c r="BH1222" i="2"/>
  <c r="BG1222" i="2"/>
  <c r="BF1222" i="2"/>
  <c r="T1222" i="2"/>
  <c r="R1222" i="2"/>
  <c r="P1222" i="2"/>
  <c r="BI1220" i="2"/>
  <c r="BH1220" i="2"/>
  <c r="BG1220" i="2"/>
  <c r="BF1220" i="2"/>
  <c r="T1220" i="2"/>
  <c r="R1220" i="2"/>
  <c r="P1220" i="2"/>
  <c r="BI1218" i="2"/>
  <c r="BH1218" i="2"/>
  <c r="BG1218" i="2"/>
  <c r="BF1218" i="2"/>
  <c r="T1218" i="2"/>
  <c r="R1218" i="2"/>
  <c r="P1218" i="2"/>
  <c r="BI1216" i="2"/>
  <c r="BH1216" i="2"/>
  <c r="BG1216" i="2"/>
  <c r="BF1216" i="2"/>
  <c r="T1216" i="2"/>
  <c r="R1216" i="2"/>
  <c r="P1216" i="2"/>
  <c r="BI1214" i="2"/>
  <c r="BH1214" i="2"/>
  <c r="BG1214" i="2"/>
  <c r="BF1214" i="2"/>
  <c r="T1214" i="2"/>
  <c r="R1214" i="2"/>
  <c r="P1214" i="2"/>
  <c r="BI1212" i="2"/>
  <c r="BH1212" i="2"/>
  <c r="BG1212" i="2"/>
  <c r="BF1212" i="2"/>
  <c r="T1212" i="2"/>
  <c r="R1212" i="2"/>
  <c r="P1212" i="2"/>
  <c r="BI1210" i="2"/>
  <c r="BH1210" i="2"/>
  <c r="BG1210" i="2"/>
  <c r="BF1210" i="2"/>
  <c r="T1210" i="2"/>
  <c r="R1210" i="2"/>
  <c r="P1210" i="2"/>
  <c r="BI1208" i="2"/>
  <c r="BH1208" i="2"/>
  <c r="BG1208" i="2"/>
  <c r="BF1208" i="2"/>
  <c r="T1208" i="2"/>
  <c r="R1208" i="2"/>
  <c r="P1208" i="2"/>
  <c r="BI1206" i="2"/>
  <c r="BH1206" i="2"/>
  <c r="BG1206" i="2"/>
  <c r="BF1206" i="2"/>
  <c r="T1206" i="2"/>
  <c r="R1206" i="2"/>
  <c r="P1206" i="2"/>
  <c r="BI1203" i="2"/>
  <c r="BH1203" i="2"/>
  <c r="BG1203" i="2"/>
  <c r="BF1203" i="2"/>
  <c r="T1203" i="2"/>
  <c r="R1203" i="2"/>
  <c r="P1203" i="2"/>
  <c r="BI1202" i="2"/>
  <c r="BH1202" i="2"/>
  <c r="BG1202" i="2"/>
  <c r="BF1202" i="2"/>
  <c r="T1202" i="2"/>
  <c r="R1202" i="2"/>
  <c r="P1202" i="2"/>
  <c r="BI1201" i="2"/>
  <c r="BH1201" i="2"/>
  <c r="BG1201" i="2"/>
  <c r="BF1201" i="2"/>
  <c r="T1201" i="2"/>
  <c r="R1201" i="2"/>
  <c r="P1201" i="2"/>
  <c r="BI1198" i="2"/>
  <c r="BH1198" i="2"/>
  <c r="BG1198" i="2"/>
  <c r="BF1198" i="2"/>
  <c r="T1198" i="2"/>
  <c r="R1198" i="2"/>
  <c r="P1198" i="2"/>
  <c r="BI1195" i="2"/>
  <c r="BH1195" i="2"/>
  <c r="BG1195" i="2"/>
  <c r="BF1195" i="2"/>
  <c r="T1195" i="2"/>
  <c r="R1195" i="2"/>
  <c r="P1195" i="2"/>
  <c r="BI1192" i="2"/>
  <c r="BH1192" i="2"/>
  <c r="BG1192" i="2"/>
  <c r="BF1192" i="2"/>
  <c r="T1192" i="2"/>
  <c r="R1192" i="2"/>
  <c r="P1192" i="2"/>
  <c r="BI1189" i="2"/>
  <c r="BH1189" i="2"/>
  <c r="BG1189" i="2"/>
  <c r="BF1189" i="2"/>
  <c r="T1189" i="2"/>
  <c r="R1189" i="2"/>
  <c r="P1189" i="2"/>
  <c r="BI1187" i="2"/>
  <c r="BH1187" i="2"/>
  <c r="BG1187" i="2"/>
  <c r="BF1187" i="2"/>
  <c r="T1187" i="2"/>
  <c r="R1187" i="2"/>
  <c r="P1187" i="2"/>
  <c r="BI1185" i="2"/>
  <c r="BH1185" i="2"/>
  <c r="BG1185" i="2"/>
  <c r="BF1185" i="2"/>
  <c r="T1185" i="2"/>
  <c r="R1185" i="2"/>
  <c r="P1185" i="2"/>
  <c r="BI1182" i="2"/>
  <c r="BH1182" i="2"/>
  <c r="BG1182" i="2"/>
  <c r="BF1182" i="2"/>
  <c r="T1182" i="2"/>
  <c r="R1182" i="2"/>
  <c r="P1182" i="2"/>
  <c r="BI1176" i="2"/>
  <c r="BH1176" i="2"/>
  <c r="BG1176" i="2"/>
  <c r="BF1176" i="2"/>
  <c r="T1176" i="2"/>
  <c r="R1176" i="2"/>
  <c r="P1176" i="2"/>
  <c r="BI1173" i="2"/>
  <c r="BH1173" i="2"/>
  <c r="BG1173" i="2"/>
  <c r="BF1173" i="2"/>
  <c r="T1173" i="2"/>
  <c r="R1173" i="2"/>
  <c r="P1173" i="2"/>
  <c r="BI1169" i="2"/>
  <c r="BH1169" i="2"/>
  <c r="BG1169" i="2"/>
  <c r="BF1169" i="2"/>
  <c r="T1169" i="2"/>
  <c r="R1169" i="2"/>
  <c r="P1169" i="2"/>
  <c r="BI1160" i="2"/>
  <c r="BH1160" i="2"/>
  <c r="BG1160" i="2"/>
  <c r="BF1160" i="2"/>
  <c r="T1160" i="2"/>
  <c r="R1160" i="2"/>
  <c r="P1160" i="2"/>
  <c r="BI1159" i="2"/>
  <c r="BH1159" i="2"/>
  <c r="BG1159" i="2"/>
  <c r="BF1159" i="2"/>
  <c r="T1159" i="2"/>
  <c r="R1159" i="2"/>
  <c r="P1159" i="2"/>
  <c r="BI1156" i="2"/>
  <c r="BH1156" i="2"/>
  <c r="BG1156" i="2"/>
  <c r="BF1156" i="2"/>
  <c r="T1156" i="2"/>
  <c r="R1156" i="2"/>
  <c r="P1156" i="2"/>
  <c r="BI1153" i="2"/>
  <c r="BH1153" i="2"/>
  <c r="BG1153" i="2"/>
  <c r="BF1153" i="2"/>
  <c r="T1153" i="2"/>
  <c r="R1153" i="2"/>
  <c r="P1153" i="2"/>
  <c r="BI1151" i="2"/>
  <c r="BH1151" i="2"/>
  <c r="BG1151" i="2"/>
  <c r="BF1151" i="2"/>
  <c r="T1151" i="2"/>
  <c r="R1151" i="2"/>
  <c r="P1151" i="2"/>
  <c r="BI1149" i="2"/>
  <c r="BH1149" i="2"/>
  <c r="BG1149" i="2"/>
  <c r="BF1149" i="2"/>
  <c r="T1149" i="2"/>
  <c r="R1149" i="2"/>
  <c r="P1149" i="2"/>
  <c r="BI1146" i="2"/>
  <c r="BH1146" i="2"/>
  <c r="BG1146" i="2"/>
  <c r="BF1146" i="2"/>
  <c r="T1146" i="2"/>
  <c r="R1146" i="2"/>
  <c r="P1146" i="2"/>
  <c r="BI1144" i="2"/>
  <c r="BH1144" i="2"/>
  <c r="BG1144" i="2"/>
  <c r="BF1144" i="2"/>
  <c r="T1144" i="2"/>
  <c r="R1144" i="2"/>
  <c r="P1144" i="2"/>
  <c r="BI1142" i="2"/>
  <c r="BH1142" i="2"/>
  <c r="BG1142" i="2"/>
  <c r="BF1142" i="2"/>
  <c r="T1142" i="2"/>
  <c r="R1142" i="2"/>
  <c r="P1142" i="2"/>
  <c r="BI1141" i="2"/>
  <c r="BH1141" i="2"/>
  <c r="BG1141" i="2"/>
  <c r="BF1141" i="2"/>
  <c r="T1141" i="2"/>
  <c r="R1141" i="2"/>
  <c r="P1141" i="2"/>
  <c r="BI1138" i="2"/>
  <c r="BH1138" i="2"/>
  <c r="BG1138" i="2"/>
  <c r="BF1138" i="2"/>
  <c r="T1138" i="2"/>
  <c r="R1138" i="2"/>
  <c r="P1138" i="2"/>
  <c r="BI1135" i="2"/>
  <c r="BH1135" i="2"/>
  <c r="BG1135" i="2"/>
  <c r="BF1135" i="2"/>
  <c r="T1135" i="2"/>
  <c r="R1135" i="2"/>
  <c r="P1135" i="2"/>
  <c r="BI1134" i="2"/>
  <c r="BH1134" i="2"/>
  <c r="BG1134" i="2"/>
  <c r="BF1134" i="2"/>
  <c r="T1134" i="2"/>
  <c r="R1134" i="2"/>
  <c r="P1134" i="2"/>
  <c r="BI1131" i="2"/>
  <c r="BH1131" i="2"/>
  <c r="BG1131" i="2"/>
  <c r="BF1131" i="2"/>
  <c r="T1131" i="2"/>
  <c r="R1131" i="2"/>
  <c r="P1131" i="2"/>
  <c r="BI1126" i="2"/>
  <c r="BH1126" i="2"/>
  <c r="BG1126" i="2"/>
  <c r="BF1126" i="2"/>
  <c r="T1126" i="2"/>
  <c r="R1126" i="2"/>
  <c r="P1126" i="2"/>
  <c r="BI1123" i="2"/>
  <c r="BH1123" i="2"/>
  <c r="BG1123" i="2"/>
  <c r="BF1123" i="2"/>
  <c r="T1123" i="2"/>
  <c r="R1123" i="2"/>
  <c r="P1123" i="2"/>
  <c r="BI1120" i="2"/>
  <c r="BH1120" i="2"/>
  <c r="BG1120" i="2"/>
  <c r="BF1120" i="2"/>
  <c r="T1120" i="2"/>
  <c r="R1120" i="2"/>
  <c r="P1120" i="2"/>
  <c r="BI1117" i="2"/>
  <c r="BH1117" i="2"/>
  <c r="BG1117" i="2"/>
  <c r="BF1117" i="2"/>
  <c r="T1117" i="2"/>
  <c r="R1117" i="2"/>
  <c r="P1117" i="2"/>
  <c r="BI1116" i="2"/>
  <c r="BH1116" i="2"/>
  <c r="BG1116" i="2"/>
  <c r="BF1116" i="2"/>
  <c r="T1116" i="2"/>
  <c r="R1116" i="2"/>
  <c r="P1116" i="2"/>
  <c r="BI1113" i="2"/>
  <c r="BH1113" i="2"/>
  <c r="BG1113" i="2"/>
  <c r="BF1113" i="2"/>
  <c r="T1113" i="2"/>
  <c r="R1113" i="2"/>
  <c r="P1113" i="2"/>
  <c r="BI1112" i="2"/>
  <c r="BH1112" i="2"/>
  <c r="BG1112" i="2"/>
  <c r="BF1112" i="2"/>
  <c r="T1112" i="2"/>
  <c r="R1112" i="2"/>
  <c r="P1112" i="2"/>
  <c r="BI1109" i="2"/>
  <c r="BH1109" i="2"/>
  <c r="BG1109" i="2"/>
  <c r="BF1109" i="2"/>
  <c r="T1109" i="2"/>
  <c r="R1109" i="2"/>
  <c r="P1109" i="2"/>
  <c r="BI1108" i="2"/>
  <c r="BH1108" i="2"/>
  <c r="BG1108" i="2"/>
  <c r="BF1108" i="2"/>
  <c r="T1108" i="2"/>
  <c r="R1108" i="2"/>
  <c r="P1108" i="2"/>
  <c r="BI1105" i="2"/>
  <c r="BH1105" i="2"/>
  <c r="BG1105" i="2"/>
  <c r="BF1105" i="2"/>
  <c r="T1105" i="2"/>
  <c r="R1105" i="2"/>
  <c r="P1105" i="2"/>
  <c r="BI1104" i="2"/>
  <c r="BH1104" i="2"/>
  <c r="BG1104" i="2"/>
  <c r="BF1104" i="2"/>
  <c r="T1104" i="2"/>
  <c r="R1104" i="2"/>
  <c r="P1104" i="2"/>
  <c r="BI1101" i="2"/>
  <c r="BH1101" i="2"/>
  <c r="BG1101" i="2"/>
  <c r="BF1101" i="2"/>
  <c r="T1101" i="2"/>
  <c r="R1101" i="2"/>
  <c r="P1101" i="2"/>
  <c r="BI1098" i="2"/>
  <c r="BH1098" i="2"/>
  <c r="BG1098" i="2"/>
  <c r="BF1098" i="2"/>
  <c r="T1098" i="2"/>
  <c r="R1098" i="2"/>
  <c r="P1098" i="2"/>
  <c r="BI1095" i="2"/>
  <c r="BH1095" i="2"/>
  <c r="BG1095" i="2"/>
  <c r="BF1095" i="2"/>
  <c r="T1095" i="2"/>
  <c r="R1095" i="2"/>
  <c r="P1095" i="2"/>
  <c r="BI1092" i="2"/>
  <c r="BH1092" i="2"/>
  <c r="BG1092" i="2"/>
  <c r="BF1092" i="2"/>
  <c r="T1092" i="2"/>
  <c r="R1092" i="2"/>
  <c r="P1092" i="2"/>
  <c r="BI1090" i="2"/>
  <c r="BH1090" i="2"/>
  <c r="BG1090" i="2"/>
  <c r="BF1090" i="2"/>
  <c r="T1090" i="2"/>
  <c r="R1090" i="2"/>
  <c r="P1090" i="2"/>
  <c r="BI1088" i="2"/>
  <c r="BH1088" i="2"/>
  <c r="BG1088" i="2"/>
  <c r="BF1088" i="2"/>
  <c r="T1088" i="2"/>
  <c r="R1088" i="2"/>
  <c r="P1088" i="2"/>
  <c r="BI1086" i="2"/>
  <c r="BH1086" i="2"/>
  <c r="BG1086" i="2"/>
  <c r="BF1086" i="2"/>
  <c r="T1086" i="2"/>
  <c r="R1086" i="2"/>
  <c r="P1086" i="2"/>
  <c r="BI1083" i="2"/>
  <c r="BH1083" i="2"/>
  <c r="BG1083" i="2"/>
  <c r="BF1083" i="2"/>
  <c r="T1083" i="2"/>
  <c r="R1083" i="2"/>
  <c r="P1083" i="2"/>
  <c r="BI1080" i="2"/>
  <c r="BH1080" i="2"/>
  <c r="BG1080" i="2"/>
  <c r="BF1080" i="2"/>
  <c r="T1080" i="2"/>
  <c r="R1080" i="2"/>
  <c r="P1080" i="2"/>
  <c r="BI1077" i="2"/>
  <c r="BH1077" i="2"/>
  <c r="BG1077" i="2"/>
  <c r="BF1077" i="2"/>
  <c r="T1077" i="2"/>
  <c r="R1077" i="2"/>
  <c r="P1077" i="2"/>
  <c r="BI1074" i="2"/>
  <c r="BH1074" i="2"/>
  <c r="BG1074" i="2"/>
  <c r="BF1074" i="2"/>
  <c r="T1074" i="2"/>
  <c r="R1074" i="2"/>
  <c r="P1074" i="2"/>
  <c r="BI1071" i="2"/>
  <c r="BH1071" i="2"/>
  <c r="BG1071" i="2"/>
  <c r="BF1071" i="2"/>
  <c r="T1071" i="2"/>
  <c r="R1071" i="2"/>
  <c r="P1071" i="2"/>
  <c r="BI1068" i="2"/>
  <c r="BH1068" i="2"/>
  <c r="BG1068" i="2"/>
  <c r="BF1068" i="2"/>
  <c r="T1068" i="2"/>
  <c r="R1068" i="2"/>
  <c r="P1068" i="2"/>
  <c r="BI1063" i="2"/>
  <c r="BH1063" i="2"/>
  <c r="BG1063" i="2"/>
  <c r="BF1063" i="2"/>
  <c r="T1063" i="2"/>
  <c r="R1063" i="2"/>
  <c r="P1063" i="2"/>
  <c r="BI1061" i="2"/>
  <c r="BH1061" i="2"/>
  <c r="BG1061" i="2"/>
  <c r="BF1061" i="2"/>
  <c r="T1061" i="2"/>
  <c r="R1061" i="2"/>
  <c r="P1061" i="2"/>
  <c r="BI1058" i="2"/>
  <c r="BH1058" i="2"/>
  <c r="BG1058" i="2"/>
  <c r="BF1058" i="2"/>
  <c r="T1058" i="2"/>
  <c r="R1058" i="2"/>
  <c r="P1058" i="2"/>
  <c r="BI1055" i="2"/>
  <c r="BH1055" i="2"/>
  <c r="BG1055" i="2"/>
  <c r="BF1055" i="2"/>
  <c r="T1055" i="2"/>
  <c r="R1055" i="2"/>
  <c r="P1055" i="2"/>
  <c r="BI1052" i="2"/>
  <c r="BH1052" i="2"/>
  <c r="BG1052" i="2"/>
  <c r="BF1052" i="2"/>
  <c r="T1052" i="2"/>
  <c r="R1052" i="2"/>
  <c r="P1052" i="2"/>
  <c r="BI1049" i="2"/>
  <c r="BH1049" i="2"/>
  <c r="BG1049" i="2"/>
  <c r="BF1049" i="2"/>
  <c r="T1049" i="2"/>
  <c r="R1049" i="2"/>
  <c r="P1049" i="2"/>
  <c r="BI1046" i="2"/>
  <c r="BH1046" i="2"/>
  <c r="BG1046" i="2"/>
  <c r="BF1046" i="2"/>
  <c r="T1046" i="2"/>
  <c r="R1046" i="2"/>
  <c r="P1046" i="2"/>
  <c r="BI1043" i="2"/>
  <c r="BH1043" i="2"/>
  <c r="BG1043" i="2"/>
  <c r="BF1043" i="2"/>
  <c r="T1043" i="2"/>
  <c r="R1043" i="2"/>
  <c r="P1043" i="2"/>
  <c r="BI1040" i="2"/>
  <c r="BH1040" i="2"/>
  <c r="BG1040" i="2"/>
  <c r="BF1040" i="2"/>
  <c r="T1040" i="2"/>
  <c r="R1040" i="2"/>
  <c r="P1040" i="2"/>
  <c r="BI1037" i="2"/>
  <c r="BH1037" i="2"/>
  <c r="BG1037" i="2"/>
  <c r="BF1037" i="2"/>
  <c r="T1037" i="2"/>
  <c r="R1037" i="2"/>
  <c r="P1037" i="2"/>
  <c r="BI1034" i="2"/>
  <c r="BH1034" i="2"/>
  <c r="BG1034" i="2"/>
  <c r="BF1034" i="2"/>
  <c r="T1034" i="2"/>
  <c r="R1034" i="2"/>
  <c r="P1034" i="2"/>
  <c r="BI1032" i="2"/>
  <c r="BH1032" i="2"/>
  <c r="BG1032" i="2"/>
  <c r="BF1032" i="2"/>
  <c r="T1032" i="2"/>
  <c r="R1032" i="2"/>
  <c r="P1032" i="2"/>
  <c r="BI1030" i="2"/>
  <c r="BH1030" i="2"/>
  <c r="BG1030" i="2"/>
  <c r="BF1030" i="2"/>
  <c r="T1030" i="2"/>
  <c r="R1030" i="2"/>
  <c r="P1030" i="2"/>
  <c r="BI1028" i="2"/>
  <c r="BH1028" i="2"/>
  <c r="BG1028" i="2"/>
  <c r="BF1028" i="2"/>
  <c r="T1028" i="2"/>
  <c r="R1028" i="2"/>
  <c r="P1028" i="2"/>
  <c r="BI1025" i="2"/>
  <c r="BH1025" i="2"/>
  <c r="BG1025" i="2"/>
  <c r="BF1025" i="2"/>
  <c r="T1025" i="2"/>
  <c r="R1025" i="2"/>
  <c r="P1025" i="2"/>
  <c r="BI1021" i="2"/>
  <c r="BH1021" i="2"/>
  <c r="BG1021" i="2"/>
  <c r="BF1021" i="2"/>
  <c r="T1021" i="2"/>
  <c r="R1021" i="2"/>
  <c r="P1021" i="2"/>
  <c r="BI1019" i="2"/>
  <c r="BH1019" i="2"/>
  <c r="BG1019" i="2"/>
  <c r="BF1019" i="2"/>
  <c r="T1019" i="2"/>
  <c r="R1019" i="2"/>
  <c r="P1019" i="2"/>
  <c r="BI1017" i="2"/>
  <c r="BH1017" i="2"/>
  <c r="BG1017" i="2"/>
  <c r="BF1017" i="2"/>
  <c r="T1017" i="2"/>
  <c r="R1017" i="2"/>
  <c r="P1017" i="2"/>
  <c r="BI1015" i="2"/>
  <c r="BH1015" i="2"/>
  <c r="BG1015" i="2"/>
  <c r="BF1015" i="2"/>
  <c r="T1015" i="2"/>
  <c r="R1015" i="2"/>
  <c r="P1015" i="2"/>
  <c r="BI1013" i="2"/>
  <c r="BH1013" i="2"/>
  <c r="BG1013" i="2"/>
  <c r="BF1013" i="2"/>
  <c r="T1013" i="2"/>
  <c r="R1013" i="2"/>
  <c r="P1013" i="2"/>
  <c r="BI1010" i="2"/>
  <c r="BH1010" i="2"/>
  <c r="BG1010" i="2"/>
  <c r="BF1010" i="2"/>
  <c r="T1010" i="2"/>
  <c r="R1010" i="2"/>
  <c r="P1010" i="2"/>
  <c r="BI1007" i="2"/>
  <c r="BH1007" i="2"/>
  <c r="BG1007" i="2"/>
  <c r="BF1007" i="2"/>
  <c r="T1007" i="2"/>
  <c r="R1007" i="2"/>
  <c r="P1007" i="2"/>
  <c r="BI1004" i="2"/>
  <c r="BH1004" i="2"/>
  <c r="BG1004" i="2"/>
  <c r="BF1004" i="2"/>
  <c r="T1004" i="2"/>
  <c r="R1004" i="2"/>
  <c r="P1004" i="2"/>
  <c r="BI997" i="2"/>
  <c r="BH997" i="2"/>
  <c r="BG997" i="2"/>
  <c r="BF997" i="2"/>
  <c r="T997" i="2"/>
  <c r="R997" i="2"/>
  <c r="P997" i="2"/>
  <c r="BI994" i="2"/>
  <c r="BH994" i="2"/>
  <c r="BG994" i="2"/>
  <c r="BF994" i="2"/>
  <c r="T994" i="2"/>
  <c r="R994" i="2"/>
  <c r="P994" i="2"/>
  <c r="BI991" i="2"/>
  <c r="BH991" i="2"/>
  <c r="BG991" i="2"/>
  <c r="BF991" i="2"/>
  <c r="T991" i="2"/>
  <c r="R991" i="2"/>
  <c r="P991" i="2"/>
  <c r="BI988" i="2"/>
  <c r="BH988" i="2"/>
  <c r="BG988" i="2"/>
  <c r="BF988" i="2"/>
  <c r="T988" i="2"/>
  <c r="R988" i="2"/>
  <c r="P988" i="2"/>
  <c r="BI985" i="2"/>
  <c r="BH985" i="2"/>
  <c r="BG985" i="2"/>
  <c r="BF985" i="2"/>
  <c r="T985" i="2"/>
  <c r="R985" i="2"/>
  <c r="P985" i="2"/>
  <c r="BI982" i="2"/>
  <c r="BH982" i="2"/>
  <c r="BG982" i="2"/>
  <c r="BF982" i="2"/>
  <c r="T982" i="2"/>
  <c r="R982" i="2"/>
  <c r="P982" i="2"/>
  <c r="BI979" i="2"/>
  <c r="BH979" i="2"/>
  <c r="BG979" i="2"/>
  <c r="BF979" i="2"/>
  <c r="T979" i="2"/>
  <c r="R979" i="2"/>
  <c r="P979" i="2"/>
  <c r="BI976" i="2"/>
  <c r="BH976" i="2"/>
  <c r="BG976" i="2"/>
  <c r="BF976" i="2"/>
  <c r="T976" i="2"/>
  <c r="R976" i="2"/>
  <c r="P976" i="2"/>
  <c r="BI973" i="2"/>
  <c r="BH973" i="2"/>
  <c r="BG973" i="2"/>
  <c r="BF973" i="2"/>
  <c r="T973" i="2"/>
  <c r="R973" i="2"/>
  <c r="P973" i="2"/>
  <c r="BI970" i="2"/>
  <c r="BH970" i="2"/>
  <c r="BG970" i="2"/>
  <c r="BF970" i="2"/>
  <c r="T970" i="2"/>
  <c r="R970" i="2"/>
  <c r="P970" i="2"/>
  <c r="BI967" i="2"/>
  <c r="BH967" i="2"/>
  <c r="BG967" i="2"/>
  <c r="BF967" i="2"/>
  <c r="T967" i="2"/>
  <c r="R967" i="2"/>
  <c r="P967" i="2"/>
  <c r="BI964" i="2"/>
  <c r="BH964" i="2"/>
  <c r="BG964" i="2"/>
  <c r="BF964" i="2"/>
  <c r="T964" i="2"/>
  <c r="R964" i="2"/>
  <c r="P964" i="2"/>
  <c r="BI961" i="2"/>
  <c r="BH961" i="2"/>
  <c r="BG961" i="2"/>
  <c r="BF961" i="2"/>
  <c r="T961" i="2"/>
  <c r="R961" i="2"/>
  <c r="P961" i="2"/>
  <c r="BI958" i="2"/>
  <c r="BH958" i="2"/>
  <c r="BG958" i="2"/>
  <c r="BF958" i="2"/>
  <c r="T958" i="2"/>
  <c r="R958" i="2"/>
  <c r="P958" i="2"/>
  <c r="BI955" i="2"/>
  <c r="BH955" i="2"/>
  <c r="BG955" i="2"/>
  <c r="BF955" i="2"/>
  <c r="T955" i="2"/>
  <c r="R955" i="2"/>
  <c r="P955" i="2"/>
  <c r="BI952" i="2"/>
  <c r="BH952" i="2"/>
  <c r="BG952" i="2"/>
  <c r="BF952" i="2"/>
  <c r="T952" i="2"/>
  <c r="R952" i="2"/>
  <c r="P952" i="2"/>
  <c r="BI949" i="2"/>
  <c r="BH949" i="2"/>
  <c r="BG949" i="2"/>
  <c r="BF949" i="2"/>
  <c r="T949" i="2"/>
  <c r="R949" i="2"/>
  <c r="P949" i="2"/>
  <c r="BI947" i="2"/>
  <c r="BH947" i="2"/>
  <c r="BG947" i="2"/>
  <c r="BF947" i="2"/>
  <c r="T947" i="2"/>
  <c r="R947" i="2"/>
  <c r="P947" i="2"/>
  <c r="BI944" i="2"/>
  <c r="BH944" i="2"/>
  <c r="BG944" i="2"/>
  <c r="BF944" i="2"/>
  <c r="T944" i="2"/>
  <c r="R944" i="2"/>
  <c r="P944" i="2"/>
  <c r="BI941" i="2"/>
  <c r="BH941" i="2"/>
  <c r="BG941" i="2"/>
  <c r="BF941" i="2"/>
  <c r="T941" i="2"/>
  <c r="R941" i="2"/>
  <c r="P941" i="2"/>
  <c r="BI938" i="2"/>
  <c r="BH938" i="2"/>
  <c r="BG938" i="2"/>
  <c r="BF938" i="2"/>
  <c r="T938" i="2"/>
  <c r="R938" i="2"/>
  <c r="P938" i="2"/>
  <c r="BI935" i="2"/>
  <c r="BH935" i="2"/>
  <c r="BG935" i="2"/>
  <c r="BF935" i="2"/>
  <c r="T935" i="2"/>
  <c r="R935" i="2"/>
  <c r="P935" i="2"/>
  <c r="BI932" i="2"/>
  <c r="BH932" i="2"/>
  <c r="BG932" i="2"/>
  <c r="BF932" i="2"/>
  <c r="T932" i="2"/>
  <c r="R932" i="2"/>
  <c r="P932" i="2"/>
  <c r="BI929" i="2"/>
  <c r="BH929" i="2"/>
  <c r="BG929" i="2"/>
  <c r="BF929" i="2"/>
  <c r="T929" i="2"/>
  <c r="R929" i="2"/>
  <c r="P929" i="2"/>
  <c r="BI926" i="2"/>
  <c r="BH926" i="2"/>
  <c r="BG926" i="2"/>
  <c r="BF926" i="2"/>
  <c r="T926" i="2"/>
  <c r="R926" i="2"/>
  <c r="P926" i="2"/>
  <c r="BI923" i="2"/>
  <c r="BH923" i="2"/>
  <c r="BG923" i="2"/>
  <c r="BF923" i="2"/>
  <c r="T923" i="2"/>
  <c r="R923" i="2"/>
  <c r="P923" i="2"/>
  <c r="BI920" i="2"/>
  <c r="BH920" i="2"/>
  <c r="BG920" i="2"/>
  <c r="BF920" i="2"/>
  <c r="T920" i="2"/>
  <c r="R920" i="2"/>
  <c r="P920" i="2"/>
  <c r="BI917" i="2"/>
  <c r="BH917" i="2"/>
  <c r="BG917" i="2"/>
  <c r="BF917" i="2"/>
  <c r="T917" i="2"/>
  <c r="R917" i="2"/>
  <c r="P917" i="2"/>
  <c r="BI914" i="2"/>
  <c r="BH914" i="2"/>
  <c r="BG914" i="2"/>
  <c r="BF914" i="2"/>
  <c r="T914" i="2"/>
  <c r="R914" i="2"/>
  <c r="P914" i="2"/>
  <c r="BI911" i="2"/>
  <c r="BH911" i="2"/>
  <c r="BG911" i="2"/>
  <c r="BF911" i="2"/>
  <c r="T911" i="2"/>
  <c r="R911" i="2"/>
  <c r="P911" i="2"/>
  <c r="BI908" i="2"/>
  <c r="BH908" i="2"/>
  <c r="BG908" i="2"/>
  <c r="BF908" i="2"/>
  <c r="T908" i="2"/>
  <c r="R908" i="2"/>
  <c r="P908" i="2"/>
  <c r="BI905" i="2"/>
  <c r="BH905" i="2"/>
  <c r="BG905" i="2"/>
  <c r="BF905" i="2"/>
  <c r="T905" i="2"/>
  <c r="R905" i="2"/>
  <c r="P905" i="2"/>
  <c r="BI902" i="2"/>
  <c r="BH902" i="2"/>
  <c r="BG902" i="2"/>
  <c r="BF902" i="2"/>
  <c r="T902" i="2"/>
  <c r="R902" i="2"/>
  <c r="P902" i="2"/>
  <c r="BI899" i="2"/>
  <c r="BH899" i="2"/>
  <c r="BG899" i="2"/>
  <c r="BF899" i="2"/>
  <c r="T899" i="2"/>
  <c r="R899" i="2"/>
  <c r="P899" i="2"/>
  <c r="BI896" i="2"/>
  <c r="BH896" i="2"/>
  <c r="BG896" i="2"/>
  <c r="BF896" i="2"/>
  <c r="T896" i="2"/>
  <c r="R896" i="2"/>
  <c r="P896" i="2"/>
  <c r="BI894" i="2"/>
  <c r="BH894" i="2"/>
  <c r="BG894" i="2"/>
  <c r="BF894" i="2"/>
  <c r="T894" i="2"/>
  <c r="R894" i="2"/>
  <c r="P894" i="2"/>
  <c r="BI893" i="2"/>
  <c r="BH893" i="2"/>
  <c r="BG893" i="2"/>
  <c r="BF893" i="2"/>
  <c r="T893" i="2"/>
  <c r="R893" i="2"/>
  <c r="P893" i="2"/>
  <c r="BI892" i="2"/>
  <c r="BH892" i="2"/>
  <c r="BG892" i="2"/>
  <c r="BF892" i="2"/>
  <c r="T892" i="2"/>
  <c r="R892" i="2"/>
  <c r="P892" i="2"/>
  <c r="BI891" i="2"/>
  <c r="BH891" i="2"/>
  <c r="BG891" i="2"/>
  <c r="BF891" i="2"/>
  <c r="T891" i="2"/>
  <c r="R891" i="2"/>
  <c r="P891" i="2"/>
  <c r="BI890" i="2"/>
  <c r="BH890" i="2"/>
  <c r="BG890" i="2"/>
  <c r="BF890" i="2"/>
  <c r="T890" i="2"/>
  <c r="R890" i="2"/>
  <c r="P890" i="2"/>
  <c r="BI889" i="2"/>
  <c r="BH889" i="2"/>
  <c r="BG889" i="2"/>
  <c r="BF889" i="2"/>
  <c r="T889" i="2"/>
  <c r="R889" i="2"/>
  <c r="P889" i="2"/>
  <c r="BI888" i="2"/>
  <c r="BH888" i="2"/>
  <c r="BG888" i="2"/>
  <c r="BF888" i="2"/>
  <c r="T888" i="2"/>
  <c r="R888" i="2"/>
  <c r="P888" i="2"/>
  <c r="BI887" i="2"/>
  <c r="BH887" i="2"/>
  <c r="BG887" i="2"/>
  <c r="BF887" i="2"/>
  <c r="T887" i="2"/>
  <c r="R887" i="2"/>
  <c r="P887" i="2"/>
  <c r="BI886" i="2"/>
  <c r="BH886" i="2"/>
  <c r="BG886" i="2"/>
  <c r="BF886" i="2"/>
  <c r="T886" i="2"/>
  <c r="R886" i="2"/>
  <c r="P886" i="2"/>
  <c r="BI885" i="2"/>
  <c r="BH885" i="2"/>
  <c r="BG885" i="2"/>
  <c r="BF885" i="2"/>
  <c r="T885" i="2"/>
  <c r="R885" i="2"/>
  <c r="P885" i="2"/>
  <c r="BI884" i="2"/>
  <c r="BH884" i="2"/>
  <c r="BG884" i="2"/>
  <c r="BF884" i="2"/>
  <c r="T884" i="2"/>
  <c r="R884" i="2"/>
  <c r="P884" i="2"/>
  <c r="BI882" i="2"/>
  <c r="BH882" i="2"/>
  <c r="BG882" i="2"/>
  <c r="BF882" i="2"/>
  <c r="T882" i="2"/>
  <c r="R882" i="2"/>
  <c r="P882" i="2"/>
  <c r="BI880" i="2"/>
  <c r="BH880" i="2"/>
  <c r="BG880" i="2"/>
  <c r="BF880" i="2"/>
  <c r="T880" i="2"/>
  <c r="R880" i="2"/>
  <c r="P880" i="2"/>
  <c r="BI878" i="2"/>
  <c r="BH878" i="2"/>
  <c r="BG878" i="2"/>
  <c r="BF878" i="2"/>
  <c r="T878" i="2"/>
  <c r="R878" i="2"/>
  <c r="P878" i="2"/>
  <c r="BI876" i="2"/>
  <c r="BH876" i="2"/>
  <c r="BG876" i="2"/>
  <c r="BF876" i="2"/>
  <c r="T876" i="2"/>
  <c r="R876" i="2"/>
  <c r="P876" i="2"/>
  <c r="BI874" i="2"/>
  <c r="BH874" i="2"/>
  <c r="BG874" i="2"/>
  <c r="BF874" i="2"/>
  <c r="T874" i="2"/>
  <c r="R874" i="2"/>
  <c r="P874" i="2"/>
  <c r="BI872" i="2"/>
  <c r="BH872" i="2"/>
  <c r="BG872" i="2"/>
  <c r="BF872" i="2"/>
  <c r="T872" i="2"/>
  <c r="R872" i="2"/>
  <c r="P872" i="2"/>
  <c r="BI870" i="2"/>
  <c r="BH870" i="2"/>
  <c r="BG870" i="2"/>
  <c r="BF870" i="2"/>
  <c r="T870" i="2"/>
  <c r="R870" i="2"/>
  <c r="P870" i="2"/>
  <c r="BI868" i="2"/>
  <c r="BH868" i="2"/>
  <c r="BG868" i="2"/>
  <c r="BF868" i="2"/>
  <c r="T868" i="2"/>
  <c r="R868" i="2"/>
  <c r="P868" i="2"/>
  <c r="BI866" i="2"/>
  <c r="BH866" i="2"/>
  <c r="BG866" i="2"/>
  <c r="BF866" i="2"/>
  <c r="T866" i="2"/>
  <c r="R866" i="2"/>
  <c r="P866" i="2"/>
  <c r="BI864" i="2"/>
  <c r="BH864" i="2"/>
  <c r="BG864" i="2"/>
  <c r="BF864" i="2"/>
  <c r="T864" i="2"/>
  <c r="R864" i="2"/>
  <c r="P864" i="2"/>
  <c r="BI862" i="2"/>
  <c r="BH862" i="2"/>
  <c r="BG862" i="2"/>
  <c r="BF862" i="2"/>
  <c r="T862" i="2"/>
  <c r="R862" i="2"/>
  <c r="P862" i="2"/>
  <c r="BI860" i="2"/>
  <c r="BH860" i="2"/>
  <c r="BG860" i="2"/>
  <c r="BF860" i="2"/>
  <c r="T860" i="2"/>
  <c r="R860" i="2"/>
  <c r="P860" i="2"/>
  <c r="BI858" i="2"/>
  <c r="BH858" i="2"/>
  <c r="BG858" i="2"/>
  <c r="BF858" i="2"/>
  <c r="T858" i="2"/>
  <c r="R858" i="2"/>
  <c r="P858" i="2"/>
  <c r="BI856" i="2"/>
  <c r="BH856" i="2"/>
  <c r="BG856" i="2"/>
  <c r="BF856" i="2"/>
  <c r="T856" i="2"/>
  <c r="R856" i="2"/>
  <c r="P856" i="2"/>
  <c r="BI854" i="2"/>
  <c r="BH854" i="2"/>
  <c r="BG854" i="2"/>
  <c r="BF854" i="2"/>
  <c r="T854" i="2"/>
  <c r="R854" i="2"/>
  <c r="P854" i="2"/>
  <c r="BI852" i="2"/>
  <c r="BH852" i="2"/>
  <c r="BG852" i="2"/>
  <c r="BF852" i="2"/>
  <c r="T852" i="2"/>
  <c r="R852" i="2"/>
  <c r="P852" i="2"/>
  <c r="BI850" i="2"/>
  <c r="BH850" i="2"/>
  <c r="BG850" i="2"/>
  <c r="BF850" i="2"/>
  <c r="T850" i="2"/>
  <c r="R850" i="2"/>
  <c r="P850" i="2"/>
  <c r="BI848" i="2"/>
  <c r="BH848" i="2"/>
  <c r="BG848" i="2"/>
  <c r="BF848" i="2"/>
  <c r="T848" i="2"/>
  <c r="R848" i="2"/>
  <c r="P848" i="2"/>
  <c r="BI846" i="2"/>
  <c r="BH846" i="2"/>
  <c r="BG846" i="2"/>
  <c r="BF846" i="2"/>
  <c r="T846" i="2"/>
  <c r="R846" i="2"/>
  <c r="P846" i="2"/>
  <c r="BI844" i="2"/>
  <c r="BH844" i="2"/>
  <c r="BG844" i="2"/>
  <c r="BF844" i="2"/>
  <c r="T844" i="2"/>
  <c r="R844" i="2"/>
  <c r="P844" i="2"/>
  <c r="BI842" i="2"/>
  <c r="BH842" i="2"/>
  <c r="BG842" i="2"/>
  <c r="BF842" i="2"/>
  <c r="T842" i="2"/>
  <c r="R842" i="2"/>
  <c r="P842" i="2"/>
  <c r="BI840" i="2"/>
  <c r="BH840" i="2"/>
  <c r="BG840" i="2"/>
  <c r="BF840" i="2"/>
  <c r="T840" i="2"/>
  <c r="R840" i="2"/>
  <c r="P840" i="2"/>
  <c r="BI838" i="2"/>
  <c r="BH838" i="2"/>
  <c r="BG838" i="2"/>
  <c r="BF838" i="2"/>
  <c r="T838" i="2"/>
  <c r="R838" i="2"/>
  <c r="P838" i="2"/>
  <c r="BI835" i="2"/>
  <c r="BH835" i="2"/>
  <c r="BG835" i="2"/>
  <c r="BF835" i="2"/>
  <c r="T835" i="2"/>
  <c r="R835" i="2"/>
  <c r="P835" i="2"/>
  <c r="BI833" i="2"/>
  <c r="BH833" i="2"/>
  <c r="BG833" i="2"/>
  <c r="BF833" i="2"/>
  <c r="T833" i="2"/>
  <c r="R833" i="2"/>
  <c r="P833" i="2"/>
  <c r="BI831" i="2"/>
  <c r="BH831" i="2"/>
  <c r="BG831" i="2"/>
  <c r="BF831" i="2"/>
  <c r="T831" i="2"/>
  <c r="R831" i="2"/>
  <c r="P831" i="2"/>
  <c r="BI829" i="2"/>
  <c r="BH829" i="2"/>
  <c r="BG829" i="2"/>
  <c r="BF829" i="2"/>
  <c r="T829" i="2"/>
  <c r="R829" i="2"/>
  <c r="P829" i="2"/>
  <c r="BI827" i="2"/>
  <c r="BH827" i="2"/>
  <c r="BG827" i="2"/>
  <c r="BF827" i="2"/>
  <c r="T827" i="2"/>
  <c r="R827" i="2"/>
  <c r="P827" i="2"/>
  <c r="BI825" i="2"/>
  <c r="BH825" i="2"/>
  <c r="BG825" i="2"/>
  <c r="BF825" i="2"/>
  <c r="T825" i="2"/>
  <c r="R825" i="2"/>
  <c r="P825" i="2"/>
  <c r="BI823" i="2"/>
  <c r="BH823" i="2"/>
  <c r="BG823" i="2"/>
  <c r="BF823" i="2"/>
  <c r="T823" i="2"/>
  <c r="R823" i="2"/>
  <c r="P823" i="2"/>
  <c r="BI821" i="2"/>
  <c r="BH821" i="2"/>
  <c r="BG821" i="2"/>
  <c r="BF821" i="2"/>
  <c r="T821" i="2"/>
  <c r="R821" i="2"/>
  <c r="P821" i="2"/>
  <c r="BI819" i="2"/>
  <c r="BH819" i="2"/>
  <c r="BG819" i="2"/>
  <c r="BF819" i="2"/>
  <c r="T819" i="2"/>
  <c r="R819" i="2"/>
  <c r="P819" i="2"/>
  <c r="BI817" i="2"/>
  <c r="BH817" i="2"/>
  <c r="BG817" i="2"/>
  <c r="BF817" i="2"/>
  <c r="T817" i="2"/>
  <c r="R817" i="2"/>
  <c r="P817" i="2"/>
  <c r="BI815" i="2"/>
  <c r="BH815" i="2"/>
  <c r="BG815" i="2"/>
  <c r="BF815" i="2"/>
  <c r="T815" i="2"/>
  <c r="R815" i="2"/>
  <c r="P815" i="2"/>
  <c r="BI813" i="2"/>
  <c r="BH813" i="2"/>
  <c r="BG813" i="2"/>
  <c r="BF813" i="2"/>
  <c r="T813" i="2"/>
  <c r="R813" i="2"/>
  <c r="P813" i="2"/>
  <c r="BI811" i="2"/>
  <c r="BH811" i="2"/>
  <c r="BG811" i="2"/>
  <c r="BF811" i="2"/>
  <c r="T811" i="2"/>
  <c r="R811" i="2"/>
  <c r="P811" i="2"/>
  <c r="BI809" i="2"/>
  <c r="BH809" i="2"/>
  <c r="BG809" i="2"/>
  <c r="BF809" i="2"/>
  <c r="T809" i="2"/>
  <c r="R809" i="2"/>
  <c r="P809" i="2"/>
  <c r="BI807" i="2"/>
  <c r="BH807" i="2"/>
  <c r="BG807" i="2"/>
  <c r="BF807" i="2"/>
  <c r="T807" i="2"/>
  <c r="R807" i="2"/>
  <c r="P807" i="2"/>
  <c r="BI805" i="2"/>
  <c r="BH805" i="2"/>
  <c r="BG805" i="2"/>
  <c r="BF805" i="2"/>
  <c r="T805" i="2"/>
  <c r="R805" i="2"/>
  <c r="P805" i="2"/>
  <c r="BI803" i="2"/>
  <c r="BH803" i="2"/>
  <c r="BG803" i="2"/>
  <c r="BF803" i="2"/>
  <c r="T803" i="2"/>
  <c r="R803" i="2"/>
  <c r="P803" i="2"/>
  <c r="BI801" i="2"/>
  <c r="BH801" i="2"/>
  <c r="BG801" i="2"/>
  <c r="BF801" i="2"/>
  <c r="T801" i="2"/>
  <c r="R801" i="2"/>
  <c r="P801" i="2"/>
  <c r="BI799" i="2"/>
  <c r="BH799" i="2"/>
  <c r="BG799" i="2"/>
  <c r="BF799" i="2"/>
  <c r="T799" i="2"/>
  <c r="R799" i="2"/>
  <c r="P799" i="2"/>
  <c r="BI797" i="2"/>
  <c r="BH797" i="2"/>
  <c r="BG797" i="2"/>
  <c r="BF797" i="2"/>
  <c r="T797" i="2"/>
  <c r="R797" i="2"/>
  <c r="P797" i="2"/>
  <c r="BI795" i="2"/>
  <c r="BH795" i="2"/>
  <c r="BG795" i="2"/>
  <c r="BF795" i="2"/>
  <c r="T795" i="2"/>
  <c r="R795" i="2"/>
  <c r="P795" i="2"/>
  <c r="BI793" i="2"/>
  <c r="BH793" i="2"/>
  <c r="BG793" i="2"/>
  <c r="BF793" i="2"/>
  <c r="T793" i="2"/>
  <c r="R793" i="2"/>
  <c r="P793" i="2"/>
  <c r="BI791" i="2"/>
  <c r="BH791" i="2"/>
  <c r="BG791" i="2"/>
  <c r="BF791" i="2"/>
  <c r="T791" i="2"/>
  <c r="R791" i="2"/>
  <c r="P791" i="2"/>
  <c r="BI789" i="2"/>
  <c r="BH789" i="2"/>
  <c r="BG789" i="2"/>
  <c r="BF789" i="2"/>
  <c r="T789" i="2"/>
  <c r="R789" i="2"/>
  <c r="P789" i="2"/>
  <c r="BI787" i="2"/>
  <c r="BH787" i="2"/>
  <c r="BG787" i="2"/>
  <c r="BF787" i="2"/>
  <c r="T787" i="2"/>
  <c r="R787" i="2"/>
  <c r="P787" i="2"/>
  <c r="BI784" i="2"/>
  <c r="BH784" i="2"/>
  <c r="BG784" i="2"/>
  <c r="BF784" i="2"/>
  <c r="T784" i="2"/>
  <c r="R784" i="2"/>
  <c r="P784" i="2"/>
  <c r="BI782" i="2"/>
  <c r="BH782" i="2"/>
  <c r="BG782" i="2"/>
  <c r="BF782" i="2"/>
  <c r="T782" i="2"/>
  <c r="R782" i="2"/>
  <c r="P782" i="2"/>
  <c r="BI780" i="2"/>
  <c r="BH780" i="2"/>
  <c r="BG780" i="2"/>
  <c r="BF780" i="2"/>
  <c r="T780" i="2"/>
  <c r="R780" i="2"/>
  <c r="P780" i="2"/>
  <c r="BI778" i="2"/>
  <c r="BH778" i="2"/>
  <c r="BG778" i="2"/>
  <c r="BF778" i="2"/>
  <c r="T778" i="2"/>
  <c r="R778" i="2"/>
  <c r="P778" i="2"/>
  <c r="BI776" i="2"/>
  <c r="BH776" i="2"/>
  <c r="BG776" i="2"/>
  <c r="BF776" i="2"/>
  <c r="T776" i="2"/>
  <c r="R776" i="2"/>
  <c r="P776" i="2"/>
  <c r="BI774" i="2"/>
  <c r="BH774" i="2"/>
  <c r="BG774" i="2"/>
  <c r="BF774" i="2"/>
  <c r="T774" i="2"/>
  <c r="R774" i="2"/>
  <c r="P774" i="2"/>
  <c r="BI772" i="2"/>
  <c r="BH772" i="2"/>
  <c r="BG772" i="2"/>
  <c r="BF772" i="2"/>
  <c r="T772" i="2"/>
  <c r="R772" i="2"/>
  <c r="P772" i="2"/>
  <c r="BI770" i="2"/>
  <c r="BH770" i="2"/>
  <c r="BG770" i="2"/>
  <c r="BF770" i="2"/>
  <c r="T770" i="2"/>
  <c r="R770" i="2"/>
  <c r="P770" i="2"/>
  <c r="BI768" i="2"/>
  <c r="BH768" i="2"/>
  <c r="BG768" i="2"/>
  <c r="BF768" i="2"/>
  <c r="T768" i="2"/>
  <c r="R768" i="2"/>
  <c r="P768" i="2"/>
  <c r="BI766" i="2"/>
  <c r="BH766" i="2"/>
  <c r="BG766" i="2"/>
  <c r="BF766" i="2"/>
  <c r="T766" i="2"/>
  <c r="R766" i="2"/>
  <c r="P766" i="2"/>
  <c r="BI764" i="2"/>
  <c r="BH764" i="2"/>
  <c r="BG764" i="2"/>
  <c r="BF764" i="2"/>
  <c r="T764" i="2"/>
  <c r="R764" i="2"/>
  <c r="P764" i="2"/>
  <c r="BI762" i="2"/>
  <c r="BH762" i="2"/>
  <c r="BG762" i="2"/>
  <c r="BF762" i="2"/>
  <c r="T762" i="2"/>
  <c r="R762" i="2"/>
  <c r="P762" i="2"/>
  <c r="BI760" i="2"/>
  <c r="BH760" i="2"/>
  <c r="BG760" i="2"/>
  <c r="BF760" i="2"/>
  <c r="T760" i="2"/>
  <c r="R760" i="2"/>
  <c r="P760" i="2"/>
  <c r="BI758" i="2"/>
  <c r="BH758" i="2"/>
  <c r="BG758" i="2"/>
  <c r="BF758" i="2"/>
  <c r="T758" i="2"/>
  <c r="R758" i="2"/>
  <c r="P758" i="2"/>
  <c r="BI756" i="2"/>
  <c r="BH756" i="2"/>
  <c r="BG756" i="2"/>
  <c r="BF756" i="2"/>
  <c r="T756" i="2"/>
  <c r="R756" i="2"/>
  <c r="P756" i="2"/>
  <c r="BI754" i="2"/>
  <c r="BH754" i="2"/>
  <c r="BG754" i="2"/>
  <c r="BF754" i="2"/>
  <c r="T754" i="2"/>
  <c r="R754" i="2"/>
  <c r="P754" i="2"/>
  <c r="BI752" i="2"/>
  <c r="BH752" i="2"/>
  <c r="BG752" i="2"/>
  <c r="BF752" i="2"/>
  <c r="T752" i="2"/>
  <c r="R752" i="2"/>
  <c r="P752" i="2"/>
  <c r="BI750" i="2"/>
  <c r="BH750" i="2"/>
  <c r="BG750" i="2"/>
  <c r="BF750" i="2"/>
  <c r="T750" i="2"/>
  <c r="R750" i="2"/>
  <c r="P750" i="2"/>
  <c r="BI748" i="2"/>
  <c r="BH748" i="2"/>
  <c r="BG748" i="2"/>
  <c r="BF748" i="2"/>
  <c r="T748" i="2"/>
  <c r="R748" i="2"/>
  <c r="P748" i="2"/>
  <c r="BI744" i="2"/>
  <c r="BH744" i="2"/>
  <c r="BG744" i="2"/>
  <c r="BF744" i="2"/>
  <c r="T744" i="2"/>
  <c r="T743" i="2"/>
  <c r="R744" i="2"/>
  <c r="R743" i="2"/>
  <c r="P744" i="2"/>
  <c r="P743" i="2"/>
  <c r="BI742" i="2"/>
  <c r="BH742" i="2"/>
  <c r="BG742" i="2"/>
  <c r="BF742" i="2"/>
  <c r="T742" i="2"/>
  <c r="R742" i="2"/>
  <c r="P742" i="2"/>
  <c r="BI740" i="2"/>
  <c r="BH740" i="2"/>
  <c r="BG740" i="2"/>
  <c r="BF740" i="2"/>
  <c r="T740" i="2"/>
  <c r="R740" i="2"/>
  <c r="P740" i="2"/>
  <c r="BI738" i="2"/>
  <c r="BH738" i="2"/>
  <c r="BG738" i="2"/>
  <c r="BF738" i="2"/>
  <c r="T738" i="2"/>
  <c r="R738" i="2"/>
  <c r="P738" i="2"/>
  <c r="BI737" i="2"/>
  <c r="BH737" i="2"/>
  <c r="BG737" i="2"/>
  <c r="BF737" i="2"/>
  <c r="T737" i="2"/>
  <c r="R737" i="2"/>
  <c r="P737" i="2"/>
  <c r="BI735" i="2"/>
  <c r="BH735" i="2"/>
  <c r="BG735" i="2"/>
  <c r="BF735" i="2"/>
  <c r="T735" i="2"/>
  <c r="R735" i="2"/>
  <c r="P735" i="2"/>
  <c r="BI733" i="2"/>
  <c r="BH733" i="2"/>
  <c r="BG733" i="2"/>
  <c r="BF733" i="2"/>
  <c r="T733" i="2"/>
  <c r="R733" i="2"/>
  <c r="P733" i="2"/>
  <c r="BI731" i="2"/>
  <c r="BH731" i="2"/>
  <c r="BG731" i="2"/>
  <c r="BF731" i="2"/>
  <c r="T731" i="2"/>
  <c r="R731" i="2"/>
  <c r="P731" i="2"/>
  <c r="BI728" i="2"/>
  <c r="BH728" i="2"/>
  <c r="BG728" i="2"/>
  <c r="BF728" i="2"/>
  <c r="T728" i="2"/>
  <c r="R728" i="2"/>
  <c r="P728" i="2"/>
  <c r="BI725" i="2"/>
  <c r="BH725" i="2"/>
  <c r="BG725" i="2"/>
  <c r="BF725" i="2"/>
  <c r="T725" i="2"/>
  <c r="R725" i="2"/>
  <c r="P725" i="2"/>
  <c r="BI722" i="2"/>
  <c r="BH722" i="2"/>
  <c r="BG722" i="2"/>
  <c r="BF722" i="2"/>
  <c r="T722" i="2"/>
  <c r="R722" i="2"/>
  <c r="P722" i="2"/>
  <c r="BI720" i="2"/>
  <c r="BH720" i="2"/>
  <c r="BG720" i="2"/>
  <c r="BF720" i="2"/>
  <c r="T720" i="2"/>
  <c r="R720" i="2"/>
  <c r="P720" i="2"/>
  <c r="BI718" i="2"/>
  <c r="BH718" i="2"/>
  <c r="BG718" i="2"/>
  <c r="BF718" i="2"/>
  <c r="T718" i="2"/>
  <c r="R718" i="2"/>
  <c r="P718" i="2"/>
  <c r="BI713" i="2"/>
  <c r="BH713" i="2"/>
  <c r="BG713" i="2"/>
  <c r="BF713" i="2"/>
  <c r="T713" i="2"/>
  <c r="R713" i="2"/>
  <c r="P713" i="2"/>
  <c r="BI711" i="2"/>
  <c r="BH711" i="2"/>
  <c r="BG711" i="2"/>
  <c r="BF711" i="2"/>
  <c r="T711" i="2"/>
  <c r="R711" i="2"/>
  <c r="P711" i="2"/>
  <c r="BI699" i="2"/>
  <c r="BH699" i="2"/>
  <c r="BG699" i="2"/>
  <c r="BF699" i="2"/>
  <c r="T699" i="2"/>
  <c r="R699" i="2"/>
  <c r="P699" i="2"/>
  <c r="BI697" i="2"/>
  <c r="BH697" i="2"/>
  <c r="BG697" i="2"/>
  <c r="BF697" i="2"/>
  <c r="T697" i="2"/>
  <c r="R697" i="2"/>
  <c r="P697" i="2"/>
  <c r="BI694" i="2"/>
  <c r="BH694" i="2"/>
  <c r="BG694" i="2"/>
  <c r="BF694" i="2"/>
  <c r="T694" i="2"/>
  <c r="R694" i="2"/>
  <c r="P694" i="2"/>
  <c r="BI682" i="2"/>
  <c r="BH682" i="2"/>
  <c r="BG682" i="2"/>
  <c r="BF682" i="2"/>
  <c r="T682" i="2"/>
  <c r="R682" i="2"/>
  <c r="P682" i="2"/>
  <c r="BI681" i="2"/>
  <c r="BH681" i="2"/>
  <c r="BG681" i="2"/>
  <c r="BF681" i="2"/>
  <c r="T681" i="2"/>
  <c r="R681" i="2"/>
  <c r="P681" i="2"/>
  <c r="BI678" i="2"/>
  <c r="BH678" i="2"/>
  <c r="BG678" i="2"/>
  <c r="BF678" i="2"/>
  <c r="T678" i="2"/>
  <c r="R678" i="2"/>
  <c r="P678" i="2"/>
  <c r="BI675" i="2"/>
  <c r="BH675" i="2"/>
  <c r="BG675" i="2"/>
  <c r="BF675" i="2"/>
  <c r="T675" i="2"/>
  <c r="R675" i="2"/>
  <c r="P675" i="2"/>
  <c r="BI673" i="2"/>
  <c r="BH673" i="2"/>
  <c r="BG673" i="2"/>
  <c r="BF673" i="2"/>
  <c r="T673" i="2"/>
  <c r="R673" i="2"/>
  <c r="P673" i="2"/>
  <c r="BI670" i="2"/>
  <c r="BH670" i="2"/>
  <c r="BG670" i="2"/>
  <c r="BF670" i="2"/>
  <c r="T670" i="2"/>
  <c r="R670" i="2"/>
  <c r="P670" i="2"/>
  <c r="BI667" i="2"/>
  <c r="BH667" i="2"/>
  <c r="BG667" i="2"/>
  <c r="BF667" i="2"/>
  <c r="T667" i="2"/>
  <c r="R667" i="2"/>
  <c r="P667" i="2"/>
  <c r="BI665" i="2"/>
  <c r="BH665" i="2"/>
  <c r="BG665" i="2"/>
  <c r="BF665" i="2"/>
  <c r="T665" i="2"/>
  <c r="R665" i="2"/>
  <c r="P665" i="2"/>
  <c r="BI663" i="2"/>
  <c r="BH663" i="2"/>
  <c r="BG663" i="2"/>
  <c r="BF663" i="2"/>
  <c r="T663" i="2"/>
  <c r="R663" i="2"/>
  <c r="P663" i="2"/>
  <c r="BI660" i="2"/>
  <c r="BH660" i="2"/>
  <c r="BG660" i="2"/>
  <c r="BF660" i="2"/>
  <c r="T660" i="2"/>
  <c r="R660" i="2"/>
  <c r="P660" i="2"/>
  <c r="BI657" i="2"/>
  <c r="BH657" i="2"/>
  <c r="BG657" i="2"/>
  <c r="BF657" i="2"/>
  <c r="T657" i="2"/>
  <c r="R657" i="2"/>
  <c r="P657" i="2"/>
  <c r="BI654" i="2"/>
  <c r="BH654" i="2"/>
  <c r="BG654" i="2"/>
  <c r="BF654" i="2"/>
  <c r="T654" i="2"/>
  <c r="R654" i="2"/>
  <c r="P654" i="2"/>
  <c r="BI651" i="2"/>
  <c r="BH651" i="2"/>
  <c r="BG651" i="2"/>
  <c r="BF651" i="2"/>
  <c r="T651" i="2"/>
  <c r="R651" i="2"/>
  <c r="P651" i="2"/>
  <c r="BI648" i="2"/>
  <c r="BH648" i="2"/>
  <c r="BG648" i="2"/>
  <c r="BF648" i="2"/>
  <c r="T648" i="2"/>
  <c r="R648" i="2"/>
  <c r="P648" i="2"/>
  <c r="BI646" i="2"/>
  <c r="BH646" i="2"/>
  <c r="BG646" i="2"/>
  <c r="BF646" i="2"/>
  <c r="T646" i="2"/>
  <c r="R646" i="2"/>
  <c r="P646" i="2"/>
  <c r="BI644" i="2"/>
  <c r="BH644" i="2"/>
  <c r="BG644" i="2"/>
  <c r="BF644" i="2"/>
  <c r="T644" i="2"/>
  <c r="R644" i="2"/>
  <c r="P644" i="2"/>
  <c r="BI641" i="2"/>
  <c r="BH641" i="2"/>
  <c r="BG641" i="2"/>
  <c r="BF641" i="2"/>
  <c r="T641" i="2"/>
  <c r="R641" i="2"/>
  <c r="P641" i="2"/>
  <c r="BI638" i="2"/>
  <c r="BH638" i="2"/>
  <c r="BG638" i="2"/>
  <c r="BF638" i="2"/>
  <c r="T638" i="2"/>
  <c r="R638" i="2"/>
  <c r="P638" i="2"/>
  <c r="BI635" i="2"/>
  <c r="BH635" i="2"/>
  <c r="BG635" i="2"/>
  <c r="BF635" i="2"/>
  <c r="T635" i="2"/>
  <c r="R635" i="2"/>
  <c r="P635" i="2"/>
  <c r="BI632" i="2"/>
  <c r="BH632" i="2"/>
  <c r="BG632" i="2"/>
  <c r="BF632" i="2"/>
  <c r="T632" i="2"/>
  <c r="R632" i="2"/>
  <c r="P632" i="2"/>
  <c r="BI626" i="2"/>
  <c r="BH626" i="2"/>
  <c r="BG626" i="2"/>
  <c r="BF626" i="2"/>
  <c r="T626" i="2"/>
  <c r="R626" i="2"/>
  <c r="P626" i="2"/>
  <c r="BI622" i="2"/>
  <c r="BH622" i="2"/>
  <c r="BG622" i="2"/>
  <c r="BF622" i="2"/>
  <c r="T622" i="2"/>
  <c r="R622" i="2"/>
  <c r="P622" i="2"/>
  <c r="BI620" i="2"/>
  <c r="BH620" i="2"/>
  <c r="BG620" i="2"/>
  <c r="BF620" i="2"/>
  <c r="T620" i="2"/>
  <c r="R620" i="2"/>
  <c r="P620" i="2"/>
  <c r="BI617" i="2"/>
  <c r="BH617" i="2"/>
  <c r="BG617" i="2"/>
  <c r="BF617" i="2"/>
  <c r="T617" i="2"/>
  <c r="R617" i="2"/>
  <c r="P617" i="2"/>
  <c r="BI614" i="2"/>
  <c r="BH614" i="2"/>
  <c r="BG614" i="2"/>
  <c r="BF614" i="2"/>
  <c r="T614" i="2"/>
  <c r="R614" i="2"/>
  <c r="P614" i="2"/>
  <c r="BI610" i="2"/>
  <c r="BH610" i="2"/>
  <c r="BG610" i="2"/>
  <c r="BF610" i="2"/>
  <c r="T610" i="2"/>
  <c r="R610" i="2"/>
  <c r="P610" i="2"/>
  <c r="BI606" i="2"/>
  <c r="BH606" i="2"/>
  <c r="BG606" i="2"/>
  <c r="BF606" i="2"/>
  <c r="T606" i="2"/>
  <c r="R606" i="2"/>
  <c r="P606" i="2"/>
  <c r="BI603" i="2"/>
  <c r="BH603" i="2"/>
  <c r="BG603" i="2"/>
  <c r="BF603" i="2"/>
  <c r="T603" i="2"/>
  <c r="R603" i="2"/>
  <c r="P603" i="2"/>
  <c r="BI600" i="2"/>
  <c r="BH600" i="2"/>
  <c r="BG600" i="2"/>
  <c r="BF600" i="2"/>
  <c r="T600" i="2"/>
  <c r="R600" i="2"/>
  <c r="P600" i="2"/>
  <c r="BI597" i="2"/>
  <c r="BH597" i="2"/>
  <c r="BG597" i="2"/>
  <c r="BF597" i="2"/>
  <c r="T597" i="2"/>
  <c r="R597" i="2"/>
  <c r="P597" i="2"/>
  <c r="BI594" i="2"/>
  <c r="BH594" i="2"/>
  <c r="BG594" i="2"/>
  <c r="BF594" i="2"/>
  <c r="T594" i="2"/>
  <c r="R594" i="2"/>
  <c r="P594" i="2"/>
  <c r="BI591" i="2"/>
  <c r="BH591" i="2"/>
  <c r="BG591" i="2"/>
  <c r="BF591" i="2"/>
  <c r="T591" i="2"/>
  <c r="R591" i="2"/>
  <c r="P591" i="2"/>
  <c r="BI588" i="2"/>
  <c r="BH588" i="2"/>
  <c r="BG588" i="2"/>
  <c r="BF588" i="2"/>
  <c r="T588" i="2"/>
  <c r="R588" i="2"/>
  <c r="P588" i="2"/>
  <c r="BI586" i="2"/>
  <c r="BH586" i="2"/>
  <c r="BG586" i="2"/>
  <c r="BF586" i="2"/>
  <c r="T586" i="2"/>
  <c r="R586" i="2"/>
  <c r="P586" i="2"/>
  <c r="BI583" i="2"/>
  <c r="BH583" i="2"/>
  <c r="BG583" i="2"/>
  <c r="BF583" i="2"/>
  <c r="T583" i="2"/>
  <c r="R583" i="2"/>
  <c r="P583" i="2"/>
  <c r="BI580" i="2"/>
  <c r="BH580" i="2"/>
  <c r="BG580" i="2"/>
  <c r="BF580" i="2"/>
  <c r="T580" i="2"/>
  <c r="R580" i="2"/>
  <c r="P580" i="2"/>
  <c r="BI577" i="2"/>
  <c r="BH577" i="2"/>
  <c r="BG577" i="2"/>
  <c r="BF577" i="2"/>
  <c r="T577" i="2"/>
  <c r="R577" i="2"/>
  <c r="P577" i="2"/>
  <c r="BI574" i="2"/>
  <c r="BH574" i="2"/>
  <c r="BG574" i="2"/>
  <c r="BF574" i="2"/>
  <c r="T574" i="2"/>
  <c r="R574" i="2"/>
  <c r="P574" i="2"/>
  <c r="BI571" i="2"/>
  <c r="BH571" i="2"/>
  <c r="BG571" i="2"/>
  <c r="BF571" i="2"/>
  <c r="T571" i="2"/>
  <c r="R571" i="2"/>
  <c r="P571" i="2"/>
  <c r="BI568" i="2"/>
  <c r="BH568" i="2"/>
  <c r="BG568" i="2"/>
  <c r="BF568" i="2"/>
  <c r="T568" i="2"/>
  <c r="R568" i="2"/>
  <c r="P568" i="2"/>
  <c r="BI565" i="2"/>
  <c r="BH565" i="2"/>
  <c r="BG565" i="2"/>
  <c r="BF565" i="2"/>
  <c r="T565" i="2"/>
  <c r="R565" i="2"/>
  <c r="P565" i="2"/>
  <c r="BI562" i="2"/>
  <c r="BH562" i="2"/>
  <c r="BG562" i="2"/>
  <c r="BF562" i="2"/>
  <c r="T562" i="2"/>
  <c r="R562" i="2"/>
  <c r="P562" i="2"/>
  <c r="BI559" i="2"/>
  <c r="BH559" i="2"/>
  <c r="BG559" i="2"/>
  <c r="BF559" i="2"/>
  <c r="T559" i="2"/>
  <c r="R559" i="2"/>
  <c r="P559" i="2"/>
  <c r="BI556" i="2"/>
  <c r="BH556" i="2"/>
  <c r="BG556" i="2"/>
  <c r="BF556" i="2"/>
  <c r="T556" i="2"/>
  <c r="R556" i="2"/>
  <c r="P556" i="2"/>
  <c r="BI554" i="2"/>
  <c r="BH554" i="2"/>
  <c r="BG554" i="2"/>
  <c r="BF554" i="2"/>
  <c r="T554" i="2"/>
  <c r="R554" i="2"/>
  <c r="P554" i="2"/>
  <c r="BI552" i="2"/>
  <c r="BH552" i="2"/>
  <c r="BG552" i="2"/>
  <c r="BF552" i="2"/>
  <c r="T552" i="2"/>
  <c r="R552" i="2"/>
  <c r="P552" i="2"/>
  <c r="BI550" i="2"/>
  <c r="BH550" i="2"/>
  <c r="BG550" i="2"/>
  <c r="BF550" i="2"/>
  <c r="T550" i="2"/>
  <c r="R550" i="2"/>
  <c r="P550" i="2"/>
  <c r="BI547" i="2"/>
  <c r="BH547" i="2"/>
  <c r="BG547" i="2"/>
  <c r="BF547" i="2"/>
  <c r="T547" i="2"/>
  <c r="R547" i="2"/>
  <c r="P547" i="2"/>
  <c r="BI545" i="2"/>
  <c r="BH545" i="2"/>
  <c r="BG545" i="2"/>
  <c r="BF545" i="2"/>
  <c r="T545" i="2"/>
  <c r="R545" i="2"/>
  <c r="P545" i="2"/>
  <c r="BI542" i="2"/>
  <c r="BH542" i="2"/>
  <c r="BG542" i="2"/>
  <c r="BF542" i="2"/>
  <c r="T542" i="2"/>
  <c r="R542" i="2"/>
  <c r="P542" i="2"/>
  <c r="BI536" i="2"/>
  <c r="BH536" i="2"/>
  <c r="BG536" i="2"/>
  <c r="BF536" i="2"/>
  <c r="T536" i="2"/>
  <c r="R536" i="2"/>
  <c r="P536" i="2"/>
  <c r="BI530" i="2"/>
  <c r="BH530" i="2"/>
  <c r="BG530" i="2"/>
  <c r="BF530" i="2"/>
  <c r="T530" i="2"/>
  <c r="R530" i="2"/>
  <c r="P530" i="2"/>
  <c r="BI524" i="2"/>
  <c r="BH524" i="2"/>
  <c r="BG524" i="2"/>
  <c r="BF524" i="2"/>
  <c r="T524" i="2"/>
  <c r="R524" i="2"/>
  <c r="P524" i="2"/>
  <c r="BI519" i="2"/>
  <c r="BH519" i="2"/>
  <c r="BG519" i="2"/>
  <c r="BF519" i="2"/>
  <c r="T519" i="2"/>
  <c r="R519" i="2"/>
  <c r="P519" i="2"/>
  <c r="BI517" i="2"/>
  <c r="BH517" i="2"/>
  <c r="BG517" i="2"/>
  <c r="BF517" i="2"/>
  <c r="T517" i="2"/>
  <c r="R517" i="2"/>
  <c r="P517" i="2"/>
  <c r="BI515" i="2"/>
  <c r="BH515" i="2"/>
  <c r="BG515" i="2"/>
  <c r="BF515" i="2"/>
  <c r="T515" i="2"/>
  <c r="R515" i="2"/>
  <c r="P515" i="2"/>
  <c r="BI510" i="2"/>
  <c r="BH510" i="2"/>
  <c r="BG510" i="2"/>
  <c r="BF510" i="2"/>
  <c r="T510" i="2"/>
  <c r="R510" i="2"/>
  <c r="P510" i="2"/>
  <c r="BI507" i="2"/>
  <c r="BH507" i="2"/>
  <c r="BG507" i="2"/>
  <c r="BF507" i="2"/>
  <c r="T507" i="2"/>
  <c r="R507" i="2"/>
  <c r="P507" i="2"/>
  <c r="BI504" i="2"/>
  <c r="BH504" i="2"/>
  <c r="BG504" i="2"/>
  <c r="BF504" i="2"/>
  <c r="T504" i="2"/>
  <c r="R504" i="2"/>
  <c r="P504" i="2"/>
  <c r="BI501" i="2"/>
  <c r="BH501" i="2"/>
  <c r="BG501" i="2"/>
  <c r="BF501" i="2"/>
  <c r="T501" i="2"/>
  <c r="R501" i="2"/>
  <c r="P501" i="2"/>
  <c r="BI498" i="2"/>
  <c r="BH498" i="2"/>
  <c r="BG498" i="2"/>
  <c r="BF498" i="2"/>
  <c r="T498" i="2"/>
  <c r="R498" i="2"/>
  <c r="P498" i="2"/>
  <c r="BI495" i="2"/>
  <c r="BH495" i="2"/>
  <c r="BG495" i="2"/>
  <c r="BF495" i="2"/>
  <c r="T495" i="2"/>
  <c r="R495" i="2"/>
  <c r="P495" i="2"/>
  <c r="BI489" i="2"/>
  <c r="BH489" i="2"/>
  <c r="BG489" i="2"/>
  <c r="BF489" i="2"/>
  <c r="T489" i="2"/>
  <c r="R489" i="2"/>
  <c r="P489" i="2"/>
  <c r="BI482" i="2"/>
  <c r="BH482" i="2"/>
  <c r="BG482" i="2"/>
  <c r="BF482" i="2"/>
  <c r="T482" i="2"/>
  <c r="R482" i="2"/>
  <c r="P482" i="2"/>
  <c r="BI475" i="2"/>
  <c r="BH475" i="2"/>
  <c r="BG475" i="2"/>
  <c r="BF475" i="2"/>
  <c r="T475" i="2"/>
  <c r="R475" i="2"/>
  <c r="P475" i="2"/>
  <c r="BI474" i="2"/>
  <c r="BH474" i="2"/>
  <c r="BG474" i="2"/>
  <c r="BF474" i="2"/>
  <c r="T474" i="2"/>
  <c r="R474" i="2"/>
  <c r="P474" i="2"/>
  <c r="BI470" i="2"/>
  <c r="BH470" i="2"/>
  <c r="BG470" i="2"/>
  <c r="BF470" i="2"/>
  <c r="T470" i="2"/>
  <c r="R470" i="2"/>
  <c r="P470" i="2"/>
  <c r="BI466" i="2"/>
  <c r="BH466" i="2"/>
  <c r="BG466" i="2"/>
  <c r="BF466" i="2"/>
  <c r="T466" i="2"/>
  <c r="R466" i="2"/>
  <c r="P466" i="2"/>
  <c r="BI465" i="2"/>
  <c r="BH465" i="2"/>
  <c r="BG465" i="2"/>
  <c r="BF465" i="2"/>
  <c r="T465" i="2"/>
  <c r="R465" i="2"/>
  <c r="P465" i="2"/>
  <c r="BI462" i="2"/>
  <c r="BH462" i="2"/>
  <c r="BG462" i="2"/>
  <c r="BF462" i="2"/>
  <c r="T462" i="2"/>
  <c r="R462" i="2"/>
  <c r="P462" i="2"/>
  <c r="BI459" i="2"/>
  <c r="BH459" i="2"/>
  <c r="BG459" i="2"/>
  <c r="BF459" i="2"/>
  <c r="T459" i="2"/>
  <c r="R459" i="2"/>
  <c r="P459" i="2"/>
  <c r="BI454" i="2"/>
  <c r="BH454" i="2"/>
  <c r="BG454" i="2"/>
  <c r="BF454" i="2"/>
  <c r="T454" i="2"/>
  <c r="R454" i="2"/>
  <c r="P454" i="2"/>
  <c r="BI449" i="2"/>
  <c r="BH449" i="2"/>
  <c r="BG449" i="2"/>
  <c r="BF449" i="2"/>
  <c r="T449" i="2"/>
  <c r="R449" i="2"/>
  <c r="P449" i="2"/>
  <c r="BI444" i="2"/>
  <c r="BH444" i="2"/>
  <c r="BG444" i="2"/>
  <c r="BF444" i="2"/>
  <c r="T444" i="2"/>
  <c r="R444" i="2"/>
  <c r="P444" i="2"/>
  <c r="BI443" i="2"/>
  <c r="BH443" i="2"/>
  <c r="BG443" i="2"/>
  <c r="BF443" i="2"/>
  <c r="T443" i="2"/>
  <c r="R443" i="2"/>
  <c r="P443" i="2"/>
  <c r="BI441" i="2"/>
  <c r="BH441" i="2"/>
  <c r="BG441" i="2"/>
  <c r="BF441" i="2"/>
  <c r="T441" i="2"/>
  <c r="R441" i="2"/>
  <c r="P441" i="2"/>
  <c r="BI439" i="2"/>
  <c r="BH439" i="2"/>
  <c r="BG439" i="2"/>
  <c r="BF439" i="2"/>
  <c r="T439" i="2"/>
  <c r="R439" i="2"/>
  <c r="P439" i="2"/>
  <c r="BI425" i="2"/>
  <c r="BH425" i="2"/>
  <c r="BG425" i="2"/>
  <c r="BF425" i="2"/>
  <c r="T425" i="2"/>
  <c r="R425" i="2"/>
  <c r="P425" i="2"/>
  <c r="BI411" i="2"/>
  <c r="BH411" i="2"/>
  <c r="BG411" i="2"/>
  <c r="BF411" i="2"/>
  <c r="T411" i="2"/>
  <c r="R411" i="2"/>
  <c r="P411" i="2"/>
  <c r="BI398" i="2"/>
  <c r="BH398" i="2"/>
  <c r="BG398" i="2"/>
  <c r="BF398" i="2"/>
  <c r="T398" i="2"/>
  <c r="R398" i="2"/>
  <c r="P398" i="2"/>
  <c r="BI394" i="2"/>
  <c r="BH394" i="2"/>
  <c r="BG394" i="2"/>
  <c r="BF394" i="2"/>
  <c r="T394" i="2"/>
  <c r="R394" i="2"/>
  <c r="P394" i="2"/>
  <c r="BI390" i="2"/>
  <c r="BH390" i="2"/>
  <c r="BG390" i="2"/>
  <c r="BF390" i="2"/>
  <c r="T390" i="2"/>
  <c r="R390" i="2"/>
  <c r="P390" i="2"/>
  <c r="BI383" i="2"/>
  <c r="BH383" i="2"/>
  <c r="BG383" i="2"/>
  <c r="BF383" i="2"/>
  <c r="T383" i="2"/>
  <c r="R383" i="2"/>
  <c r="P383" i="2"/>
  <c r="BI382" i="2"/>
  <c r="BH382" i="2"/>
  <c r="BG382" i="2"/>
  <c r="BF382" i="2"/>
  <c r="T382" i="2"/>
  <c r="R382" i="2"/>
  <c r="P382" i="2"/>
  <c r="BI379" i="2"/>
  <c r="BH379" i="2"/>
  <c r="BG379" i="2"/>
  <c r="BF379" i="2"/>
  <c r="T379" i="2"/>
  <c r="R379" i="2"/>
  <c r="P379" i="2"/>
  <c r="BI376" i="2"/>
  <c r="BH376" i="2"/>
  <c r="BG376" i="2"/>
  <c r="BF376" i="2"/>
  <c r="T376" i="2"/>
  <c r="R376" i="2"/>
  <c r="P376" i="2"/>
  <c r="BI371" i="2"/>
  <c r="BH371" i="2"/>
  <c r="BG371" i="2"/>
  <c r="BF371" i="2"/>
  <c r="T371" i="2"/>
  <c r="R371" i="2"/>
  <c r="P371" i="2"/>
  <c r="BI368" i="2"/>
  <c r="BH368" i="2"/>
  <c r="BG368" i="2"/>
  <c r="BF368" i="2"/>
  <c r="T368" i="2"/>
  <c r="R368" i="2"/>
  <c r="P368" i="2"/>
  <c r="BI365" i="2"/>
  <c r="BH365" i="2"/>
  <c r="BG365" i="2"/>
  <c r="BF365" i="2"/>
  <c r="T365" i="2"/>
  <c r="R365" i="2"/>
  <c r="P365" i="2"/>
  <c r="BI362" i="2"/>
  <c r="BH362" i="2"/>
  <c r="BG362" i="2"/>
  <c r="BF362" i="2"/>
  <c r="T362" i="2"/>
  <c r="R362" i="2"/>
  <c r="P362" i="2"/>
  <c r="BI361" i="2"/>
  <c r="BH361" i="2"/>
  <c r="BG361" i="2"/>
  <c r="BF361" i="2"/>
  <c r="T361" i="2"/>
  <c r="R361" i="2"/>
  <c r="P361" i="2"/>
  <c r="BI353" i="2"/>
  <c r="BH353" i="2"/>
  <c r="BG353" i="2"/>
  <c r="BF353" i="2"/>
  <c r="T353" i="2"/>
  <c r="R353" i="2"/>
  <c r="P353" i="2"/>
  <c r="BI345" i="2"/>
  <c r="BH345" i="2"/>
  <c r="BG345" i="2"/>
  <c r="BF345" i="2"/>
  <c r="T345" i="2"/>
  <c r="R345" i="2"/>
  <c r="P345" i="2"/>
  <c r="BI338" i="2"/>
  <c r="BH338" i="2"/>
  <c r="BG338" i="2"/>
  <c r="BF338" i="2"/>
  <c r="T338" i="2"/>
  <c r="R338" i="2"/>
  <c r="P338" i="2"/>
  <c r="BI335" i="2"/>
  <c r="BH335" i="2"/>
  <c r="BG335" i="2"/>
  <c r="BF335" i="2"/>
  <c r="T335" i="2"/>
  <c r="R335" i="2"/>
  <c r="P335" i="2"/>
  <c r="BI332" i="2"/>
  <c r="BH332" i="2"/>
  <c r="BG332" i="2"/>
  <c r="BF332" i="2"/>
  <c r="T332" i="2"/>
  <c r="R332" i="2"/>
  <c r="P332" i="2"/>
  <c r="BI326" i="2"/>
  <c r="BH326" i="2"/>
  <c r="BG326" i="2"/>
  <c r="BF326" i="2"/>
  <c r="T326" i="2"/>
  <c r="R326" i="2"/>
  <c r="P326" i="2"/>
  <c r="BI319" i="2"/>
  <c r="BH319" i="2"/>
  <c r="BG319" i="2"/>
  <c r="BF319" i="2"/>
  <c r="T319" i="2"/>
  <c r="R319" i="2"/>
  <c r="P319" i="2"/>
  <c r="BI316" i="2"/>
  <c r="BH316" i="2"/>
  <c r="BG316" i="2"/>
  <c r="BF316" i="2"/>
  <c r="T316" i="2"/>
  <c r="R316" i="2"/>
  <c r="P316" i="2"/>
  <c r="BI313" i="2"/>
  <c r="BH313" i="2"/>
  <c r="BG313" i="2"/>
  <c r="BF313" i="2"/>
  <c r="T313" i="2"/>
  <c r="R313" i="2"/>
  <c r="P313" i="2"/>
  <c r="BI312" i="2"/>
  <c r="BH312" i="2"/>
  <c r="BG312" i="2"/>
  <c r="BF312" i="2"/>
  <c r="T312" i="2"/>
  <c r="R312" i="2"/>
  <c r="P312" i="2"/>
  <c r="BI307" i="2"/>
  <c r="BH307" i="2"/>
  <c r="BG307" i="2"/>
  <c r="BF307" i="2"/>
  <c r="T307" i="2"/>
  <c r="R307" i="2"/>
  <c r="P307" i="2"/>
  <c r="BI304" i="2"/>
  <c r="BH304" i="2"/>
  <c r="BG304" i="2"/>
  <c r="BF304" i="2"/>
  <c r="T304" i="2"/>
  <c r="R304" i="2"/>
  <c r="P304" i="2"/>
  <c r="BI302" i="2"/>
  <c r="BH302" i="2"/>
  <c r="BG302" i="2"/>
  <c r="BF302" i="2"/>
  <c r="T302" i="2"/>
  <c r="R302" i="2"/>
  <c r="P302" i="2"/>
  <c r="BI301" i="2"/>
  <c r="BH301" i="2"/>
  <c r="BG301" i="2"/>
  <c r="BF301" i="2"/>
  <c r="T301" i="2"/>
  <c r="R301" i="2"/>
  <c r="P301" i="2"/>
  <c r="BI300" i="2"/>
  <c r="BH300" i="2"/>
  <c r="BG300" i="2"/>
  <c r="BF300" i="2"/>
  <c r="T300" i="2"/>
  <c r="R300" i="2"/>
  <c r="P300" i="2"/>
  <c r="BI299" i="2"/>
  <c r="BH299" i="2"/>
  <c r="BG299" i="2"/>
  <c r="BF299" i="2"/>
  <c r="T299" i="2"/>
  <c r="R299" i="2"/>
  <c r="P299" i="2"/>
  <c r="BI298" i="2"/>
  <c r="BH298" i="2"/>
  <c r="BG298" i="2"/>
  <c r="BF298" i="2"/>
  <c r="T298" i="2"/>
  <c r="R298" i="2"/>
  <c r="P298" i="2"/>
  <c r="BI297" i="2"/>
  <c r="BH297" i="2"/>
  <c r="BG297" i="2"/>
  <c r="BF297" i="2"/>
  <c r="T297" i="2"/>
  <c r="R297" i="2"/>
  <c r="P297" i="2"/>
  <c r="BI296" i="2"/>
  <c r="BH296" i="2"/>
  <c r="BG296" i="2"/>
  <c r="BF296" i="2"/>
  <c r="T296" i="2"/>
  <c r="R296" i="2"/>
  <c r="P296" i="2"/>
  <c r="BI290" i="2"/>
  <c r="BH290" i="2"/>
  <c r="BG290" i="2"/>
  <c r="BF290" i="2"/>
  <c r="T290" i="2"/>
  <c r="R290" i="2"/>
  <c r="P290" i="2"/>
  <c r="BI284" i="2"/>
  <c r="BH284" i="2"/>
  <c r="BG284" i="2"/>
  <c r="BF284" i="2"/>
  <c r="T284" i="2"/>
  <c r="R284" i="2"/>
  <c r="P284" i="2"/>
  <c r="BI276" i="2"/>
  <c r="BH276" i="2"/>
  <c r="BG276" i="2"/>
  <c r="BF276" i="2"/>
  <c r="T276" i="2"/>
  <c r="R276" i="2"/>
  <c r="P276" i="2"/>
  <c r="BI275" i="2"/>
  <c r="BH275" i="2"/>
  <c r="BG275" i="2"/>
  <c r="BF275" i="2"/>
  <c r="T275" i="2"/>
  <c r="R275" i="2"/>
  <c r="P275" i="2"/>
  <c r="BI272" i="2"/>
  <c r="BH272" i="2"/>
  <c r="BG272" i="2"/>
  <c r="BF272" i="2"/>
  <c r="T272" i="2"/>
  <c r="R272" i="2"/>
  <c r="P272" i="2"/>
  <c r="BI270" i="2"/>
  <c r="BH270" i="2"/>
  <c r="BG270" i="2"/>
  <c r="BF270" i="2"/>
  <c r="T270" i="2"/>
  <c r="R270" i="2"/>
  <c r="P270" i="2"/>
  <c r="BI265" i="2"/>
  <c r="BH265" i="2"/>
  <c r="BG265" i="2"/>
  <c r="BF265" i="2"/>
  <c r="T265" i="2"/>
  <c r="R265" i="2"/>
  <c r="P265" i="2"/>
  <c r="BI260" i="2"/>
  <c r="BH260" i="2"/>
  <c r="BG260" i="2"/>
  <c r="BF260" i="2"/>
  <c r="T260" i="2"/>
  <c r="R260" i="2"/>
  <c r="P260" i="2"/>
  <c r="BI253" i="2"/>
  <c r="BH253" i="2"/>
  <c r="BG253" i="2"/>
  <c r="BF253" i="2"/>
  <c r="T253" i="2"/>
  <c r="R253" i="2"/>
  <c r="P253" i="2"/>
  <c r="BI251" i="2"/>
  <c r="BH251" i="2"/>
  <c r="BG251" i="2"/>
  <c r="BF251" i="2"/>
  <c r="T251" i="2"/>
  <c r="R251" i="2"/>
  <c r="P251" i="2"/>
  <c r="BI248" i="2"/>
  <c r="BH248" i="2"/>
  <c r="BG248" i="2"/>
  <c r="BF248" i="2"/>
  <c r="T248" i="2"/>
  <c r="R248" i="2"/>
  <c r="P248" i="2"/>
  <c r="BI245" i="2"/>
  <c r="BH245" i="2"/>
  <c r="BG245" i="2"/>
  <c r="BF245" i="2"/>
  <c r="T245" i="2"/>
  <c r="R245" i="2"/>
  <c r="P245" i="2"/>
  <c r="BI242" i="2"/>
  <c r="BH242" i="2"/>
  <c r="BG242" i="2"/>
  <c r="BF242" i="2"/>
  <c r="T242" i="2"/>
  <c r="R242" i="2"/>
  <c r="P242" i="2"/>
  <c r="BI238" i="2"/>
  <c r="BH238" i="2"/>
  <c r="BG238" i="2"/>
  <c r="BF238" i="2"/>
  <c r="T238" i="2"/>
  <c r="R238" i="2"/>
  <c r="P238" i="2"/>
  <c r="BI236" i="2"/>
  <c r="BH236" i="2"/>
  <c r="BG236" i="2"/>
  <c r="BF236" i="2"/>
  <c r="T236" i="2"/>
  <c r="R236" i="2"/>
  <c r="P236" i="2"/>
  <c r="BI234" i="2"/>
  <c r="BH234" i="2"/>
  <c r="BG234" i="2"/>
  <c r="BF234" i="2"/>
  <c r="T234" i="2"/>
  <c r="R234" i="2"/>
  <c r="P234" i="2"/>
  <c r="BI231" i="2"/>
  <c r="BH231" i="2"/>
  <c r="BG231" i="2"/>
  <c r="BF231" i="2"/>
  <c r="T231" i="2"/>
  <c r="R231" i="2"/>
  <c r="P231" i="2"/>
  <c r="BI229" i="2"/>
  <c r="BH229" i="2"/>
  <c r="BG229" i="2"/>
  <c r="BF229" i="2"/>
  <c r="T229" i="2"/>
  <c r="R229" i="2"/>
  <c r="P229" i="2"/>
  <c r="BI226" i="2"/>
  <c r="BH226" i="2"/>
  <c r="BG226" i="2"/>
  <c r="BF226" i="2"/>
  <c r="T226" i="2"/>
  <c r="R226" i="2"/>
  <c r="P226" i="2"/>
  <c r="BI224" i="2"/>
  <c r="BH224" i="2"/>
  <c r="BG224" i="2"/>
  <c r="BF224" i="2"/>
  <c r="T224" i="2"/>
  <c r="R224" i="2"/>
  <c r="P224" i="2"/>
  <c r="BI222" i="2"/>
  <c r="BH222" i="2"/>
  <c r="BG222" i="2"/>
  <c r="BF222" i="2"/>
  <c r="T222" i="2"/>
  <c r="R222" i="2"/>
  <c r="P222" i="2"/>
  <c r="BI220" i="2"/>
  <c r="BH220" i="2"/>
  <c r="BG220" i="2"/>
  <c r="BF220" i="2"/>
  <c r="T220" i="2"/>
  <c r="R220" i="2"/>
  <c r="P220" i="2"/>
  <c r="BI218" i="2"/>
  <c r="BH218" i="2"/>
  <c r="BG218" i="2"/>
  <c r="BF218" i="2"/>
  <c r="T218" i="2"/>
  <c r="R218" i="2"/>
  <c r="P218" i="2"/>
  <c r="BI215" i="2"/>
  <c r="BH215" i="2"/>
  <c r="BG215" i="2"/>
  <c r="BF215" i="2"/>
  <c r="T215" i="2"/>
  <c r="R215" i="2"/>
  <c r="P215" i="2"/>
  <c r="BI212" i="2"/>
  <c r="BH212" i="2"/>
  <c r="BG212" i="2"/>
  <c r="BF212" i="2"/>
  <c r="T212" i="2"/>
  <c r="R212" i="2"/>
  <c r="P212" i="2"/>
  <c r="BI209" i="2"/>
  <c r="BH209" i="2"/>
  <c r="BG209" i="2"/>
  <c r="BF209" i="2"/>
  <c r="T209" i="2"/>
  <c r="R209" i="2"/>
  <c r="P209" i="2"/>
  <c r="BI205" i="2"/>
  <c r="BH205" i="2"/>
  <c r="BG205" i="2"/>
  <c r="BF205" i="2"/>
  <c r="T205" i="2"/>
  <c r="R205" i="2"/>
  <c r="P205" i="2"/>
  <c r="BI200" i="2"/>
  <c r="BH200" i="2"/>
  <c r="BG200" i="2"/>
  <c r="BF200" i="2"/>
  <c r="T200" i="2"/>
  <c r="R200" i="2"/>
  <c r="P200" i="2"/>
  <c r="BI197" i="2"/>
  <c r="BH197" i="2"/>
  <c r="BG197" i="2"/>
  <c r="BF197" i="2"/>
  <c r="T197" i="2"/>
  <c r="R197" i="2"/>
  <c r="P197" i="2"/>
  <c r="BI194" i="2"/>
  <c r="BH194" i="2"/>
  <c r="BG194" i="2"/>
  <c r="BF194" i="2"/>
  <c r="T194" i="2"/>
  <c r="R194" i="2"/>
  <c r="P194" i="2"/>
  <c r="BI191" i="2"/>
  <c r="BH191" i="2"/>
  <c r="BG191" i="2"/>
  <c r="BF191" i="2"/>
  <c r="T191" i="2"/>
  <c r="R191" i="2"/>
  <c r="P191" i="2"/>
  <c r="BI188" i="2"/>
  <c r="BH188" i="2"/>
  <c r="BG188" i="2"/>
  <c r="BF188" i="2"/>
  <c r="T188" i="2"/>
  <c r="R188" i="2"/>
  <c r="P188" i="2"/>
  <c r="BI185" i="2"/>
  <c r="BH185" i="2"/>
  <c r="BG185" i="2"/>
  <c r="BF185" i="2"/>
  <c r="T185" i="2"/>
  <c r="R185" i="2"/>
  <c r="P185" i="2"/>
  <c r="BI182" i="2"/>
  <c r="BH182" i="2"/>
  <c r="BG182" i="2"/>
  <c r="BF182" i="2"/>
  <c r="T182" i="2"/>
  <c r="R182" i="2"/>
  <c r="P182" i="2"/>
  <c r="BI179" i="2"/>
  <c r="BH179" i="2"/>
  <c r="BG179" i="2"/>
  <c r="BF179" i="2"/>
  <c r="T179" i="2"/>
  <c r="R179" i="2"/>
  <c r="P179" i="2"/>
  <c r="BI178" i="2"/>
  <c r="BH178" i="2"/>
  <c r="BG178" i="2"/>
  <c r="BF178" i="2"/>
  <c r="T178" i="2"/>
  <c r="R178" i="2"/>
  <c r="P178" i="2"/>
  <c r="BI175" i="2"/>
  <c r="BH175" i="2"/>
  <c r="BG175" i="2"/>
  <c r="BF175" i="2"/>
  <c r="T175" i="2"/>
  <c r="R175" i="2"/>
  <c r="P175" i="2"/>
  <c r="BI172" i="2"/>
  <c r="BH172" i="2"/>
  <c r="BG172" i="2"/>
  <c r="BF172" i="2"/>
  <c r="T172" i="2"/>
  <c r="R172" i="2"/>
  <c r="P172" i="2"/>
  <c r="BI169" i="2"/>
  <c r="BH169" i="2"/>
  <c r="BG169" i="2"/>
  <c r="BF169" i="2"/>
  <c r="T169" i="2"/>
  <c r="R169" i="2"/>
  <c r="P169" i="2"/>
  <c r="BI166" i="2"/>
  <c r="BH166" i="2"/>
  <c r="BG166" i="2"/>
  <c r="BF166" i="2"/>
  <c r="T166" i="2"/>
  <c r="R166" i="2"/>
  <c r="P166" i="2"/>
  <c r="BI163" i="2"/>
  <c r="BH163" i="2"/>
  <c r="BG163" i="2"/>
  <c r="BF163" i="2"/>
  <c r="T163" i="2"/>
  <c r="R163" i="2"/>
  <c r="P163" i="2"/>
  <c r="BI161" i="2"/>
  <c r="BH161" i="2"/>
  <c r="BG161" i="2"/>
  <c r="BF161" i="2"/>
  <c r="T161" i="2"/>
  <c r="R161" i="2"/>
  <c r="P161" i="2"/>
  <c r="BI158" i="2"/>
  <c r="BH158" i="2"/>
  <c r="BG158" i="2"/>
  <c r="BF158" i="2"/>
  <c r="T158" i="2"/>
  <c r="R158" i="2"/>
  <c r="P158" i="2"/>
  <c r="BI153" i="2"/>
  <c r="BH153" i="2"/>
  <c r="BG153" i="2"/>
  <c r="BF153" i="2"/>
  <c r="T153" i="2"/>
  <c r="R153" i="2"/>
  <c r="P153" i="2"/>
  <c r="BI150" i="2"/>
  <c r="BH150" i="2"/>
  <c r="BG150" i="2"/>
  <c r="BF150" i="2"/>
  <c r="T150" i="2"/>
  <c r="R150" i="2"/>
  <c r="P150" i="2"/>
  <c r="BI147" i="2"/>
  <c r="BH147" i="2"/>
  <c r="BG147" i="2"/>
  <c r="BF147" i="2"/>
  <c r="T147" i="2"/>
  <c r="R147" i="2"/>
  <c r="P147" i="2"/>
  <c r="BI144" i="2"/>
  <c r="BH144" i="2"/>
  <c r="BG144" i="2"/>
  <c r="BF144" i="2"/>
  <c r="T144" i="2"/>
  <c r="R144" i="2"/>
  <c r="P144" i="2"/>
  <c r="BI141" i="2"/>
  <c r="BH141" i="2"/>
  <c r="BG141" i="2"/>
  <c r="BF141" i="2"/>
  <c r="T141" i="2"/>
  <c r="R141" i="2"/>
  <c r="P141" i="2"/>
  <c r="BI138" i="2"/>
  <c r="BH138" i="2"/>
  <c r="BG138" i="2"/>
  <c r="BF138" i="2"/>
  <c r="T138" i="2"/>
  <c r="R138" i="2"/>
  <c r="P138" i="2"/>
  <c r="BI135" i="2"/>
  <c r="BH135" i="2"/>
  <c r="BG135" i="2"/>
  <c r="BF135" i="2"/>
  <c r="T135" i="2"/>
  <c r="R135" i="2"/>
  <c r="P135" i="2"/>
  <c r="BI132" i="2"/>
  <c r="BH132" i="2"/>
  <c r="BG132" i="2"/>
  <c r="BF132" i="2"/>
  <c r="T132" i="2"/>
  <c r="R132" i="2"/>
  <c r="P132" i="2"/>
  <c r="BI129" i="2"/>
  <c r="BH129" i="2"/>
  <c r="BG129" i="2"/>
  <c r="BF129" i="2"/>
  <c r="T129" i="2"/>
  <c r="R129" i="2"/>
  <c r="P129" i="2"/>
  <c r="BI126" i="2"/>
  <c r="BH126" i="2"/>
  <c r="BG126" i="2"/>
  <c r="BF126" i="2"/>
  <c r="T126" i="2"/>
  <c r="R126" i="2"/>
  <c r="P126" i="2"/>
  <c r="BI124" i="2"/>
  <c r="BH124" i="2"/>
  <c r="BG124" i="2"/>
  <c r="BF124" i="2"/>
  <c r="T124" i="2"/>
  <c r="R124" i="2"/>
  <c r="P124" i="2"/>
  <c r="BI122" i="2"/>
  <c r="BH122" i="2"/>
  <c r="BG122" i="2"/>
  <c r="BF122" i="2"/>
  <c r="T122" i="2"/>
  <c r="R122" i="2"/>
  <c r="P122" i="2"/>
  <c r="J115" i="2"/>
  <c r="F115" i="2"/>
  <c r="F113" i="2"/>
  <c r="E111" i="2"/>
  <c r="J58" i="2"/>
  <c r="F58" i="2"/>
  <c r="F56" i="2"/>
  <c r="E54" i="2"/>
  <c r="J26" i="2"/>
  <c r="E26" i="2"/>
  <c r="J59" i="2" s="1"/>
  <c r="J25" i="2"/>
  <c r="J20" i="2"/>
  <c r="E20" i="2"/>
  <c r="F116" i="2" s="1"/>
  <c r="J19" i="2"/>
  <c r="J14" i="2"/>
  <c r="J56" i="2"/>
  <c r="E7" i="2"/>
  <c r="E50" i="2"/>
  <c r="L50" i="1"/>
  <c r="AM50" i="1"/>
  <c r="AM49" i="1"/>
  <c r="L49" i="1"/>
  <c r="AM47" i="1"/>
  <c r="L47" i="1"/>
  <c r="L45" i="1"/>
  <c r="L44" i="1"/>
  <c r="BK227" i="8"/>
  <c r="BK222" i="8"/>
  <c r="J209" i="8"/>
  <c r="J206" i="8"/>
  <c r="BK199" i="8"/>
  <c r="J191" i="8"/>
  <c r="BK183" i="8"/>
  <c r="BK179" i="8"/>
  <c r="BK170" i="8"/>
  <c r="J164" i="8"/>
  <c r="BK142" i="8"/>
  <c r="J129" i="8"/>
  <c r="BK113" i="8"/>
  <c r="J459" i="7"/>
  <c r="J457" i="7"/>
  <c r="BK454" i="7"/>
  <c r="BK441" i="7"/>
  <c r="J432" i="7"/>
  <c r="J425" i="7"/>
  <c r="J417" i="7"/>
  <c r="J405" i="7"/>
  <c r="J402" i="7"/>
  <c r="J393" i="7"/>
  <c r="BK388" i="7"/>
  <c r="BK383" i="7"/>
  <c r="J373" i="7"/>
  <c r="J368" i="7"/>
  <c r="J363" i="7"/>
  <c r="BK353" i="7"/>
  <c r="BK346" i="7"/>
  <c r="BK341" i="7"/>
  <c r="J338" i="7"/>
  <c r="J333" i="7"/>
  <c r="J321" i="7"/>
  <c r="BK313" i="7"/>
  <c r="BK307" i="7"/>
  <c r="BK300" i="7"/>
  <c r="J287" i="7"/>
  <c r="J276" i="7"/>
  <c r="J268" i="7"/>
  <c r="BK263" i="7"/>
  <c r="BK252" i="7"/>
  <c r="J246" i="7"/>
  <c r="BK238" i="7"/>
  <c r="BK223" i="7"/>
  <c r="BK211" i="7"/>
  <c r="BK204" i="7"/>
  <c r="J195" i="7"/>
  <c r="J184" i="7"/>
  <c r="J178" i="7"/>
  <c r="J172" i="7"/>
  <c r="BK168" i="7"/>
  <c r="J154" i="7"/>
  <c r="BK147" i="7"/>
  <c r="BK133" i="5"/>
  <c r="BK124" i="5"/>
  <c r="J118" i="5"/>
  <c r="J108" i="5"/>
  <c r="J104" i="5"/>
  <c r="J161" i="4"/>
  <c r="J156" i="4"/>
  <c r="BK150" i="4"/>
  <c r="J143" i="4"/>
  <c r="J137" i="4"/>
  <c r="J129" i="4"/>
  <c r="BK117" i="4"/>
  <c r="BK109" i="4"/>
  <c r="J102" i="4"/>
  <c r="BK95" i="4"/>
  <c r="J90" i="4"/>
  <c r="J320" i="3"/>
  <c r="J305" i="3"/>
  <c r="BK290" i="3"/>
  <c r="J284" i="3"/>
  <c r="J268" i="3"/>
  <c r="J258" i="3"/>
  <c r="J250" i="3"/>
  <c r="BK241" i="3"/>
  <c r="BK227" i="3"/>
  <c r="J217" i="3"/>
  <c r="BK209" i="3"/>
  <c r="J203" i="3"/>
  <c r="J193" i="3"/>
  <c r="J186" i="3"/>
  <c r="J169" i="3"/>
  <c r="J163" i="3"/>
  <c r="J149" i="3"/>
  <c r="J141" i="3"/>
  <c r="BK134" i="3"/>
  <c r="J120" i="3"/>
  <c r="BK108" i="3"/>
  <c r="J100" i="3"/>
  <c r="BK93" i="3"/>
  <c r="J1343" i="2"/>
  <c r="BK1333" i="2"/>
  <c r="BK1315" i="2"/>
  <c r="J1305" i="2"/>
  <c r="BK1297" i="2"/>
  <c r="BK1285" i="2"/>
  <c r="J1277" i="2"/>
  <c r="BK1259" i="2"/>
  <c r="J1255" i="2"/>
  <c r="BK1253" i="2"/>
  <c r="BK1249" i="2"/>
  <c r="J1247" i="2"/>
  <c r="BK1245" i="2"/>
  <c r="J1242" i="2"/>
  <c r="J1230" i="2"/>
  <c r="BK1226" i="2"/>
  <c r="BK1216" i="2"/>
  <c r="BK1202" i="2"/>
  <c r="BK1185" i="2"/>
  <c r="J1160" i="2"/>
  <c r="J1149" i="2"/>
  <c r="BK1142" i="2"/>
  <c r="J1123" i="2"/>
  <c r="BK1108" i="2"/>
  <c r="BK1101" i="2"/>
  <c r="J1088" i="2"/>
  <c r="BK1068" i="2"/>
  <c r="J1052" i="2"/>
  <c r="J1037" i="2"/>
  <c r="BK1019" i="2"/>
  <c r="BK991" i="2"/>
  <c r="BK982" i="2"/>
  <c r="BK958" i="2"/>
  <c r="J944" i="2"/>
  <c r="J926" i="2"/>
  <c r="J905" i="2"/>
  <c r="BK894" i="2"/>
  <c r="J889" i="2"/>
  <c r="BK876" i="2"/>
  <c r="BK866" i="2"/>
  <c r="J854" i="2"/>
  <c r="BK835" i="2"/>
  <c r="BK827" i="2"/>
  <c r="J809" i="2"/>
  <c r="J799" i="2"/>
  <c r="BK789" i="2"/>
  <c r="BK774" i="2"/>
  <c r="J766" i="2"/>
  <c r="J758" i="2"/>
  <c r="BK748" i="2"/>
  <c r="BK737" i="2"/>
  <c r="BK731" i="2"/>
  <c r="J711" i="2"/>
  <c r="BK673" i="2"/>
  <c r="J657" i="2"/>
  <c r="J638" i="2"/>
  <c r="J620" i="2"/>
  <c r="J603" i="2"/>
  <c r="BK580" i="2"/>
  <c r="J568" i="2"/>
  <c r="J550" i="2"/>
  <c r="J524" i="2"/>
  <c r="BK510" i="2"/>
  <c r="J475" i="2"/>
  <c r="BK462" i="2"/>
  <c r="BK439" i="2"/>
  <c r="J394" i="2"/>
  <c r="BK371" i="2"/>
  <c r="BK345" i="2"/>
  <c r="J312" i="2"/>
  <c r="J290" i="2"/>
  <c r="J270" i="2"/>
  <c r="J248" i="2"/>
  <c r="J231" i="2"/>
  <c r="BK215" i="2"/>
  <c r="BK205" i="2"/>
  <c r="BK172" i="2"/>
  <c r="J158" i="2"/>
  <c r="BK132" i="2"/>
  <c r="BK241" i="8"/>
  <c r="BK235" i="8"/>
  <c r="BK232" i="8"/>
  <c r="J226" i="8"/>
  <c r="J221" i="8"/>
  <c r="BK216" i="8"/>
  <c r="BK210" i="8"/>
  <c r="J201" i="8"/>
  <c r="J193" i="8"/>
  <c r="BK187" i="8"/>
  <c r="J185" i="8"/>
  <c r="J179" i="8"/>
  <c r="BK172" i="8"/>
  <c r="BK155" i="8"/>
  <c r="J137" i="8"/>
  <c r="BK130" i="8"/>
  <c r="BK123" i="8"/>
  <c r="BK116" i="8"/>
  <c r="BK451" i="7"/>
  <c r="J442" i="7"/>
  <c r="J429" i="7"/>
  <c r="J422" i="7"/>
  <c r="J414" i="7"/>
  <c r="BK405" i="7"/>
  <c r="BK398" i="7"/>
  <c r="BK391" i="7"/>
  <c r="J385" i="7"/>
  <c r="J378" i="7"/>
  <c r="J369" i="7"/>
  <c r="J359" i="7"/>
  <c r="J355" i="7"/>
  <c r="J348" i="7"/>
  <c r="BK343" i="7"/>
  <c r="BK335" i="7"/>
  <c r="BK328" i="7"/>
  <c r="BK320" i="7"/>
  <c r="BK314" i="7"/>
  <c r="J302" i="7"/>
  <c r="BK295" i="7"/>
  <c r="J291" i="7"/>
  <c r="J284" i="7"/>
  <c r="J279" i="7"/>
  <c r="BK270" i="7"/>
  <c r="J263" i="7"/>
  <c r="J254" i="7"/>
  <c r="J247" i="7"/>
  <c r="BK242" i="7"/>
  <c r="J232" i="7"/>
  <c r="J227" i="7"/>
  <c r="J221" i="7"/>
  <c r="J209" i="7"/>
  <c r="BK202" i="7"/>
  <c r="J197" i="7"/>
  <c r="J189" i="7"/>
  <c r="J185" i="7"/>
  <c r="BK179" i="7"/>
  <c r="BK163" i="7"/>
  <c r="BK161" i="7"/>
  <c r="BK154" i="7"/>
  <c r="BK144" i="7"/>
  <c r="BK139" i="7"/>
  <c r="J132" i="7"/>
  <c r="BK129" i="7"/>
  <c r="J127" i="7"/>
  <c r="J125" i="7"/>
  <c r="J123" i="7"/>
  <c r="BK107" i="7"/>
  <c r="BK100" i="7"/>
  <c r="BK281" i="6"/>
  <c r="BK277" i="6"/>
  <c r="J271" i="6"/>
  <c r="BK262" i="6"/>
  <c r="BK253" i="6"/>
  <c r="J248" i="6"/>
  <c r="J240" i="6"/>
  <c r="J236" i="6"/>
  <c r="J232" i="6"/>
  <c r="BK229" i="6"/>
  <c r="J222" i="6"/>
  <c r="BK215" i="6"/>
  <c r="J208" i="6"/>
  <c r="J205" i="6"/>
  <c r="J198" i="6"/>
  <c r="BK188" i="6"/>
  <c r="BK174" i="6"/>
  <c r="J156" i="6"/>
  <c r="BK144" i="6"/>
  <c r="BK132" i="6"/>
  <c r="BK120" i="6"/>
  <c r="J98" i="6"/>
  <c r="J156" i="5"/>
  <c r="J150" i="5"/>
  <c r="J143" i="5"/>
  <c r="J134" i="5"/>
  <c r="J129" i="5"/>
  <c r="BK122" i="5"/>
  <c r="J114" i="5"/>
  <c r="J110" i="5"/>
  <c r="BK105" i="5"/>
  <c r="J97" i="5"/>
  <c r="J94" i="5"/>
  <c r="BK156" i="4"/>
  <c r="BK146" i="4"/>
  <c r="BK139" i="4"/>
  <c r="J134" i="4"/>
  <c r="J130" i="4"/>
  <c r="BK126" i="4"/>
  <c r="J121" i="4"/>
  <c r="BK118" i="4"/>
  <c r="BK113" i="4"/>
  <c r="BK110" i="4"/>
  <c r="BK104" i="4"/>
  <c r="BK98" i="4"/>
  <c r="BK93" i="4"/>
  <c r="J89" i="4"/>
  <c r="BK324" i="3"/>
  <c r="J315" i="3"/>
  <c r="J307" i="3"/>
  <c r="J299" i="3"/>
  <c r="BK282" i="3"/>
  <c r="BK272" i="3"/>
  <c r="BK260" i="3"/>
  <c r="BK247" i="3"/>
  <c r="J223" i="3"/>
  <c r="BK213" i="3"/>
  <c r="J195" i="3"/>
  <c r="J189" i="3"/>
  <c r="BK183" i="3"/>
  <c r="J173" i="3"/>
  <c r="J161" i="3"/>
  <c r="J151" i="3"/>
  <c r="J139" i="3"/>
  <c r="J126" i="3"/>
  <c r="J116" i="3"/>
  <c r="J107" i="3"/>
  <c r="J101" i="3"/>
  <c r="J96" i="3"/>
  <c r="BK1406" i="2"/>
  <c r="J1401" i="2"/>
  <c r="BK1392" i="2"/>
  <c r="BK1384" i="2"/>
  <c r="BK1369" i="2"/>
  <c r="J1355" i="2"/>
  <c r="BK1343" i="2"/>
  <c r="BK1331" i="2"/>
  <c r="BK1321" i="2"/>
  <c r="BK1307" i="2"/>
  <c r="BK1279" i="2"/>
  <c r="BK1271" i="2"/>
  <c r="BK1257" i="2"/>
  <c r="J1245" i="2"/>
  <c r="BK1230" i="2"/>
  <c r="BK1220" i="2"/>
  <c r="J1210" i="2"/>
  <c r="J1201" i="2"/>
  <c r="BK1187" i="2"/>
  <c r="BK1151" i="2"/>
  <c r="J1142" i="2"/>
  <c r="BK1123" i="2"/>
  <c r="J1112" i="2"/>
  <c r="BK1088" i="2"/>
  <c r="BK1074" i="2"/>
  <c r="J1063" i="2"/>
  <c r="J1043" i="2"/>
  <c r="J1028" i="2"/>
  <c r="BK1017" i="2"/>
  <c r="J1007" i="2"/>
  <c r="J976" i="2"/>
  <c r="BK961" i="2"/>
  <c r="BK947" i="2"/>
  <c r="J929" i="2"/>
  <c r="BK908" i="2"/>
  <c r="J894" i="2"/>
  <c r="BK887" i="2"/>
  <c r="J880" i="2"/>
  <c r="J870" i="2"/>
  <c r="J864" i="2"/>
  <c r="BK852" i="2"/>
  <c r="BK842" i="2"/>
  <c r="J823" i="2"/>
  <c r="J815" i="2"/>
  <c r="BK805" i="2"/>
  <c r="J795" i="2"/>
  <c r="J782" i="2"/>
  <c r="BK770" i="2"/>
  <c r="J754" i="2"/>
  <c r="BK744" i="2"/>
  <c r="J725" i="2"/>
  <c r="BK711" i="2"/>
  <c r="J681" i="2"/>
  <c r="J670" i="2"/>
  <c r="BK648" i="2"/>
  <c r="J626" i="2"/>
  <c r="J597" i="2"/>
  <c r="BK591" i="2"/>
  <c r="J580" i="2"/>
  <c r="J556" i="2"/>
  <c r="BK545" i="2"/>
  <c r="J507" i="2"/>
  <c r="BK495" i="2"/>
  <c r="J466" i="2"/>
  <c r="J444" i="2"/>
  <c r="J411" i="2"/>
  <c r="J383" i="2"/>
  <c r="BK365" i="2"/>
  <c r="BK332" i="2"/>
  <c r="J313" i="2"/>
  <c r="BK301" i="2"/>
  <c r="BK297" i="2"/>
  <c r="BK276" i="2"/>
  <c r="BK260" i="2"/>
  <c r="BK242" i="2"/>
  <c r="BK226" i="2"/>
  <c r="BK212" i="2"/>
  <c r="J191" i="2"/>
  <c r="J182" i="2"/>
  <c r="J166" i="2"/>
  <c r="J147" i="2"/>
  <c r="BK126" i="2"/>
  <c r="J237" i="8"/>
  <c r="BK230" i="8"/>
  <c r="BK215" i="8"/>
  <c r="BK209" i="8"/>
  <c r="J199" i="8"/>
  <c r="J190" i="8"/>
  <c r="BK176" i="8"/>
  <c r="BK164" i="8"/>
  <c r="J153" i="8"/>
  <c r="J122" i="8"/>
  <c r="BK118" i="8"/>
  <c r="J456" i="7"/>
  <c r="J448" i="7"/>
  <c r="BK442" i="7"/>
  <c r="BK435" i="7"/>
  <c r="BK420" i="7"/>
  <c r="BK415" i="7"/>
  <c r="BK370" i="7"/>
  <c r="BK363" i="7"/>
  <c r="BK352" i="7"/>
  <c r="J346" i="7"/>
  <c r="J329" i="7"/>
  <c r="BK326" i="7"/>
  <c r="BK321" i="7"/>
  <c r="J316" i="7"/>
  <c r="J310" i="7"/>
  <c r="BK304" i="7"/>
  <c r="J293" i="7"/>
  <c r="BK289" i="7"/>
  <c r="BK285" i="7"/>
  <c r="BK269" i="7"/>
  <c r="J257" i="7"/>
  <c r="J243" i="7"/>
  <c r="BK237" i="7"/>
  <c r="J229" i="7"/>
  <c r="J220" i="7"/>
  <c r="J215" i="7"/>
  <c r="BK197" i="7"/>
  <c r="BK192" i="7"/>
  <c r="BK185" i="7"/>
  <c r="J181" i="7"/>
  <c r="J171" i="7"/>
  <c r="BK165" i="7"/>
  <c r="J160" i="7"/>
  <c r="J155" i="7"/>
  <c r="J139" i="7"/>
  <c r="J133" i="7"/>
  <c r="J110" i="7"/>
  <c r="J106" i="7"/>
  <c r="BK105" i="7"/>
  <c r="J104" i="7"/>
  <c r="J98" i="7"/>
  <c r="J277" i="6"/>
  <c r="BK270" i="6"/>
  <c r="BK265" i="6"/>
  <c r="J261" i="6"/>
  <c r="J253" i="6"/>
  <c r="J245" i="6"/>
  <c r="BK234" i="6"/>
  <c r="J226" i="6"/>
  <c r="BK218" i="6"/>
  <c r="J212" i="6"/>
  <c r="BK208" i="6"/>
  <c r="BK203" i="6"/>
  <c r="J199" i="6"/>
  <c r="J194" i="6"/>
  <c r="J188" i="6"/>
  <c r="BK178" i="6"/>
  <c r="BK164" i="6"/>
  <c r="BK154" i="6"/>
  <c r="J148" i="6"/>
  <c r="BK138" i="6"/>
  <c r="J127" i="6"/>
  <c r="J120" i="6"/>
  <c r="BK114" i="6"/>
  <c r="J108" i="6"/>
  <c r="BK99" i="6"/>
  <c r="BK156" i="5"/>
  <c r="BK149" i="5"/>
  <c r="BK143" i="5"/>
  <c r="BK134" i="5"/>
  <c r="J128" i="5"/>
  <c r="J124" i="5"/>
  <c r="J121" i="5"/>
  <c r="J116" i="5"/>
  <c r="J109" i="5"/>
  <c r="J102" i="5"/>
  <c r="J98" i="5"/>
  <c r="BK161" i="4"/>
  <c r="J155" i="4"/>
  <c r="J153" i="4"/>
  <c r="J148" i="4"/>
  <c r="BK140" i="4"/>
  <c r="BK134" i="4"/>
  <c r="BK131" i="4"/>
  <c r="J126" i="4"/>
  <c r="BK121" i="4"/>
  <c r="BK116" i="4"/>
  <c r="J111" i="4"/>
  <c r="BK107" i="4"/>
  <c r="BK102" i="4"/>
  <c r="BK97" i="4"/>
  <c r="BK90" i="4"/>
  <c r="BK336" i="3"/>
  <c r="J326" i="3"/>
  <c r="BK317" i="3"/>
  <c r="BK301" i="3"/>
  <c r="J294" i="3"/>
  <c r="BK280" i="3"/>
  <c r="BK270" i="3"/>
  <c r="BK248" i="3"/>
  <c r="BK243" i="3"/>
  <c r="J233" i="3"/>
  <c r="J219" i="3"/>
  <c r="BK207" i="3"/>
  <c r="J192" i="3"/>
  <c r="J181" i="3"/>
  <c r="J165" i="3"/>
  <c r="BK155" i="3"/>
  <c r="BK141" i="3"/>
  <c r="J132" i="3"/>
  <c r="BK120" i="3"/>
  <c r="BK104" i="3"/>
  <c r="BK97" i="3"/>
  <c r="BK92" i="3"/>
  <c r="J1405" i="2"/>
  <c r="BK1394" i="2"/>
  <c r="J1384" i="2"/>
  <c r="J1363" i="2"/>
  <c r="BK1347" i="2"/>
  <c r="J1333" i="2"/>
  <c r="J1323" i="2"/>
  <c r="BK1309" i="2"/>
  <c r="J1297" i="2"/>
  <c r="J1287" i="2"/>
  <c r="J1271" i="2"/>
  <c r="BK1261" i="2"/>
  <c r="J1249" i="2"/>
  <c r="BK1231" i="2"/>
  <c r="BK1224" i="2"/>
  <c r="BK1210" i="2"/>
  <c r="J1195" i="2"/>
  <c r="J1182" i="2"/>
  <c r="J1159" i="2"/>
  <c r="J1146" i="2"/>
  <c r="J1135" i="2"/>
  <c r="BK1120" i="2"/>
  <c r="J1101" i="2"/>
  <c r="J1090" i="2"/>
  <c r="BK1061" i="2"/>
  <c r="BK1043" i="2"/>
  <c r="J1017" i="2"/>
  <c r="BK1007" i="2"/>
  <c r="J991" i="2"/>
  <c r="J970" i="2"/>
  <c r="BK952" i="2"/>
  <c r="J932" i="2"/>
  <c r="BK914" i="2"/>
  <c r="J896" i="2"/>
  <c r="BK889" i="2"/>
  <c r="J885" i="2"/>
  <c r="BK868" i="2"/>
  <c r="J858" i="2"/>
  <c r="BK846" i="2"/>
  <c r="BK838" i="2"/>
  <c r="J825" i="2"/>
  <c r="BK811" i="2"/>
  <c r="BK797" i="2"/>
  <c r="BK784" i="2"/>
  <c r="J776" i="2"/>
  <c r="J762" i="2"/>
  <c r="J740" i="2"/>
  <c r="J731" i="2"/>
  <c r="J699" i="2"/>
  <c r="BK681" i="2"/>
  <c r="J667" i="2"/>
  <c r="J651" i="2"/>
  <c r="BK635" i="2"/>
  <c r="BK610" i="2"/>
  <c r="J591" i="2"/>
  <c r="J565" i="2"/>
  <c r="BK552" i="2"/>
  <c r="BK536" i="2"/>
  <c r="J510" i="2"/>
  <c r="BK475" i="2"/>
  <c r="BK444" i="2"/>
  <c r="BK411" i="2"/>
  <c r="J371" i="2"/>
  <c r="J362" i="2"/>
  <c r="J332" i="2"/>
  <c r="J304" i="2"/>
  <c r="BK270" i="2"/>
  <c r="J242" i="2"/>
  <c r="BK231" i="2"/>
  <c r="BK218" i="2"/>
  <c r="J200" i="2"/>
  <c r="J188" i="2"/>
  <c r="BK158" i="2"/>
  <c r="BK141" i="2"/>
  <c r="J129" i="2"/>
  <c r="BK240" i="8"/>
  <c r="BK229" i="8"/>
  <c r="BK221" i="8"/>
  <c r="J213" i="8"/>
  <c r="BK205" i="8"/>
  <c r="BK195" i="8"/>
  <c r="BK182" i="8"/>
  <c r="J175" i="8"/>
  <c r="BK171" i="8"/>
  <c r="J159" i="8"/>
  <c r="BK153" i="8"/>
  <c r="BK139" i="8"/>
  <c r="J123" i="8"/>
  <c r="J114" i="8"/>
  <c r="BK449" i="7"/>
  <c r="BK444" i="7"/>
  <c r="J436" i="7"/>
  <c r="J428" i="7"/>
  <c r="J421" i="7"/>
  <c r="BK412" i="7"/>
  <c r="BK408" i="7"/>
  <c r="BK406" i="7"/>
  <c r="J400" i="7"/>
  <c r="BK393" i="7"/>
  <c r="BK385" i="7"/>
  <c r="J381" i="7"/>
  <c r="J374" i="7"/>
  <c r="J362" i="7"/>
  <c r="BK354" i="7"/>
  <c r="BK350" i="7"/>
  <c r="J336" i="7"/>
  <c r="BK332" i="7"/>
  <c r="BK317" i="7"/>
  <c r="J305" i="7"/>
  <c r="BK299" i="7"/>
  <c r="J295" i="7"/>
  <c r="BK283" i="7"/>
  <c r="J274" i="7"/>
  <c r="J265" i="7"/>
  <c r="BK257" i="7"/>
  <c r="J253" i="7"/>
  <c r="J237" i="7"/>
  <c r="J231" i="7"/>
  <c r="BK222" i="7"/>
  <c r="J219" i="7"/>
  <c r="J213" i="7"/>
  <c r="BK209" i="7"/>
  <c r="J203" i="7"/>
  <c r="J198" i="7"/>
  <c r="J170" i="7"/>
  <c r="J157" i="7"/>
  <c r="J151" i="7"/>
  <c r="J146" i="7"/>
  <c r="J138" i="7"/>
  <c r="BK134" i="7"/>
  <c r="J121" i="7"/>
  <c r="J118" i="7"/>
  <c r="BK115" i="7"/>
  <c r="BK112" i="7"/>
  <c r="BK110" i="7"/>
  <c r="BK104" i="7"/>
  <c r="J99" i="7"/>
  <c r="BK279" i="6"/>
  <c r="BK269" i="6"/>
  <c r="BK257" i="6"/>
  <c r="BK252" i="6"/>
  <c r="BK245" i="6"/>
  <c r="BK238" i="6"/>
  <c r="BK232" i="6"/>
  <c r="J227" i="6"/>
  <c r="BK222" i="6"/>
  <c r="J216" i="6"/>
  <c r="BK206" i="6"/>
  <c r="BK201" i="6"/>
  <c r="BK193" i="6"/>
  <c r="BK180" i="6"/>
  <c r="J174" i="6"/>
  <c r="J162" i="6"/>
  <c r="J146" i="6"/>
  <c r="BK128" i="6"/>
  <c r="J112" i="6"/>
  <c r="BK100" i="6"/>
  <c r="J158" i="5"/>
  <c r="J151" i="5"/>
  <c r="BK146" i="5"/>
  <c r="BK141" i="5"/>
  <c r="J228" i="8"/>
  <c r="BK226" i="8"/>
  <c r="J218" i="8"/>
  <c r="J212" i="8"/>
  <c r="J204" i="8"/>
  <c r="J197" i="8"/>
  <c r="J188" i="8"/>
  <c r="J182" i="8"/>
  <c r="J173" i="8"/>
  <c r="BK165" i="8"/>
  <c r="BK150" i="8"/>
  <c r="BK137" i="8"/>
  <c r="J119" i="8"/>
  <c r="BK460" i="7"/>
  <c r="J458" i="7"/>
  <c r="BK456" i="7"/>
  <c r="BK447" i="7"/>
  <c r="J438" i="7"/>
  <c r="BK431" i="7"/>
  <c r="J424" i="7"/>
  <c r="J416" i="7"/>
  <c r="BK404" i="7"/>
  <c r="BK397" i="7"/>
  <c r="BK390" i="7"/>
  <c r="BK386" i="7"/>
  <c r="BK378" i="7"/>
  <c r="BK372" i="7"/>
  <c r="J367" i="7"/>
  <c r="BK360" i="7"/>
  <c r="BK349" i="7"/>
  <c r="J344" i="7"/>
  <c r="J337" i="7"/>
  <c r="BK330" i="7"/>
  <c r="BK315" i="7"/>
  <c r="BK308" i="7"/>
  <c r="BK302" i="7"/>
  <c r="BK293" i="7"/>
  <c r="BK277" i="7"/>
  <c r="J272" i="7"/>
  <c r="BK265" i="7"/>
  <c r="BK255" i="7"/>
  <c r="BK247" i="7"/>
  <c r="BK240" i="7"/>
  <c r="BK235" i="7"/>
  <c r="BK219" i="7"/>
  <c r="BK212" i="7"/>
  <c r="J202" i="7"/>
  <c r="BK190" i="7"/>
  <c r="BK182" i="7"/>
  <c r="J176" i="7"/>
  <c r="J173" i="7"/>
  <c r="BK169" i="7"/>
  <c r="J152" i="7"/>
  <c r="BK139" i="5"/>
  <c r="BK135" i="5"/>
  <c r="BK127" i="5"/>
  <c r="BK119" i="5"/>
  <c r="BK110" i="5"/>
  <c r="BK98" i="5"/>
  <c r="BK159" i="4"/>
  <c r="BK155" i="4"/>
  <c r="BK147" i="4"/>
  <c r="BK141" i="4"/>
  <c r="J132" i="4"/>
  <c r="J122" i="4"/>
  <c r="J107" i="4"/>
  <c r="BK100" i="4"/>
  <c r="BK94" i="4"/>
  <c r="J330" i="3"/>
  <c r="BK315" i="3"/>
  <c r="J297" i="3"/>
  <c r="BK288" i="3"/>
  <c r="J280" i="3"/>
  <c r="J270" i="3"/>
  <c r="J260" i="3"/>
  <c r="J252" i="3"/>
  <c r="BK245" i="3"/>
  <c r="J237" i="3"/>
  <c r="BK219" i="3"/>
  <c r="BK211" i="3"/>
  <c r="J201" i="3"/>
  <c r="BK192" i="3"/>
  <c r="BK184" i="3"/>
  <c r="BK173" i="3"/>
  <c r="BK161" i="3"/>
  <c r="J145" i="3"/>
  <c r="J140" i="3"/>
  <c r="J130" i="3"/>
  <c r="J122" i="3"/>
  <c r="BK110" i="3"/>
  <c r="BK102" i="3"/>
  <c r="BK95" i="3"/>
  <c r="J1350" i="2"/>
  <c r="J1339" i="2"/>
  <c r="BK1319" i="2"/>
  <c r="J1311" i="2"/>
  <c r="BK1301" i="2"/>
  <c r="BK1292" i="2"/>
  <c r="J1281" i="2"/>
  <c r="BK1232" i="2"/>
  <c r="J1214" i="2"/>
  <c r="J1187" i="2"/>
  <c r="BK1156" i="2"/>
  <c r="BK1144" i="2"/>
  <c r="BK1131" i="2"/>
  <c r="BK1112" i="2"/>
  <c r="BK1090" i="2"/>
  <c r="J1083" i="2"/>
  <c r="BK1071" i="2"/>
  <c r="J1055" i="2"/>
  <c r="BK1040" i="2"/>
  <c r="J1021" i="2"/>
  <c r="BK997" i="2"/>
  <c r="J973" i="2"/>
  <c r="J955" i="2"/>
  <c r="J941" i="2"/>
  <c r="BK929" i="2"/>
  <c r="BK917" i="2"/>
  <c r="BK899" i="2"/>
  <c r="BK890" i="2"/>
  <c r="BK880" i="2"/>
  <c r="J872" i="2"/>
  <c r="BK858" i="2"/>
  <c r="J848" i="2"/>
  <c r="BK840" i="2"/>
  <c r="BK825" i="2"/>
  <c r="J807" i="2"/>
  <c r="J797" i="2"/>
  <c r="J784" i="2"/>
  <c r="J772" i="2"/>
  <c r="BK764" i="2"/>
  <c r="J750" i="2"/>
  <c r="BK740" i="2"/>
  <c r="BK725" i="2"/>
  <c r="BK699" i="2"/>
  <c r="BK667" i="2"/>
  <c r="J654" i="2"/>
  <c r="J632" i="2"/>
  <c r="J617" i="2"/>
  <c r="J600" i="2"/>
  <c r="BK577" i="2"/>
  <c r="BK565" i="2"/>
  <c r="J547" i="2"/>
  <c r="J519" i="2"/>
  <c r="BK498" i="2"/>
  <c r="BK470" i="2"/>
  <c r="J454" i="2"/>
  <c r="BK425" i="2"/>
  <c r="BK390" i="2"/>
  <c r="BK361" i="2"/>
  <c r="BK335" i="2"/>
  <c r="J307" i="2"/>
  <c r="J296" i="2"/>
  <c r="J272" i="2"/>
  <c r="J253" i="2"/>
  <c r="BK229" i="2"/>
  <c r="BK209" i="2"/>
  <c r="BK179" i="2"/>
  <c r="BK166" i="2"/>
  <c r="J141" i="2"/>
  <c r="BK124" i="2"/>
  <c r="J239" i="8"/>
  <c r="BK234" i="8"/>
  <c r="J229" i="8"/>
  <c r="J225" i="8"/>
  <c r="BK218" i="8"/>
  <c r="J215" i="8"/>
  <c r="BK204" i="8"/>
  <c r="BK196" i="8"/>
  <c r="BK188" i="8"/>
  <c r="BK181" i="8"/>
  <c r="BK177" i="8"/>
  <c r="J171" i="8"/>
  <c r="J148" i="8"/>
  <c r="J133" i="8"/>
  <c r="J128" i="8"/>
  <c r="J121" i="8"/>
  <c r="BK110" i="8"/>
  <c r="BK448" i="7"/>
  <c r="J437" i="7"/>
  <c r="BK426" i="7"/>
  <c r="BK418" i="7"/>
  <c r="BK409" i="7"/>
  <c r="BK399" i="7"/>
  <c r="J394" i="7"/>
  <c r="J389" i="7"/>
  <c r="J386" i="7"/>
  <c r="J380" i="7"/>
  <c r="BK373" i="7"/>
  <c r="BK361" i="7"/>
  <c r="J357" i="7"/>
  <c r="J349" i="7"/>
  <c r="J342" i="7"/>
  <c r="BK331" i="7"/>
  <c r="J326" i="7"/>
  <c r="BK319" i="7"/>
  <c r="J308" i="7"/>
  <c r="BK298" i="7"/>
  <c r="BK286" i="7"/>
  <c r="J280" i="7"/>
  <c r="J267" i="7"/>
  <c r="BK259" i="7"/>
  <c r="BK251" i="7"/>
  <c r="BK243" i="7"/>
  <c r="J238" i="7"/>
  <c r="BK229" i="7"/>
  <c r="BK224" i="7"/>
  <c r="BK214" i="7"/>
  <c r="BK206" i="7"/>
  <c r="BK199" i="7"/>
  <c r="J194" i="7"/>
  <c r="BK188" i="7"/>
  <c r="BK181" i="7"/>
  <c r="BK164" i="7"/>
  <c r="BK162" i="7"/>
  <c r="BK155" i="7"/>
  <c r="BK148" i="7"/>
  <c r="J143" i="7"/>
  <c r="BK137" i="7"/>
  <c r="BK133" i="7"/>
  <c r="J130" i="7"/>
  <c r="J128" i="7"/>
  <c r="BK126" i="7"/>
  <c r="BK124" i="7"/>
  <c r="BK122" i="7"/>
  <c r="J103" i="7"/>
  <c r="BK95" i="7"/>
  <c r="BK278" i="6"/>
  <c r="BK272" i="6"/>
  <c r="BK264" i="6"/>
  <c r="J260" i="6"/>
  <c r="J249" i="6"/>
  <c r="BK244" i="6"/>
  <c r="J238" i="6"/>
  <c r="J235" i="6"/>
  <c r="BK231" i="6"/>
  <c r="BK226" i="6"/>
  <c r="BK220" i="6"/>
  <c r="J214" i="6"/>
  <c r="J207" i="6"/>
  <c r="BK199" i="6"/>
  <c r="BK194" i="6"/>
  <c r="J176" i="6"/>
  <c r="J164" i="6"/>
  <c r="BK152" i="6"/>
  <c r="J142" i="6"/>
  <c r="J130" i="6"/>
  <c r="J118" i="6"/>
  <c r="J100" i="6"/>
  <c r="BK157" i="5"/>
  <c r="J149" i="5"/>
  <c r="J138" i="5"/>
  <c r="J132" i="5"/>
  <c r="BK128" i="5"/>
  <c r="BK120" i="5"/>
  <c r="J115" i="5"/>
  <c r="BK109" i="5"/>
  <c r="BK102" i="5"/>
  <c r="J96" i="5"/>
  <c r="J93" i="5"/>
  <c r="J154" i="4"/>
  <c r="BK148" i="4"/>
  <c r="BK142" i="4"/>
  <c r="J136" i="4"/>
  <c r="J131" i="4"/>
  <c r="J127" i="4"/>
  <c r="BK122" i="4"/>
  <c r="BK120" i="4"/>
  <c r="BK115" i="4"/>
  <c r="BK111" i="4"/>
  <c r="BK106" i="4"/>
  <c r="BK99" i="4"/>
  <c r="J94" i="4"/>
  <c r="BK88" i="4"/>
  <c r="J336" i="3"/>
  <c r="BK328" i="3"/>
  <c r="J318" i="3"/>
  <c r="J311" i="3"/>
  <c r="J303" i="3"/>
  <c r="J295" i="3"/>
  <c r="BK286" i="3"/>
  <c r="BK266" i="3"/>
  <c r="BK250" i="3"/>
  <c r="BK229" i="3"/>
  <c r="BK215" i="3"/>
  <c r="BK203" i="3"/>
  <c r="BK191" i="3"/>
  <c r="BK186" i="3"/>
  <c r="J177" i="3"/>
  <c r="BK169" i="3"/>
  <c r="J153" i="3"/>
  <c r="BK140" i="3"/>
  <c r="BK130" i="3"/>
  <c r="J124" i="3"/>
  <c r="J110" i="3"/>
  <c r="J105" i="3"/>
  <c r="J102" i="3"/>
  <c r="J97" i="3"/>
  <c r="BK94" i="3"/>
  <c r="BK1405" i="2"/>
  <c r="J1400" i="2"/>
  <c r="BK1389" i="2"/>
  <c r="BK1378" i="2"/>
  <c r="BK1363" i="2"/>
  <c r="BK1352" i="2"/>
  <c r="BK1345" i="2"/>
  <c r="BK1339" i="2"/>
  <c r="J1327" i="2"/>
  <c r="J1317" i="2"/>
  <c r="BK1299" i="2"/>
  <c r="BK1283" i="2"/>
  <c r="BK1269" i="2"/>
  <c r="BK1255" i="2"/>
  <c r="BK1247" i="2"/>
  <c r="J1231" i="2"/>
  <c r="BK1222" i="2"/>
  <c r="BK1214" i="2"/>
  <c r="BK1203" i="2"/>
  <c r="BK1195" i="2"/>
  <c r="BK1182" i="2"/>
  <c r="BK1146" i="2"/>
  <c r="BK1134" i="2"/>
  <c r="J1120" i="2"/>
  <c r="J1109" i="2"/>
  <c r="BK1092" i="2"/>
  <c r="BK1077" i="2"/>
  <c r="BK1052" i="2"/>
  <c r="J1034" i="2"/>
  <c r="BK1021" i="2"/>
  <c r="BK1015" i="2"/>
  <c r="J994" i="2"/>
  <c r="BK973" i="2"/>
  <c r="J958" i="2"/>
  <c r="BK944" i="2"/>
  <c r="J911" i="2"/>
  <c r="BK893" i="2"/>
  <c r="BK888" i="2"/>
  <c r="J882" i="2"/>
  <c r="BK874" i="2"/>
  <c r="J862" i="2"/>
  <c r="BK848" i="2"/>
  <c r="J838" i="2"/>
  <c r="J827" i="2"/>
  <c r="J817" i="2"/>
  <c r="BK809" i="2"/>
  <c r="J801" i="2"/>
  <c r="BK791" i="2"/>
  <c r="BK776" i="2"/>
  <c r="J760" i="2"/>
  <c r="J748" i="2"/>
  <c r="J735" i="2"/>
  <c r="BK720" i="2"/>
  <c r="J678" i="2"/>
  <c r="BK665" i="2"/>
  <c r="BK651" i="2"/>
  <c r="BK638" i="2"/>
  <c r="J606" i="2"/>
  <c r="BK588" i="2"/>
  <c r="BK571" i="2"/>
  <c r="BK554" i="2"/>
  <c r="BK519" i="2"/>
  <c r="BK501" i="2"/>
  <c r="BK489" i="2"/>
  <c r="J465" i="2"/>
  <c r="J443" i="2"/>
  <c r="BK398" i="2"/>
  <c r="J382" i="2"/>
  <c r="J361" i="2"/>
  <c r="J316" i="2"/>
  <c r="BK312" i="2"/>
  <c r="J298" i="2"/>
  <c r="BK284" i="2"/>
  <c r="J265" i="2"/>
  <c r="J245" i="2"/>
  <c r="BK234" i="2"/>
  <c r="BK224" i="2"/>
  <c r="BK197" i="2"/>
  <c r="J185" i="2"/>
  <c r="J175" i="2"/>
  <c r="BK161" i="2"/>
  <c r="J135" i="2"/>
  <c r="BK122" i="2"/>
  <c r="J234" i="8"/>
  <c r="J224" i="8"/>
  <c r="J210" i="8"/>
  <c r="J205" i="8"/>
  <c r="BK194" i="8"/>
  <c r="BK189" i="8"/>
  <c r="J170" i="8"/>
  <c r="BK161" i="8"/>
  <c r="J142" i="8"/>
  <c r="BK119" i="8"/>
  <c r="J113" i="8"/>
  <c r="J451" i="7"/>
  <c r="BK446" i="7"/>
  <c r="J440" i="7"/>
  <c r="J431" i="7"/>
  <c r="J426" i="7"/>
  <c r="J418" i="7"/>
  <c r="J413" i="7"/>
  <c r="J365" i="7"/>
  <c r="BK358" i="7"/>
  <c r="J347" i="7"/>
  <c r="J332" i="7"/>
  <c r="J327" i="7"/>
  <c r="BK323" i="7"/>
  <c r="J318" i="7"/>
  <c r="J312" i="7"/>
  <c r="BK305" i="7"/>
  <c r="BK296" i="7"/>
  <c r="BK290" i="7"/>
  <c r="J286" i="7"/>
  <c r="BK274" i="7"/>
  <c r="BK268" i="7"/>
  <c r="BK258" i="7"/>
  <c r="BK241" i="7"/>
  <c r="BK236" i="7"/>
  <c r="BK230" i="7"/>
  <c r="J224" i="7"/>
  <c r="BK217" i="7"/>
  <c r="J206" i="7"/>
  <c r="J193" i="7"/>
  <c r="J186" i="7"/>
  <c r="BK178" i="7"/>
  <c r="J175" i="7"/>
  <c r="BK172" i="7"/>
  <c r="J166" i="7"/>
  <c r="J158" i="7"/>
  <c r="J142" i="7"/>
  <c r="BK136" i="7"/>
  <c r="J111" i="7"/>
  <c r="J107" i="7"/>
  <c r="BK99" i="7"/>
  <c r="J95" i="7"/>
  <c r="J272" i="6"/>
  <c r="J269" i="6"/>
  <c r="J262" i="6"/>
  <c r="J254" i="6"/>
  <c r="J250" i="6"/>
  <c r="J241" i="6"/>
  <c r="J231" i="6"/>
  <c r="BK221" i="6"/>
  <c r="BK216" i="6"/>
  <c r="BK213" i="6"/>
  <c r="J209" i="6"/>
  <c r="BK205" i="6"/>
  <c r="BK198" i="6"/>
  <c r="BK190" i="6"/>
  <c r="J180" i="6"/>
  <c r="BK168" i="6"/>
  <c r="BK156" i="6"/>
  <c r="BK150" i="6"/>
  <c r="J140" i="6"/>
  <c r="J128" i="6"/>
  <c r="J122" i="6"/>
  <c r="BK112" i="6"/>
  <c r="J104" i="6"/>
  <c r="BK158" i="5"/>
  <c r="J152" i="5"/>
  <c r="J146" i="5"/>
  <c r="J141" i="5"/>
  <c r="BK132" i="5"/>
  <c r="J127" i="5"/>
  <c r="BK123" i="5"/>
  <c r="J120" i="5"/>
  <c r="BK114" i="5"/>
  <c r="BK108" i="5"/>
  <c r="J101" i="5"/>
  <c r="BK96" i="5"/>
  <c r="J160" i="4"/>
  <c r="BK154" i="4"/>
  <c r="J150" i="4"/>
  <c r="BK144" i="4"/>
  <c r="J141" i="4"/>
  <c r="BK136" i="4"/>
  <c r="BK128" i="4"/>
  <c r="BK123" i="4"/>
  <c r="J117" i="4"/>
  <c r="J113" i="4"/>
  <c r="J109" i="4"/>
  <c r="J104" i="4"/>
  <c r="J98" i="4"/>
  <c r="J92" i="4"/>
  <c r="J338" i="3"/>
  <c r="BK332" i="3"/>
  <c r="BK320" i="3"/>
  <c r="J309" i="3"/>
  <c r="BK297" i="3"/>
  <c r="J290" i="3"/>
  <c r="J276" i="3"/>
  <c r="J272" i="3"/>
  <c r="J262" i="3"/>
  <c r="J247" i="3"/>
  <c r="J241" i="3"/>
  <c r="BK231" i="3"/>
  <c r="J225" i="3"/>
  <c r="J211" i="3"/>
  <c r="BK195" i="3"/>
  <c r="J183" i="3"/>
  <c r="J167" i="3"/>
  <c r="BK153" i="3"/>
  <c r="BK138" i="3"/>
  <c r="BK132" i="3"/>
  <c r="BK122" i="3"/>
  <c r="J112" i="3"/>
  <c r="BK99" i="3"/>
  <c r="J93" i="3"/>
  <c r="J1406" i="2"/>
  <c r="BK1399" i="2"/>
  <c r="BK1387" i="2"/>
  <c r="J1378" i="2"/>
  <c r="J1360" i="2"/>
  <c r="BK1341" i="2"/>
  <c r="J1331" i="2"/>
  <c r="J1315" i="2"/>
  <c r="BK1305" i="2"/>
  <c r="J1292" i="2"/>
  <c r="BK1281" i="2"/>
  <c r="BK1267" i="2"/>
  <c r="J1257" i="2"/>
  <c r="BK1242" i="2"/>
  <c r="J1232" i="2"/>
  <c r="J1220" i="2"/>
  <c r="BK1212" i="2"/>
  <c r="J1202" i="2"/>
  <c r="BK1189" i="2"/>
  <c r="J1176" i="2"/>
  <c r="J1156" i="2"/>
  <c r="J1141" i="2"/>
  <c r="BK1126" i="2"/>
  <c r="J1108" i="2"/>
  <c r="J1086" i="2"/>
  <c r="BK1055" i="2"/>
  <c r="BK1037" i="2"/>
  <c r="J1030" i="2"/>
  <c r="J1013" i="2"/>
  <c r="J997" i="2"/>
  <c r="J982" i="2"/>
  <c r="J961" i="2"/>
  <c r="J938" i="2"/>
  <c r="J917" i="2"/>
  <c r="J899" i="2"/>
  <c r="J888" i="2"/>
  <c r="BK882" i="2"/>
  <c r="BK864" i="2"/>
  <c r="J852" i="2"/>
  <c r="J840" i="2"/>
  <c r="BK829" i="2"/>
  <c r="BK817" i="2"/>
  <c r="J789" i="2"/>
  <c r="BK778" i="2"/>
  <c r="J768" i="2"/>
  <c r="BK758" i="2"/>
  <c r="J737" i="2"/>
  <c r="BK722" i="2"/>
  <c r="BK694" i="2"/>
  <c r="BK670" i="2"/>
  <c r="BK654" i="2"/>
  <c r="J644" i="2"/>
  <c r="BK617" i="2"/>
  <c r="BK600" i="2"/>
  <c r="BK583" i="2"/>
  <c r="BK562" i="2"/>
  <c r="BK547" i="2"/>
  <c r="BK530" i="2"/>
  <c r="J515" i="2"/>
  <c r="J489" i="2"/>
  <c r="J470" i="2"/>
  <c r="BK459" i="2"/>
  <c r="BK383" i="2"/>
  <c r="J368" i="2"/>
  <c r="J338" i="2"/>
  <c r="BK313" i="2"/>
  <c r="J301" i="2"/>
  <c r="J276" i="2"/>
  <c r="BK238" i="2"/>
  <c r="J226" i="2"/>
  <c r="J209" i="2"/>
  <c r="BK191" i="2"/>
  <c r="BK169" i="2"/>
  <c r="J144" i="2"/>
  <c r="BK135" i="2"/>
  <c r="J122" i="2"/>
  <c r="J230" i="8"/>
  <c r="J222" i="8"/>
  <c r="J214" i="8"/>
  <c r="BK206" i="8"/>
  <c r="BK197" i="8"/>
  <c r="BK185" i="8"/>
  <c r="J177" i="8"/>
  <c r="J169" i="8"/>
  <c r="BK158" i="8"/>
  <c r="J150" i="8"/>
  <c r="BK131" i="8"/>
  <c r="BK122" i="8"/>
  <c r="J110" i="8"/>
  <c r="J450" i="7"/>
  <c r="BK443" i="7"/>
  <c r="J435" i="7"/>
  <c r="J430" i="7"/>
  <c r="J423" i="7"/>
  <c r="BK413" i="7"/>
  <c r="J409" i="7"/>
  <c r="BK407" i="7"/>
  <c r="BK401" i="7"/>
  <c r="BK394" i="7"/>
  <c r="J391" i="7"/>
  <c r="J382" i="7"/>
  <c r="J376" i="7"/>
  <c r="J370" i="7"/>
  <c r="BK357" i="7"/>
  <c r="J352" i="7"/>
  <c r="BK338" i="7"/>
  <c r="BK334" i="7"/>
  <c r="J323" i="7"/>
  <c r="J304" i="7"/>
  <c r="J298" i="7"/>
  <c r="J294" i="7"/>
  <c r="BK282" i="7"/>
  <c r="BK279" i="7"/>
  <c r="BK266" i="7"/>
  <c r="J260" i="7"/>
  <c r="BK254" i="7"/>
  <c r="J248" i="7"/>
  <c r="BK232" i="7"/>
  <c r="BK226" i="7"/>
  <c r="BK220" i="7"/>
  <c r="J210" i="7"/>
  <c r="BK208" i="7"/>
  <c r="J200" i="7"/>
  <c r="BK189" i="7"/>
  <c r="J180" i="7"/>
  <c r="J159" i="7"/>
  <c r="BK153" i="7"/>
  <c r="BK149" i="7"/>
  <c r="J141" i="7"/>
  <c r="J137" i="7"/>
  <c r="BK132" i="7"/>
  <c r="BK120" i="7"/>
  <c r="J119" i="7"/>
  <c r="J117" i="7"/>
  <c r="J115" i="7"/>
  <c r="BK111" i="7"/>
  <c r="BK106" i="7"/>
  <c r="BK102" i="7"/>
  <c r="BK98" i="7"/>
  <c r="J276" i="6"/>
  <c r="J266" i="6"/>
  <c r="BK260" i="6"/>
  <c r="J256" i="6"/>
  <c r="BK249" i="6"/>
  <c r="BK241" i="6"/>
  <c r="BK235" i="6"/>
  <c r="J228" i="6"/>
  <c r="BK223" i="6"/>
  <c r="J219" i="6"/>
  <c r="BK211" i="6"/>
  <c r="J203" i="6"/>
  <c r="BK195" i="6"/>
  <c r="J184" i="6"/>
  <c r="J168" i="6"/>
  <c r="J160" i="6"/>
  <c r="J144" i="6"/>
  <c r="J134" i="6"/>
  <c r="BK116" i="6"/>
  <c r="J110" i="6"/>
  <c r="J99" i="6"/>
  <c r="BK155" i="5"/>
  <c r="BK147" i="5"/>
  <c r="J142" i="5"/>
  <c r="BK239" i="8"/>
  <c r="BK223" i="8"/>
  <c r="BK214" i="8"/>
  <c r="J208" i="8"/>
  <c r="BK203" i="8"/>
  <c r="J194" i="8"/>
  <c r="BK186" i="8"/>
  <c r="J181" i="8"/>
  <c r="J172" i="8"/>
  <c r="J158" i="8"/>
  <c r="J139" i="8"/>
  <c r="BK133" i="8"/>
  <c r="J118" i="8"/>
  <c r="J460" i="7"/>
  <c r="BK458" i="7"/>
  <c r="J455" i="7"/>
  <c r="J449" i="7"/>
  <c r="J439" i="7"/>
  <c r="BK433" i="7"/>
  <c r="BK428" i="7"/>
  <c r="J420" i="7"/>
  <c r="J410" i="7"/>
  <c r="BK403" i="7"/>
  <c r="J399" i="7"/>
  <c r="BK389" i="7"/>
  <c r="BK381" i="7"/>
  <c r="BK375" i="7"/>
  <c r="BK369" i="7"/>
  <c r="J364" i="7"/>
  <c r="BK359" i="7"/>
  <c r="BK348" i="7"/>
  <c r="J343" i="7"/>
  <c r="BK336" i="7"/>
  <c r="BK327" i="7"/>
  <c r="BK316" i="7"/>
  <c r="BK312" i="7"/>
  <c r="J306" i="7"/>
  <c r="BK297" i="7"/>
  <c r="BK278" i="7"/>
  <c r="J270" i="7"/>
  <c r="BK267" i="7"/>
  <c r="J262" i="7"/>
  <c r="J251" i="7"/>
  <c r="BK245" i="7"/>
  <c r="BK239" i="7"/>
  <c r="BK225" i="7"/>
  <c r="J214" i="7"/>
  <c r="BK207" i="7"/>
  <c r="BK201" i="7"/>
  <c r="J188" i="7"/>
  <c r="J179" i="7"/>
  <c r="BK174" i="7"/>
  <c r="BK170" i="7"/>
  <c r="BK157" i="7"/>
  <c r="BK151" i="7"/>
  <c r="J137" i="5"/>
  <c r="BK129" i="5"/>
  <c r="BK121" i="5"/>
  <c r="BK115" i="5"/>
  <c r="J105" i="5"/>
  <c r="BK97" i="5"/>
  <c r="BK160" i="4"/>
  <c r="BK153" i="4"/>
  <c r="J149" i="4"/>
  <c r="J142" i="4"/>
  <c r="BK135" i="4"/>
  <c r="J123" i="4"/>
  <c r="J116" i="4"/>
  <c r="J105" i="4"/>
  <c r="J96" i="4"/>
  <c r="J88" i="4"/>
  <c r="J322" i="3"/>
  <c r="BK313" i="3"/>
  <c r="BK294" i="3"/>
  <c r="J282" i="3"/>
  <c r="J266" i="3"/>
  <c r="BK256" i="3"/>
  <c r="J248" i="3"/>
  <c r="J243" i="3"/>
  <c r="BK233" i="3"/>
  <c r="BK223" i="3"/>
  <c r="J213" i="3"/>
  <c r="BK205" i="3"/>
  <c r="BK197" i="3"/>
  <c r="J191" i="3"/>
  <c r="BK181" i="3"/>
  <c r="BK171" i="3"/>
  <c r="BK165" i="3"/>
  <c r="BK151" i="3"/>
  <c r="J143" i="3"/>
  <c r="J138" i="3"/>
  <c r="BK126" i="3"/>
  <c r="BK116" i="3"/>
  <c r="BK105" i="3"/>
  <c r="BK98" i="3"/>
  <c r="J92" i="3"/>
  <c r="J1345" i="2"/>
  <c r="BK1327" i="2"/>
  <c r="BK1317" i="2"/>
  <c r="J1307" i="2"/>
  <c r="J1299" i="2"/>
  <c r="J1283" i="2"/>
  <c r="BK1275" i="2"/>
  <c r="J1265" i="2"/>
  <c r="J1263" i="2"/>
  <c r="BK1239" i="2"/>
  <c r="J1228" i="2"/>
  <c r="J1222" i="2"/>
  <c r="J1212" i="2"/>
  <c r="J1192" i="2"/>
  <c r="J1173" i="2"/>
  <c r="BK1138" i="2"/>
  <c r="J1117" i="2"/>
  <c r="BK1109" i="2"/>
  <c r="J1104" i="2"/>
  <c r="BK1095" i="2"/>
  <c r="BK1080" i="2"/>
  <c r="J1058" i="2"/>
  <c r="J1049" i="2"/>
  <c r="BK1032" i="2"/>
  <c r="BK1010" i="2"/>
  <c r="J988" i="2"/>
  <c r="BK964" i="2"/>
  <c r="J952" i="2"/>
  <c r="BK938" i="2"/>
  <c r="J923" i="2"/>
  <c r="BK911" i="2"/>
  <c r="J891" i="2"/>
  <c r="BK886" i="2"/>
  <c r="J874" i="2"/>
  <c r="J860" i="2"/>
  <c r="BK850" i="2"/>
  <c r="J833" i="2"/>
  <c r="BK815" i="2"/>
  <c r="J805" i="2"/>
  <c r="BK795" i="2"/>
  <c r="J780" i="2"/>
  <c r="J770" i="2"/>
  <c r="BK762" i="2"/>
  <c r="BK752" i="2"/>
  <c r="J742" i="2"/>
  <c r="BK733" i="2"/>
  <c r="BK713" i="2"/>
  <c r="J694" i="2"/>
  <c r="J663" i="2"/>
  <c r="BK646" i="2"/>
  <c r="BK626" i="2"/>
  <c r="J614" i="2"/>
  <c r="BK597" i="2"/>
  <c r="J574" i="2"/>
  <c r="J562" i="2"/>
  <c r="J542" i="2"/>
  <c r="BK517" i="2"/>
  <c r="J495" i="2"/>
  <c r="BK465" i="2"/>
  <c r="BK449" i="2"/>
  <c r="J398" i="2"/>
  <c r="J376" i="2"/>
  <c r="BK353" i="2"/>
  <c r="J326" i="2"/>
  <c r="BK302" i="2"/>
  <c r="J284" i="2"/>
  <c r="BK265" i="2"/>
  <c r="J238" i="2"/>
  <c r="BK220" i="2"/>
  <c r="J194" i="2"/>
  <c r="BK178" i="2"/>
  <c r="J161" i="2"/>
  <c r="BK138" i="2"/>
  <c r="AS55" i="1"/>
  <c r="J200" i="8"/>
  <c r="J189" i="8"/>
  <c r="J183" i="8"/>
  <c r="J178" i="8"/>
  <c r="J174" i="8"/>
  <c r="J161" i="8"/>
  <c r="BK136" i="8"/>
  <c r="BK129" i="8"/>
  <c r="BK117" i="8"/>
  <c r="BK452" i="7"/>
  <c r="J443" i="7"/>
  <c r="BK432" i="7"/>
  <c r="BK421" i="7"/>
  <c r="BK411" i="7"/>
  <c r="J401" i="7"/>
  <c r="J397" i="7"/>
  <c r="J390" i="7"/>
  <c r="BK387" i="7"/>
  <c r="BK382" i="7"/>
  <c r="J375" i="7"/>
  <c r="BK364" i="7"/>
  <c r="BK356" i="7"/>
  <c r="BK347" i="7"/>
  <c r="J339" i="7"/>
  <c r="BK329" i="7"/>
  <c r="BK325" i="7"/>
  <c r="BK318" i="7"/>
  <c r="J313" i="7"/>
  <c r="J292" i="7"/>
  <c r="J289" i="7"/>
  <c r="J283" i="7"/>
  <c r="BK276" i="7"/>
  <c r="J269" i="7"/>
  <c r="BK260" i="7"/>
  <c r="BK253" i="7"/>
  <c r="BK246" i="7"/>
  <c r="J239" i="7"/>
  <c r="BK231" i="7"/>
  <c r="BK228" i="7"/>
  <c r="J223" i="7"/>
  <c r="BK213" i="7"/>
  <c r="BK200" i="7"/>
  <c r="BK196" i="7"/>
  <c r="J192" i="7"/>
  <c r="BK186" i="7"/>
  <c r="BK183" i="7"/>
  <c r="J168" i="7"/>
  <c r="J163" i="7"/>
  <c r="BK160" i="7"/>
  <c r="BK150" i="7"/>
  <c r="BK146" i="7"/>
  <c r="BK142" i="7"/>
  <c r="BK135" i="7"/>
  <c r="J131" i="7"/>
  <c r="J129" i="7"/>
  <c r="BK127" i="7"/>
  <c r="BK125" i="7"/>
  <c r="BK123" i="7"/>
  <c r="J112" i="7"/>
  <c r="J102" i="7"/>
  <c r="BK96" i="7"/>
  <c r="J279" i="6"/>
  <c r="J273" i="6"/>
  <c r="BK267" i="6"/>
  <c r="J263" i="6"/>
  <c r="BK255" i="6"/>
  <c r="J252" i="6"/>
  <c r="J243" i="6"/>
  <c r="BK237" i="6"/>
  <c r="J234" i="6"/>
  <c r="BK230" i="6"/>
  <c r="J225" i="6"/>
  <c r="J218" i="6"/>
  <c r="BK212" i="6"/>
  <c r="J206" i="6"/>
  <c r="BK202" i="6"/>
  <c r="J196" i="6"/>
  <c r="J182" i="6"/>
  <c r="J172" i="6"/>
  <c r="BK162" i="6"/>
  <c r="J150" i="6"/>
  <c r="BK140" i="6"/>
  <c r="J126" i="6"/>
  <c r="BK108" i="6"/>
  <c r="J159" i="5"/>
  <c r="BK152" i="5"/>
  <c r="BK142" i="5"/>
  <c r="J135" i="5"/>
  <c r="J130" i="5"/>
  <c r="J126" i="5"/>
  <c r="J119" i="5"/>
  <c r="J113" i="5"/>
  <c r="J106" i="5"/>
  <c r="BK99" i="5"/>
  <c r="J159" i="4"/>
  <c r="BK151" i="4"/>
  <c r="BK145" i="4"/>
  <c r="J140" i="4"/>
  <c r="J135" i="4"/>
  <c r="BK129" i="4"/>
  <c r="J125" i="4"/>
  <c r="J108" i="4"/>
  <c r="J101" i="4"/>
  <c r="J95" i="4"/>
  <c r="J91" i="4"/>
  <c r="BK338" i="3"/>
  <c r="J332" i="3"/>
  <c r="BK322" i="3"/>
  <c r="J313" i="3"/>
  <c r="BK305" i="3"/>
  <c r="BK296" i="3"/>
  <c r="J288" i="3"/>
  <c r="J274" i="3"/>
  <c r="BK258" i="3"/>
  <c r="BK237" i="3"/>
  <c r="BK225" i="3"/>
  <c r="J209" i="3"/>
  <c r="J197" i="3"/>
  <c r="J190" i="3"/>
  <c r="J184" i="3"/>
  <c r="J175" i="3"/>
  <c r="BK163" i="3"/>
  <c r="J155" i="3"/>
  <c r="BK147" i="3"/>
  <c r="BK136" i="3"/>
  <c r="BK112" i="3"/>
  <c r="J106" i="3"/>
  <c r="BK103" i="3"/>
  <c r="J99" i="3"/>
  <c r="BK1410" i="2"/>
  <c r="BK1400" i="2"/>
  <c r="J1399" i="2"/>
  <c r="J1387" i="2"/>
  <c r="J1372" i="2"/>
  <c r="BK1360" i="2"/>
  <c r="BK1350" i="2"/>
  <c r="J1335" i="2"/>
  <c r="BK1323" i="2"/>
  <c r="BK1311" i="2"/>
  <c r="J1290" i="2"/>
  <c r="BK1277" i="2"/>
  <c r="J1267" i="2"/>
  <c r="J1261" i="2"/>
  <c r="J1251" i="2"/>
  <c r="J1236" i="2"/>
  <c r="J1224" i="2"/>
  <c r="J1216" i="2"/>
  <c r="BK1206" i="2"/>
  <c r="J1189" i="2"/>
  <c r="BK1169" i="2"/>
  <c r="J1144" i="2"/>
  <c r="J1131" i="2"/>
  <c r="BK1116" i="2"/>
  <c r="J1095" i="2"/>
  <c r="J1080" i="2"/>
  <c r="J1068" i="2"/>
  <c r="BK1058" i="2"/>
  <c r="BK1030" i="2"/>
  <c r="J1019" i="2"/>
  <c r="BK1013" i="2"/>
  <c r="BK988" i="2"/>
  <c r="BK970" i="2"/>
  <c r="BK955" i="2"/>
  <c r="J935" i="2"/>
  <c r="BK923" i="2"/>
  <c r="J902" i="2"/>
  <c r="BK891" i="2"/>
  <c r="BK885" i="2"/>
  <c r="J878" i="2"/>
  <c r="J866" i="2"/>
  <c r="BK856" i="2"/>
  <c r="J846" i="2"/>
  <c r="J829" i="2"/>
  <c r="BK819" i="2"/>
  <c r="J811" i="2"/>
  <c r="J803" i="2"/>
  <c r="BK793" i="2"/>
  <c r="BK780" i="2"/>
  <c r="J764" i="2"/>
  <c r="J752" i="2"/>
  <c r="BK742" i="2"/>
  <c r="J728" i="2"/>
  <c r="J713" i="2"/>
  <c r="J682" i="2"/>
  <c r="J673" i="2"/>
  <c r="BK657" i="2"/>
  <c r="BK641" i="2"/>
  <c r="J622" i="2"/>
  <c r="J594" i="2"/>
  <c r="J583" i="2"/>
  <c r="BK568" i="2"/>
  <c r="J552" i="2"/>
  <c r="J530" i="2"/>
  <c r="BK504" i="2"/>
  <c r="J482" i="2"/>
  <c r="BK454" i="2"/>
  <c r="BK441" i="2"/>
  <c r="BK394" i="2"/>
  <c r="BK376" i="2"/>
  <c r="BK362" i="2"/>
  <c r="BK326" i="2"/>
  <c r="BK307" i="2"/>
  <c r="J300" i="2"/>
  <c r="J297" i="2"/>
  <c r="BK272" i="2"/>
  <c r="J251" i="2"/>
  <c r="J229" i="2"/>
  <c r="J218" i="2"/>
  <c r="BK194" i="2"/>
  <c r="J179" i="2"/>
  <c r="J172" i="2"/>
  <c r="J153" i="2"/>
  <c r="BK144" i="2"/>
  <c r="J241" i="8"/>
  <c r="J233" i="8"/>
  <c r="BK225" i="8"/>
  <c r="J211" i="8"/>
  <c r="J202" i="8"/>
  <c r="J192" i="8"/>
  <c r="J184" i="8"/>
  <c r="J168" i="8"/>
  <c r="BK148" i="8"/>
  <c r="BK121" i="8"/>
  <c r="J117" i="8"/>
  <c r="BK455" i="7"/>
  <c r="BK450" i="7"/>
  <c r="J444" i="7"/>
  <c r="BK438" i="7"/>
  <c r="BK429" i="7"/>
  <c r="BK422" i="7"/>
  <c r="BK414" i="7"/>
  <c r="BK374" i="7"/>
  <c r="BK362" i="7"/>
  <c r="BK351" i="7"/>
  <c r="BK342" i="7"/>
  <c r="J328" i="7"/>
  <c r="BK324" i="7"/>
  <c r="J319" i="7"/>
  <c r="J311" i="7"/>
  <c r="BK306" i="7"/>
  <c r="J299" i="7"/>
  <c r="BK292" i="7"/>
  <c r="J288" i="7"/>
  <c r="J277" i="7"/>
  <c r="BK262" i="7"/>
  <c r="BK256" i="7"/>
  <c r="BK244" i="7"/>
  <c r="J240" i="7"/>
  <c r="J233" i="7"/>
  <c r="J222" i="7"/>
  <c r="BK210" i="7"/>
  <c r="J196" i="7"/>
  <c r="BK191" i="7"/>
  <c r="J183" i="7"/>
  <c r="BK176" i="7"/>
  <c r="BK173" i="7"/>
  <c r="J169" i="7"/>
  <c r="J161" i="7"/>
  <c r="BK143" i="7"/>
  <c r="BK138" i="7"/>
  <c r="J113" i="7"/>
  <c r="J108" i="7"/>
  <c r="BK101" i="7"/>
  <c r="J96" i="7"/>
  <c r="J278" i="6"/>
  <c r="BK271" i="6"/>
  <c r="BK266" i="6"/>
  <c r="BK259" i="6"/>
  <c r="J251" i="6"/>
  <c r="J244" i="6"/>
  <c r="BK233" i="6"/>
  <c r="BK224" i="6"/>
  <c r="BK219" i="6"/>
  <c r="BK214" i="6"/>
  <c r="J210" i="6"/>
  <c r="J201" i="6"/>
  <c r="BK196" i="6"/>
  <c r="J193" i="6"/>
  <c r="BK182" i="6"/>
  <c r="J170" i="6"/>
  <c r="J158" i="6"/>
  <c r="J152" i="6"/>
  <c r="BK142" i="6"/>
  <c r="BK130" i="6"/>
  <c r="BK124" i="6"/>
  <c r="J116" i="6"/>
  <c r="BK110" i="6"/>
  <c r="J102" i="6"/>
  <c r="J157" i="5"/>
  <c r="BK151" i="5"/>
  <c r="BK145" i="5"/>
  <c r="BK137" i="5"/>
  <c r="BK130" i="5"/>
  <c r="J125" i="5"/>
  <c r="BK118" i="5"/>
  <c r="BK111" i="5"/>
  <c r="BK106" i="5"/>
  <c r="BK100" i="5"/>
  <c r="J95" i="5"/>
  <c r="BK157" i="4"/>
  <c r="J151" i="4"/>
  <c r="J146" i="4"/>
  <c r="J139" i="4"/>
  <c r="BK132" i="4"/>
  <c r="BK125" i="4"/>
  <c r="J118" i="4"/>
  <c r="BK114" i="4"/>
  <c r="BK108" i="4"/>
  <c r="BK105" i="4"/>
  <c r="J100" i="4"/>
  <c r="BK96" i="4"/>
  <c r="BK89" i="4"/>
  <c r="J328" i="3"/>
  <c r="BK318" i="3"/>
  <c r="BK303" i="3"/>
  <c r="BK295" i="3"/>
  <c r="BK284" i="3"/>
  <c r="BK274" i="3"/>
  <c r="J264" i="3"/>
  <c r="BK252" i="3"/>
  <c r="J245" i="3"/>
  <c r="J235" i="3"/>
  <c r="J227" i="3"/>
  <c r="BK217" i="3"/>
  <c r="BK199" i="3"/>
  <c r="BK188" i="3"/>
  <c r="BK175" i="3"/>
  <c r="J157" i="3"/>
  <c r="BK145" i="3"/>
  <c r="J134" i="3"/>
  <c r="J118" i="3"/>
  <c r="BK107" i="3"/>
  <c r="BK101" i="3"/>
  <c r="J95" i="3"/>
  <c r="J1410" i="2"/>
  <c r="BK1403" i="2"/>
  <c r="J1392" i="2"/>
  <c r="BK1381" i="2"/>
  <c r="J1369" i="2"/>
  <c r="BK1355" i="2"/>
  <c r="J1337" i="2"/>
  <c r="BK1329" i="2"/>
  <c r="J1321" i="2"/>
  <c r="J1301" i="2"/>
  <c r="BK1290" i="2"/>
  <c r="J1275" i="2"/>
  <c r="BK1265" i="2"/>
  <c r="BK1251" i="2"/>
  <c r="J1233" i="2"/>
  <c r="BK1228" i="2"/>
  <c r="J1203" i="2"/>
  <c r="BK1198" i="2"/>
  <c r="J1185" i="2"/>
  <c r="J1169" i="2"/>
  <c r="J1153" i="2"/>
  <c r="J1138" i="2"/>
  <c r="BK1117" i="2"/>
  <c r="BK1105" i="2"/>
  <c r="J1092" i="2"/>
  <c r="J1074" i="2"/>
  <c r="J1046" i="2"/>
  <c r="J1032" i="2"/>
  <c r="J1015" i="2"/>
  <c r="J1004" i="2"/>
  <c r="BK985" i="2"/>
  <c r="BK976" i="2"/>
  <c r="BK941" i="2"/>
  <c r="J920" i="2"/>
  <c r="BK905" i="2"/>
  <c r="BK892" i="2"/>
  <c r="J886" i="2"/>
  <c r="BK872" i="2"/>
  <c r="BK862" i="2"/>
  <c r="J856" i="2"/>
  <c r="J844" i="2"/>
  <c r="J835" i="2"/>
  <c r="BK823" i="2"/>
  <c r="J813" i="2"/>
  <c r="BK803" i="2"/>
  <c r="J787" i="2"/>
  <c r="J774" i="2"/>
  <c r="BK760" i="2"/>
  <c r="J738" i="2"/>
  <c r="BK728" i="2"/>
  <c r="BK718" i="2"/>
  <c r="BK682" i="2"/>
  <c r="BK675" i="2"/>
  <c r="J665" i="2"/>
  <c r="J648" i="2"/>
  <c r="BK632" i="2"/>
  <c r="BK606" i="2"/>
  <c r="BK594" i="2"/>
  <c r="BK574" i="2"/>
  <c r="BK556" i="2"/>
  <c r="J545" i="2"/>
  <c r="BK524" i="2"/>
  <c r="BK507" i="2"/>
  <c r="BK482" i="2"/>
  <c r="J462" i="2"/>
  <c r="J425" i="2"/>
  <c r="BK379" i="2"/>
  <c r="J335" i="2"/>
  <c r="BK304" i="2"/>
  <c r="BK290" i="2"/>
  <c r="BK248" i="2"/>
  <c r="J234" i="2"/>
  <c r="J222" i="2"/>
  <c r="J205" i="2"/>
  <c r="BK182" i="2"/>
  <c r="J163" i="2"/>
  <c r="BK147" i="2"/>
  <c r="J126" i="2"/>
  <c r="J235" i="8"/>
  <c r="J223" i="8"/>
  <c r="J216" i="8"/>
  <c r="BK211" i="8"/>
  <c r="J203" i="8"/>
  <c r="BK193" i="8"/>
  <c r="BK180" i="8"/>
  <c r="BK174" i="8"/>
  <c r="J167" i="8"/>
  <c r="J155" i="8"/>
  <c r="BK143" i="8"/>
  <c r="J125" i="8"/>
  <c r="BK115" i="8"/>
  <c r="J452" i="7"/>
  <c r="BK445" i="7"/>
  <c r="BK439" i="7"/>
  <c r="J433" i="7"/>
  <c r="BK424" i="7"/>
  <c r="BK419" i="7"/>
  <c r="J411" i="7"/>
  <c r="J407" i="7"/>
  <c r="J403" i="7"/>
  <c r="BK395" i="7"/>
  <c r="BK384" i="7"/>
  <c r="BK377" i="7"/>
  <c r="J371" i="7"/>
  <c r="J356" i="7"/>
  <c r="BK344" i="7"/>
  <c r="BK337" i="7"/>
  <c r="BK333" i="7"/>
  <c r="J322" i="7"/>
  <c r="BK301" i="7"/>
  <c r="J297" i="7"/>
  <c r="BK288" i="7"/>
  <c r="BK281" i="7"/>
  <c r="J278" i="7"/>
  <c r="BK272" i="7"/>
  <c r="BK261" i="7"/>
  <c r="J255" i="7"/>
  <c r="J249" i="7"/>
  <c r="J235" i="7"/>
  <c r="BK227" i="7"/>
  <c r="BK221" i="7"/>
  <c r="BK218" i="7"/>
  <c r="J212" i="7"/>
  <c r="BK205" i="7"/>
  <c r="J199" i="7"/>
  <c r="BK187" i="7"/>
  <c r="BK167" i="7"/>
  <c r="BK158" i="7"/>
  <c r="BK152" i="7"/>
  <c r="J148" i="7"/>
  <c r="J136" i="7"/>
  <c r="BK131" i="7"/>
  <c r="J120" i="7"/>
  <c r="BK118" i="7"/>
  <c r="BK116" i="7"/>
  <c r="BK114" i="7"/>
  <c r="BK108" i="7"/>
  <c r="J100" i="7"/>
  <c r="J281" i="6"/>
  <c r="J274" i="6"/>
  <c r="J265" i="6"/>
  <c r="J259" i="6"/>
  <c r="J255" i="6"/>
  <c r="BK247" i="6"/>
  <c r="J239" i="6"/>
  <c r="BK236" i="6"/>
  <c r="J229" i="6"/>
  <c r="J224" i="6"/>
  <c r="J217" i="6"/>
  <c r="BK209" i="6"/>
  <c r="J202" i="6"/>
  <c r="J197" i="6"/>
  <c r="J186" i="6"/>
  <c r="BK176" i="6"/>
  <c r="BK166" i="6"/>
  <c r="J153" i="6"/>
  <c r="BK136" i="6"/>
  <c r="BK127" i="6"/>
  <c r="J114" i="6"/>
  <c r="BK102" i="6"/>
  <c r="BK159" i="5"/>
  <c r="BK150" i="5"/>
  <c r="BK144" i="5"/>
  <c r="BK236" i="8"/>
  <c r="J219" i="8"/>
  <c r="BK213" i="8"/>
  <c r="BK207" i="8"/>
  <c r="BK201" i="8"/>
  <c r="BK192" i="8"/>
  <c r="BK184" i="8"/>
  <c r="BK175" i="8"/>
  <c r="BK167" i="8"/>
  <c r="J145" i="8"/>
  <c r="J136" i="8"/>
  <c r="J115" i="8"/>
  <c r="BK459" i="7"/>
  <c r="BK457" i="7"/>
  <c r="J453" i="7"/>
  <c r="BK440" i="7"/>
  <c r="BK436" i="7"/>
  <c r="BK427" i="7"/>
  <c r="J419" i="7"/>
  <c r="J406" i="7"/>
  <c r="BK400" i="7"/>
  <c r="BK392" i="7"/>
  <c r="J387" i="7"/>
  <c r="J377" i="7"/>
  <c r="BK371" i="7"/>
  <c r="BK365" i="7"/>
  <c r="J361" i="7"/>
  <c r="J351" i="7"/>
  <c r="BK345" i="7"/>
  <c r="J340" i="7"/>
  <c r="J334" i="7"/>
  <c r="BK322" i="7"/>
  <c r="J314" i="7"/>
  <c r="BK310" i="7"/>
  <c r="J303" i="7"/>
  <c r="BK294" i="7"/>
  <c r="J282" i="7"/>
  <c r="J275" i="7"/>
  <c r="J266" i="7"/>
  <c r="J261" i="7"/>
  <c r="BK249" i="7"/>
  <c r="J244" i="7"/>
  <c r="J234" i="7"/>
  <c r="J217" i="7"/>
  <c r="J208" i="7"/>
  <c r="BK203" i="7"/>
  <c r="J191" i="7"/>
  <c r="BK180" i="7"/>
  <c r="BK175" i="7"/>
  <c r="BK171" i="7"/>
  <c r="BK166" i="7"/>
  <c r="J153" i="7"/>
  <c r="BK138" i="5"/>
  <c r="BK131" i="5"/>
  <c r="J123" i="5"/>
  <c r="BK116" i="5"/>
  <c r="J107" i="5"/>
  <c r="BK101" i="5"/>
  <c r="BK94" i="5"/>
  <c r="J157" i="4"/>
  <c r="J152" i="4"/>
  <c r="J145" i="4"/>
  <c r="J138" i="4"/>
  <c r="BK130" i="4"/>
  <c r="J120" i="4"/>
  <c r="BK112" i="4"/>
  <c r="BK103" i="4"/>
  <c r="J99" i="4"/>
  <c r="BK91" i="4"/>
  <c r="BK326" i="3"/>
  <c r="BK307" i="3"/>
  <c r="J296" i="3"/>
  <c r="J286" i="3"/>
  <c r="BK278" i="3"/>
  <c r="BK264" i="3"/>
  <c r="J254" i="3"/>
  <c r="J246" i="3"/>
  <c r="J239" i="3"/>
  <c r="J231" i="3"/>
  <c r="J215" i="3"/>
  <c r="J207" i="3"/>
  <c r="J199" i="3"/>
  <c r="BK189" i="3"/>
  <c r="BK177" i="3"/>
  <c r="BK167" i="3"/>
  <c r="BK157" i="3"/>
  <c r="J147" i="3"/>
  <c r="BK139" i="3"/>
  <c r="BK128" i="3"/>
  <c r="BK114" i="3"/>
  <c r="J103" i="3"/>
  <c r="BK96" i="3"/>
  <c r="J1352" i="2"/>
  <c r="J1341" i="2"/>
  <c r="BK1325" i="2"/>
  <c r="BK1313" i="2"/>
  <c r="J1309" i="2"/>
  <c r="J1303" i="2"/>
  <c r="J1295" i="2"/>
  <c r="J1279" i="2"/>
  <c r="BK1273" i="2"/>
  <c r="BK1233" i="2"/>
  <c r="J1229" i="2"/>
  <c r="J1206" i="2"/>
  <c r="BK1176" i="2"/>
  <c r="BK1159" i="2"/>
  <c r="BK1153" i="2"/>
  <c r="BK1135" i="2"/>
  <c r="J1116" i="2"/>
  <c r="J1105" i="2"/>
  <c r="BK1098" i="2"/>
  <c r="BK1086" i="2"/>
  <c r="BK1063" i="2"/>
  <c r="BK1046" i="2"/>
  <c r="BK1028" i="2"/>
  <c r="BK1004" i="2"/>
  <c r="J985" i="2"/>
  <c r="J967" i="2"/>
  <c r="BK949" i="2"/>
  <c r="BK935" i="2"/>
  <c r="BK920" i="2"/>
  <c r="BK902" i="2"/>
  <c r="J892" i="2"/>
  <c r="J884" i="2"/>
  <c r="BK870" i="2"/>
  <c r="BK844" i="2"/>
  <c r="BK831" i="2"/>
  <c r="J819" i="2"/>
  <c r="BK801" i="2"/>
  <c r="J791" i="2"/>
  <c r="J778" i="2"/>
  <c r="BK768" i="2"/>
  <c r="BK756" i="2"/>
  <c r="J744" i="2"/>
  <c r="BK735" i="2"/>
  <c r="J718" i="2"/>
  <c r="J697" i="2"/>
  <c r="BK660" i="2"/>
  <c r="J641" i="2"/>
  <c r="BK622" i="2"/>
  <c r="J610" i="2"/>
  <c r="BK586" i="2"/>
  <c r="J571" i="2"/>
  <c r="J554" i="2"/>
  <c r="J536" i="2"/>
  <c r="J504" i="2"/>
  <c r="J474" i="2"/>
  <c r="J459" i="2"/>
  <c r="BK443" i="2"/>
  <c r="J379" i="2"/>
  <c r="J353" i="2"/>
  <c r="BK316" i="2"/>
  <c r="BK300" i="2"/>
  <c r="BK299" i="2"/>
  <c r="J275" i="2"/>
  <c r="J260" i="2"/>
  <c r="BK245" i="2"/>
  <c r="BK222" i="2"/>
  <c r="J212" i="2"/>
  <c r="BK185" i="2"/>
  <c r="J169" i="2"/>
  <c r="BK150" i="2"/>
  <c r="BK129" i="2"/>
  <c r="BK237" i="8"/>
  <c r="BK233" i="8"/>
  <c r="J227" i="8"/>
  <c r="BK224" i="8"/>
  <c r="BK217" i="8"/>
  <c r="BK212" i="8"/>
  <c r="BK202" i="8"/>
  <c r="J195" i="8"/>
  <c r="BK191" i="8"/>
  <c r="J186" i="8"/>
  <c r="J180" i="8"/>
  <c r="J176" i="8"/>
  <c r="BK168" i="8"/>
  <c r="J143" i="8"/>
  <c r="J131" i="8"/>
  <c r="BK125" i="8"/>
  <c r="BK120" i="8"/>
  <c r="BK114" i="8"/>
  <c r="J446" i="7"/>
  <c r="J434" i="7"/>
  <c r="BK425" i="7"/>
  <c r="J415" i="7"/>
  <c r="BK402" i="7"/>
  <c r="J395" i="7"/>
  <c r="J388" i="7"/>
  <c r="J384" i="7"/>
  <c r="BK376" i="7"/>
  <c r="BK368" i="7"/>
  <c r="J358" i="7"/>
  <c r="J354" i="7"/>
  <c r="J345" i="7"/>
  <c r="J341" i="7"/>
  <c r="J330" i="7"/>
  <c r="J324" i="7"/>
  <c r="J317" i="7"/>
  <c r="J301" i="7"/>
  <c r="J290" i="7"/>
  <c r="J285" i="7"/>
  <c r="J281" i="7"/>
  <c r="BK275" i="7"/>
  <c r="BK264" i="7"/>
  <c r="J258" i="7"/>
  <c r="BK248" i="7"/>
  <c r="J241" i="7"/>
  <c r="BK233" i="7"/>
  <c r="J230" i="7"/>
  <c r="J226" i="7"/>
  <c r="BK215" i="7"/>
  <c r="J207" i="7"/>
  <c r="BK198" i="7"/>
  <c r="BK193" i="7"/>
  <c r="J187" i="7"/>
  <c r="BK184" i="7"/>
  <c r="BK177" i="7"/>
  <c r="J162" i="7"/>
  <c r="BK159" i="7"/>
  <c r="J149" i="7"/>
  <c r="J144" i="7"/>
  <c r="J140" i="7"/>
  <c r="J134" i="7"/>
  <c r="BK130" i="7"/>
  <c r="BK128" i="7"/>
  <c r="J126" i="7"/>
  <c r="J124" i="7"/>
  <c r="J122" i="7"/>
  <c r="J105" i="7"/>
  <c r="J97" i="7"/>
  <c r="J280" i="6"/>
  <c r="BK276" i="6"/>
  <c r="J270" i="6"/>
  <c r="BK261" i="6"/>
  <c r="BK254" i="6"/>
  <c r="BK251" i="6"/>
  <c r="J247" i="6"/>
  <c r="BK239" i="6"/>
  <c r="J233" i="6"/>
  <c r="BK227" i="6"/>
  <c r="J223" i="6"/>
  <c r="BK217" i="6"/>
  <c r="BK210" i="6"/>
  <c r="J204" i="6"/>
  <c r="BK197" i="6"/>
  <c r="BK184" i="6"/>
  <c r="J166" i="6"/>
  <c r="J154" i="6"/>
  <c r="BK148" i="6"/>
  <c r="BK134" i="6"/>
  <c r="J124" i="6"/>
  <c r="BK104" i="6"/>
  <c r="BK97" i="6"/>
  <c r="J155" i="5"/>
  <c r="J144" i="5"/>
  <c r="J139" i="5"/>
  <c r="J131" i="5"/>
  <c r="BK125" i="5"/>
  <c r="J117" i="5"/>
  <c r="J111" i="5"/>
  <c r="BK107" i="5"/>
  <c r="J100" i="5"/>
  <c r="BK95" i="5"/>
  <c r="BK158" i="4"/>
  <c r="BK149" i="4"/>
  <c r="J144" i="4"/>
  <c r="BK137" i="4"/>
  <c r="J133" i="4"/>
  <c r="J128" i="4"/>
  <c r="BK124" i="4"/>
  <c r="J119" i="4"/>
  <c r="J114" i="4"/>
  <c r="J112" i="4"/>
  <c r="J103" i="4"/>
  <c r="J97" i="4"/>
  <c r="BK92" i="4"/>
  <c r="BK340" i="3"/>
  <c r="BK334" i="3"/>
  <c r="BK330" i="3"/>
  <c r="J317" i="3"/>
  <c r="BK309" i="3"/>
  <c r="J301" i="3"/>
  <c r="J292" i="3"/>
  <c r="BK276" i="3"/>
  <c r="BK262" i="3"/>
  <c r="BK254" i="3"/>
  <c r="BK235" i="3"/>
  <c r="J221" i="3"/>
  <c r="J205" i="3"/>
  <c r="BK193" i="3"/>
  <c r="J188" i="3"/>
  <c r="J179" i="3"/>
  <c r="J171" i="3"/>
  <c r="J159" i="3"/>
  <c r="BK143" i="3"/>
  <c r="J128" i="3"/>
  <c r="BK118" i="3"/>
  <c r="J108" i="3"/>
  <c r="J104" i="3"/>
  <c r="BK100" i="3"/>
  <c r="J1408" i="2"/>
  <c r="J1403" i="2"/>
  <c r="J1394" i="2"/>
  <c r="J1381" i="2"/>
  <c r="J1357" i="2"/>
  <c r="J1347" i="2"/>
  <c r="BK1337" i="2"/>
  <c r="J1329" i="2"/>
  <c r="J1319" i="2"/>
  <c r="BK1303" i="2"/>
  <c r="BK1287" i="2"/>
  <c r="J1273" i="2"/>
  <c r="BK1263" i="2"/>
  <c r="J1253" i="2"/>
  <c r="J1239" i="2"/>
  <c r="J1226" i="2"/>
  <c r="BK1218" i="2"/>
  <c r="J1208" i="2"/>
  <c r="J1198" i="2"/>
  <c r="BK1173" i="2"/>
  <c r="BK1149" i="2"/>
  <c r="BK1141" i="2"/>
  <c r="J1126" i="2"/>
  <c r="J1113" i="2"/>
  <c r="BK1104" i="2"/>
  <c r="BK1083" i="2"/>
  <c r="J1071" i="2"/>
  <c r="J1061" i="2"/>
  <c r="J1040" i="2"/>
  <c r="BK1025" i="2"/>
  <c r="J1010" i="2"/>
  <c r="J979" i="2"/>
  <c r="J964" i="2"/>
  <c r="J949" i="2"/>
  <c r="BK932" i="2"/>
  <c r="J914" i="2"/>
  <c r="BK896" i="2"/>
  <c r="J890" i="2"/>
  <c r="BK884" i="2"/>
  <c r="J876" i="2"/>
  <c r="J868" i="2"/>
  <c r="BK854" i="2"/>
  <c r="BK833" i="2"/>
  <c r="BK821" i="2"/>
  <c r="BK813" i="2"/>
  <c r="BK799" i="2"/>
  <c r="BK787" i="2"/>
  <c r="BK772" i="2"/>
  <c r="J756" i="2"/>
  <c r="BK750" i="2"/>
  <c r="BK738" i="2"/>
  <c r="J722" i="2"/>
  <c r="BK697" i="2"/>
  <c r="J675" i="2"/>
  <c r="J660" i="2"/>
  <c r="BK644" i="2"/>
  <c r="J635" i="2"/>
  <c r="BK614" i="2"/>
  <c r="J586" i="2"/>
  <c r="J577" i="2"/>
  <c r="J559" i="2"/>
  <c r="BK550" i="2"/>
  <c r="BK515" i="2"/>
  <c r="J498" i="2"/>
  <c r="BK474" i="2"/>
  <c r="J449" i="2"/>
  <c r="J439" i="2"/>
  <c r="J390" i="2"/>
  <c r="BK368" i="2"/>
  <c r="BK338" i="2"/>
  <c r="J319" i="2"/>
  <c r="J302" i="2"/>
  <c r="J299" i="2"/>
  <c r="BK296" i="2"/>
  <c r="BK275" i="2"/>
  <c r="BK253" i="2"/>
  <c r="J236" i="2"/>
  <c r="J220" i="2"/>
  <c r="BK200" i="2"/>
  <c r="BK188" i="2"/>
  <c r="J178" i="2"/>
  <c r="BK163" i="2"/>
  <c r="J150" i="2"/>
  <c r="J132" i="2"/>
  <c r="J240" i="8"/>
  <c r="J232" i="8"/>
  <c r="J217" i="8"/>
  <c r="J207" i="8"/>
  <c r="J196" i="8"/>
  <c r="J187" i="8"/>
  <c r="BK169" i="8"/>
  <c r="BK159" i="8"/>
  <c r="J130" i="8"/>
  <c r="J116" i="8"/>
  <c r="J454" i="7"/>
  <c r="J445" i="7"/>
  <c r="BK437" i="7"/>
  <c r="BK430" i="7"/>
  <c r="BK423" i="7"/>
  <c r="BK417" i="7"/>
  <c r="J412" i="7"/>
  <c r="BK367" i="7"/>
  <c r="BK355" i="7"/>
  <c r="J350" i="7"/>
  <c r="BK340" i="7"/>
  <c r="J325" i="7"/>
  <c r="J320" i="7"/>
  <c r="J315" i="7"/>
  <c r="J307" i="7"/>
  <c r="BK303" i="7"/>
  <c r="BK291" i="7"/>
  <c r="BK287" i="7"/>
  <c r="BK273" i="7"/>
  <c r="J259" i="7"/>
  <c r="J245" i="7"/>
  <c r="J242" i="7"/>
  <c r="BK234" i="7"/>
  <c r="J228" i="7"/>
  <c r="J218" i="7"/>
  <c r="J216" i="7"/>
  <c r="J205" i="7"/>
  <c r="BK195" i="7"/>
  <c r="J190" i="7"/>
  <c r="J182" i="7"/>
  <c r="J177" i="7"/>
  <c r="J174" i="7"/>
  <c r="J167" i="7"/>
  <c r="J164" i="7"/>
  <c r="BK156" i="7"/>
  <c r="BK141" i="7"/>
  <c r="J114" i="7"/>
  <c r="J109" i="7"/>
  <c r="BK103" i="7"/>
  <c r="BK97" i="7"/>
  <c r="BK274" i="6"/>
  <c r="J267" i="6"/>
  <c r="J264" i="6"/>
  <c r="J257" i="6"/>
  <c r="BK248" i="6"/>
  <c r="BK240" i="6"/>
  <c r="BK228" i="6"/>
  <c r="J220" i="6"/>
  <c r="J215" i="6"/>
  <c r="J211" i="6"/>
  <c r="BK207" i="6"/>
  <c r="BK200" i="6"/>
  <c r="J195" i="6"/>
  <c r="BK186" i="6"/>
  <c r="BK172" i="6"/>
  <c r="BK160" i="6"/>
  <c r="BK153" i="6"/>
  <c r="BK146" i="6"/>
  <c r="J136" i="6"/>
  <c r="BK126" i="6"/>
  <c r="BK118" i="6"/>
  <c r="J106" i="6"/>
  <c r="BK98" i="6"/>
  <c r="BK153" i="5"/>
  <c r="J147" i="5"/>
  <c r="J140" i="5"/>
  <c r="J133" i="5"/>
  <c r="BK126" i="5"/>
  <c r="J122" i="5"/>
  <c r="BK117" i="5"/>
  <c r="BK113" i="5"/>
  <c r="BK104" i="5"/>
  <c r="J99" i="5"/>
  <c r="BK93" i="5"/>
  <c r="J158" i="4"/>
  <c r="BK152" i="4"/>
  <c r="J147" i="4"/>
  <c r="BK143" i="4"/>
  <c r="BK138" i="4"/>
  <c r="BK133" i="4"/>
  <c r="BK127" i="4"/>
  <c r="J124" i="4"/>
  <c r="BK119" i="4"/>
  <c r="J115" i="4"/>
  <c r="J110" i="4"/>
  <c r="J106" i="4"/>
  <c r="BK101" i="4"/>
  <c r="J93" i="4"/>
  <c r="J340" i="3"/>
  <c r="J334" i="3"/>
  <c r="J324" i="3"/>
  <c r="BK311" i="3"/>
  <c r="BK299" i="3"/>
  <c r="BK292" i="3"/>
  <c r="J278" i="3"/>
  <c r="BK268" i="3"/>
  <c r="J256" i="3"/>
  <c r="BK246" i="3"/>
  <c r="BK239" i="3"/>
  <c r="J229" i="3"/>
  <c r="BK221" i="3"/>
  <c r="BK201" i="3"/>
  <c r="BK190" i="3"/>
  <c r="BK179" i="3"/>
  <c r="BK159" i="3"/>
  <c r="BK149" i="3"/>
  <c r="J136" i="3"/>
  <c r="BK124" i="3"/>
  <c r="J114" i="3"/>
  <c r="BK106" i="3"/>
  <c r="J98" i="3"/>
  <c r="J94" i="3"/>
  <c r="BK1408" i="2"/>
  <c r="BK1401" i="2"/>
  <c r="J1389" i="2"/>
  <c r="BK1372" i="2"/>
  <c r="BK1357" i="2"/>
  <c r="BK1335" i="2"/>
  <c r="J1325" i="2"/>
  <c r="J1313" i="2"/>
  <c r="BK1295" i="2"/>
  <c r="J1285" i="2"/>
  <c r="J1269" i="2"/>
  <c r="J1259" i="2"/>
  <c r="BK1236" i="2"/>
  <c r="BK1229" i="2"/>
  <c r="J1218" i="2"/>
  <c r="BK1208" i="2"/>
  <c r="BK1201" i="2"/>
  <c r="BK1192" i="2"/>
  <c r="BK1160" i="2"/>
  <c r="J1151" i="2"/>
  <c r="J1134" i="2"/>
  <c r="BK1113" i="2"/>
  <c r="J1098" i="2"/>
  <c r="J1077" i="2"/>
  <c r="BK1049" i="2"/>
  <c r="BK1034" i="2"/>
  <c r="J1025" i="2"/>
  <c r="BK994" i="2"/>
  <c r="BK979" i="2"/>
  <c r="BK967" i="2"/>
  <c r="J947" i="2"/>
  <c r="BK926" i="2"/>
  <c r="J908" i="2"/>
  <c r="J893" i="2"/>
  <c r="J887" i="2"/>
  <c r="BK878" i="2"/>
  <c r="BK860" i="2"/>
  <c r="J850" i="2"/>
  <c r="J842" i="2"/>
  <c r="J831" i="2"/>
  <c r="J821" i="2"/>
  <c r="BK807" i="2"/>
  <c r="J793" i="2"/>
  <c r="BK782" i="2"/>
  <c r="BK766" i="2"/>
  <c r="BK754" i="2"/>
  <c r="J733" i="2"/>
  <c r="J720" i="2"/>
  <c r="BK678" i="2"/>
  <c r="BK663" i="2"/>
  <c r="J646" i="2"/>
  <c r="BK620" i="2"/>
  <c r="BK603" i="2"/>
  <c r="J588" i="2"/>
  <c r="BK559" i="2"/>
  <c r="BK542" i="2"/>
  <c r="J517" i="2"/>
  <c r="J501" i="2"/>
  <c r="BK466" i="2"/>
  <c r="J441" i="2"/>
  <c r="BK382" i="2"/>
  <c r="J365" i="2"/>
  <c r="J345" i="2"/>
  <c r="BK319" i="2"/>
  <c r="BK298" i="2"/>
  <c r="BK251" i="2"/>
  <c r="BK236" i="2"/>
  <c r="J224" i="2"/>
  <c r="J215" i="2"/>
  <c r="J197" i="2"/>
  <c r="BK175" i="2"/>
  <c r="BK153" i="2"/>
  <c r="J138" i="2"/>
  <c r="J124" i="2"/>
  <c r="J236" i="8"/>
  <c r="BK228" i="8"/>
  <c r="BK219" i="8"/>
  <c r="BK208" i="8"/>
  <c r="BK200" i="8"/>
  <c r="BK190" i="8"/>
  <c r="BK178" i="8"/>
  <c r="BK173" i="8"/>
  <c r="J165" i="8"/>
  <c r="BK145" i="8"/>
  <c r="BK128" i="8"/>
  <c r="J120" i="8"/>
  <c r="BK453" i="7"/>
  <c r="J447" i="7"/>
  <c r="J441" i="7"/>
  <c r="BK434" i="7"/>
  <c r="J427" i="7"/>
  <c r="BK416" i="7"/>
  <c r="BK410" i="7"/>
  <c r="J408" i="7"/>
  <c r="J404" i="7"/>
  <c r="J398" i="7"/>
  <c r="J392" i="7"/>
  <c r="J383" i="7"/>
  <c r="BK380" i="7"/>
  <c r="J372" i="7"/>
  <c r="J360" i="7"/>
  <c r="J353" i="7"/>
  <c r="BK339" i="7"/>
  <c r="J335" i="7"/>
  <c r="J331" i="7"/>
  <c r="BK311" i="7"/>
  <c r="J300" i="7"/>
  <c r="J296" i="7"/>
  <c r="BK284" i="7"/>
  <c r="BK280" i="7"/>
  <c r="J273" i="7"/>
  <c r="J264" i="7"/>
  <c r="J256" i="7"/>
  <c r="J252" i="7"/>
  <c r="J236" i="7"/>
  <c r="J225" i="7"/>
  <c r="BK216" i="7"/>
  <c r="J211" i="7"/>
  <c r="J204" i="7"/>
  <c r="J201" i="7"/>
  <c r="BK194" i="7"/>
  <c r="J165" i="7"/>
  <c r="J156" i="7"/>
  <c r="J150" i="7"/>
  <c r="J147" i="7"/>
  <c r="BK140" i="7"/>
  <c r="J135" i="7"/>
  <c r="BK121" i="7"/>
  <c r="BK119" i="7"/>
  <c r="BK117" i="7"/>
  <c r="J116" i="7"/>
  <c r="BK113" i="7"/>
  <c r="BK109" i="7"/>
  <c r="J101" i="7"/>
  <c r="BK280" i="6"/>
  <c r="BK273" i="6"/>
  <c r="BK263" i="6"/>
  <c r="BK256" i="6"/>
  <c r="BK250" i="6"/>
  <c r="BK243" i="6"/>
  <c r="J237" i="6"/>
  <c r="J230" i="6"/>
  <c r="BK225" i="6"/>
  <c r="J221" i="6"/>
  <c r="J213" i="6"/>
  <c r="BK204" i="6"/>
  <c r="J200" i="6"/>
  <c r="J190" i="6"/>
  <c r="J178" i="6"/>
  <c r="BK170" i="6"/>
  <c r="BK158" i="6"/>
  <c r="J138" i="6"/>
  <c r="J132" i="6"/>
  <c r="BK122" i="6"/>
  <c r="BK106" i="6"/>
  <c r="J97" i="6"/>
  <c r="J153" i="5"/>
  <c r="J145" i="5"/>
  <c r="BK140" i="5"/>
  <c r="T92" i="5" l="1"/>
  <c r="P103" i="5"/>
  <c r="P112" i="5"/>
  <c r="T112" i="5"/>
  <c r="T136" i="5"/>
  <c r="T148" i="5"/>
  <c r="T154" i="5"/>
  <c r="R96" i="6"/>
  <c r="P101" i="6"/>
  <c r="BK129" i="6"/>
  <c r="J129" i="6"/>
  <c r="J66" i="6"/>
  <c r="T129" i="6"/>
  <c r="BK192" i="6"/>
  <c r="J192" i="6" s="1"/>
  <c r="J68" i="6" s="1"/>
  <c r="P192" i="6"/>
  <c r="BK242" i="6"/>
  <c r="J242" i="6"/>
  <c r="J69" i="6"/>
  <c r="BK246" i="6"/>
  <c r="J246" i="6" s="1"/>
  <c r="J70" i="6" s="1"/>
  <c r="T246" i="6"/>
  <c r="T258" i="6"/>
  <c r="R268" i="6"/>
  <c r="P275" i="6"/>
  <c r="BK94" i="7"/>
  <c r="BK145" i="7"/>
  <c r="J145" i="7" s="1"/>
  <c r="J65" i="7" s="1"/>
  <c r="BK250" i="7"/>
  <c r="J250" i="7"/>
  <c r="J66" i="7" s="1"/>
  <c r="R271" i="7"/>
  <c r="R309" i="7"/>
  <c r="T366" i="7"/>
  <c r="T379" i="7"/>
  <c r="P396" i="7"/>
  <c r="P166" i="8"/>
  <c r="P121" i="2"/>
  <c r="T208" i="2"/>
  <c r="R303" i="2"/>
  <c r="P397" i="2"/>
  <c r="R397" i="2"/>
  <c r="T488" i="2"/>
  <c r="P643" i="2"/>
  <c r="T643" i="2"/>
  <c r="T650" i="2"/>
  <c r="T739" i="2"/>
  <c r="BK747" i="2"/>
  <c r="BK786" i="2"/>
  <c r="J786" i="2"/>
  <c r="J76" i="2" s="1"/>
  <c r="T786" i="2"/>
  <c r="R837" i="2"/>
  <c r="P895" i="2"/>
  <c r="BK928" i="2"/>
  <c r="J928" i="2" s="1"/>
  <c r="J79" i="2" s="1"/>
  <c r="R928" i="2"/>
  <c r="R984" i="2"/>
  <c r="BK1119" i="2"/>
  <c r="J1119" i="2"/>
  <c r="J82" i="2"/>
  <c r="R1119" i="2"/>
  <c r="P1158" i="2"/>
  <c r="BK1205" i="2"/>
  <c r="J1205" i="2"/>
  <c r="J84" i="2"/>
  <c r="R1205" i="2"/>
  <c r="BK1244" i="2"/>
  <c r="J1244" i="2"/>
  <c r="J86" i="2"/>
  <c r="T1244" i="2"/>
  <c r="T1294" i="2"/>
  <c r="P1354" i="2"/>
  <c r="T1354" i="2"/>
  <c r="P1359" i="2"/>
  <c r="BK1386" i="2"/>
  <c r="J1386" i="2" s="1"/>
  <c r="J90" i="2" s="1"/>
  <c r="R1386" i="2"/>
  <c r="R1391" i="2"/>
  <c r="T1398" i="2"/>
  <c r="R1404" i="2"/>
  <c r="P91" i="3"/>
  <c r="R91" i="3"/>
  <c r="T91" i="3"/>
  <c r="T109" i="3"/>
  <c r="R194" i="3"/>
  <c r="P298" i="3"/>
  <c r="T298" i="3"/>
  <c r="P319" i="3"/>
  <c r="R87" i="4"/>
  <c r="R86" i="4" s="1"/>
  <c r="BK92" i="5"/>
  <c r="R92" i="5"/>
  <c r="BK112" i="5"/>
  <c r="J112" i="5" s="1"/>
  <c r="J66" i="5" s="1"/>
  <c r="BK136" i="5"/>
  <c r="J136" i="5"/>
  <c r="J67" i="5" s="1"/>
  <c r="R136" i="5"/>
  <c r="P148" i="5"/>
  <c r="BK154" i="5"/>
  <c r="J154" i="5" s="1"/>
  <c r="J69" i="5" s="1"/>
  <c r="R154" i="5"/>
  <c r="BK96" i="6"/>
  <c r="J96" i="6" s="1"/>
  <c r="J64" i="6" s="1"/>
  <c r="P96" i="6"/>
  <c r="T96" i="6"/>
  <c r="T101" i="6"/>
  <c r="R129" i="6"/>
  <c r="P155" i="6"/>
  <c r="R155" i="6"/>
  <c r="R192" i="6"/>
  <c r="P242" i="6"/>
  <c r="R242" i="6"/>
  <c r="P246" i="6"/>
  <c r="BK258" i="6"/>
  <c r="J258" i="6"/>
  <c r="J71" i="6"/>
  <c r="R258" i="6"/>
  <c r="P268" i="6"/>
  <c r="BK275" i="6"/>
  <c r="J275" i="6"/>
  <c r="J73" i="6"/>
  <c r="T275" i="6"/>
  <c r="T94" i="7"/>
  <c r="T145" i="7"/>
  <c r="T250" i="7"/>
  <c r="T271" i="7"/>
  <c r="P309" i="7"/>
  <c r="BK379" i="7"/>
  <c r="J379" i="7" s="1"/>
  <c r="J70" i="7" s="1"/>
  <c r="BK396" i="7"/>
  <c r="J396" i="7"/>
  <c r="J71" i="7" s="1"/>
  <c r="P238" i="8"/>
  <c r="BK121" i="2"/>
  <c r="R208" i="2"/>
  <c r="P303" i="2"/>
  <c r="BK397" i="2"/>
  <c r="J397" i="2"/>
  <c r="J68" i="2" s="1"/>
  <c r="T397" i="2"/>
  <c r="P488" i="2"/>
  <c r="BK650" i="2"/>
  <c r="J650" i="2" s="1"/>
  <c r="J71" i="2" s="1"/>
  <c r="R650" i="2"/>
  <c r="P739" i="2"/>
  <c r="R747" i="2"/>
  <c r="P786" i="2"/>
  <c r="BK837" i="2"/>
  <c r="J837" i="2" s="1"/>
  <c r="J77" i="2" s="1"/>
  <c r="T837" i="2"/>
  <c r="T895" i="2"/>
  <c r="BK984" i="2"/>
  <c r="J984" i="2" s="1"/>
  <c r="J80" i="2" s="1"/>
  <c r="T984" i="2"/>
  <c r="P1115" i="2"/>
  <c r="R1115" i="2"/>
  <c r="T1115" i="2"/>
  <c r="T1119" i="2"/>
  <c r="T1158" i="2"/>
  <c r="P1205" i="2"/>
  <c r="BK1235" i="2"/>
  <c r="J1235" i="2"/>
  <c r="J85" i="2"/>
  <c r="P1244" i="2"/>
  <c r="BK1294" i="2"/>
  <c r="J1294" i="2"/>
  <c r="J87" i="2"/>
  <c r="R1294" i="2"/>
  <c r="BK1359" i="2"/>
  <c r="J1359" i="2"/>
  <c r="J89" i="2"/>
  <c r="T1359" i="2"/>
  <c r="T1386" i="2"/>
  <c r="T1391" i="2"/>
  <c r="BK1398" i="2"/>
  <c r="R1398" i="2"/>
  <c r="R1397" i="2"/>
  <c r="P1404" i="2"/>
  <c r="BK109" i="3"/>
  <c r="J109" i="3" s="1"/>
  <c r="J65" i="3" s="1"/>
  <c r="R109" i="3"/>
  <c r="P194" i="3"/>
  <c r="BK298" i="3"/>
  <c r="J298" i="3"/>
  <c r="J67" i="3"/>
  <c r="BK319" i="3"/>
  <c r="J319" i="3" s="1"/>
  <c r="J68" i="3" s="1"/>
  <c r="T319" i="3"/>
  <c r="P87" i="4"/>
  <c r="P86" i="4" s="1"/>
  <c r="AU58" i="1" s="1"/>
  <c r="P92" i="5"/>
  <c r="BK103" i="5"/>
  <c r="J103" i="5" s="1"/>
  <c r="J65" i="5" s="1"/>
  <c r="R103" i="5"/>
  <c r="T103" i="5"/>
  <c r="R112" i="5"/>
  <c r="P136" i="5"/>
  <c r="BK148" i="5"/>
  <c r="J148" i="5"/>
  <c r="J68" i="5" s="1"/>
  <c r="R148" i="5"/>
  <c r="P154" i="5"/>
  <c r="BK101" i="6"/>
  <c r="J101" i="6" s="1"/>
  <c r="J65" i="6" s="1"/>
  <c r="R101" i="6"/>
  <c r="P129" i="6"/>
  <c r="BK155" i="6"/>
  <c r="J155" i="6" s="1"/>
  <c r="J67" i="6" s="1"/>
  <c r="T155" i="6"/>
  <c r="T192" i="6"/>
  <c r="T242" i="6"/>
  <c r="R246" i="6"/>
  <c r="P258" i="6"/>
  <c r="BK268" i="6"/>
  <c r="J268" i="6" s="1"/>
  <c r="J72" i="6" s="1"/>
  <c r="T268" i="6"/>
  <c r="R275" i="6"/>
  <c r="R94" i="7"/>
  <c r="R145" i="7"/>
  <c r="R250" i="7"/>
  <c r="P271" i="7"/>
  <c r="BK309" i="7"/>
  <c r="J309" i="7"/>
  <c r="J68" i="7"/>
  <c r="BK366" i="7"/>
  <c r="J366" i="7" s="1"/>
  <c r="J69" i="7" s="1"/>
  <c r="P366" i="7"/>
  <c r="R379" i="7"/>
  <c r="T396" i="7"/>
  <c r="BK112" i="8"/>
  <c r="J112" i="8"/>
  <c r="J66" i="8" s="1"/>
  <c r="R112" i="8"/>
  <c r="P127" i="8"/>
  <c r="T127" i="8"/>
  <c r="BK135" i="8"/>
  <c r="J135" i="8"/>
  <c r="J70" i="8"/>
  <c r="P135" i="8"/>
  <c r="T135" i="8"/>
  <c r="BK141" i="8"/>
  <c r="J141" i="8"/>
  <c r="J72" i="8"/>
  <c r="P141" i="8"/>
  <c r="T141" i="8"/>
  <c r="R157" i="8"/>
  <c r="BK166" i="8"/>
  <c r="J166" i="8" s="1"/>
  <c r="J81" i="8" s="1"/>
  <c r="R166" i="8"/>
  <c r="T166" i="8"/>
  <c r="BK198" i="8"/>
  <c r="J198" i="8"/>
  <c r="J82" i="8"/>
  <c r="P198" i="8"/>
  <c r="R198" i="8"/>
  <c r="T198" i="8"/>
  <c r="BK220" i="8"/>
  <c r="J220" i="8"/>
  <c r="J83" i="8" s="1"/>
  <c r="P220" i="8"/>
  <c r="R220" i="8"/>
  <c r="T220" i="8"/>
  <c r="BK231" i="8"/>
  <c r="J231" i="8"/>
  <c r="J84" i="8"/>
  <c r="P231" i="8"/>
  <c r="R231" i="8"/>
  <c r="T231" i="8"/>
  <c r="BK238" i="8"/>
  <c r="J238" i="8"/>
  <c r="J85" i="8" s="1"/>
  <c r="R238" i="8"/>
  <c r="R121" i="2"/>
  <c r="T121" i="2"/>
  <c r="BK208" i="2"/>
  <c r="J208" i="2" s="1"/>
  <c r="J66" i="2" s="1"/>
  <c r="P208" i="2"/>
  <c r="BK303" i="2"/>
  <c r="J303" i="2" s="1"/>
  <c r="J67" i="2" s="1"/>
  <c r="T303" i="2"/>
  <c r="BK488" i="2"/>
  <c r="J488" i="2" s="1"/>
  <c r="J69" i="2" s="1"/>
  <c r="R488" i="2"/>
  <c r="BK643" i="2"/>
  <c r="J643" i="2" s="1"/>
  <c r="J70" i="2" s="1"/>
  <c r="R643" i="2"/>
  <c r="P650" i="2"/>
  <c r="BK739" i="2"/>
  <c r="J739" i="2"/>
  <c r="J72" i="2"/>
  <c r="R739" i="2"/>
  <c r="P747" i="2"/>
  <c r="T747" i="2"/>
  <c r="R786" i="2"/>
  <c r="P837" i="2"/>
  <c r="BK895" i="2"/>
  <c r="J895" i="2"/>
  <c r="J78" i="2"/>
  <c r="R895" i="2"/>
  <c r="P928" i="2"/>
  <c r="T928" i="2"/>
  <c r="P984" i="2"/>
  <c r="BK1115" i="2"/>
  <c r="J1115" i="2" s="1"/>
  <c r="J81" i="2" s="1"/>
  <c r="P1119" i="2"/>
  <c r="BK1158" i="2"/>
  <c r="J1158" i="2" s="1"/>
  <c r="J83" i="2" s="1"/>
  <c r="R1158" i="2"/>
  <c r="T1205" i="2"/>
  <c r="P1235" i="2"/>
  <c r="R1235" i="2"/>
  <c r="T1235" i="2"/>
  <c r="R1244" i="2"/>
  <c r="P1294" i="2"/>
  <c r="BK1354" i="2"/>
  <c r="J1354" i="2"/>
  <c r="J88" i="2" s="1"/>
  <c r="R1354" i="2"/>
  <c r="R1359" i="2"/>
  <c r="P1386" i="2"/>
  <c r="BK1391" i="2"/>
  <c r="J1391" i="2" s="1"/>
  <c r="J91" i="2" s="1"/>
  <c r="P1391" i="2"/>
  <c r="P1398" i="2"/>
  <c r="P1397" i="2" s="1"/>
  <c r="BK1404" i="2"/>
  <c r="J1404" i="2"/>
  <c r="J95" i="2" s="1"/>
  <c r="T1404" i="2"/>
  <c r="BK91" i="3"/>
  <c r="J91" i="3"/>
  <c r="J64" i="3" s="1"/>
  <c r="P109" i="3"/>
  <c r="BK194" i="3"/>
  <c r="J194" i="3"/>
  <c r="J66" i="3" s="1"/>
  <c r="T194" i="3"/>
  <c r="R298" i="3"/>
  <c r="R319" i="3"/>
  <c r="BK87" i="4"/>
  <c r="J87" i="4" s="1"/>
  <c r="J64" i="4" s="1"/>
  <c r="T87" i="4"/>
  <c r="T86" i="4" s="1"/>
  <c r="P94" i="7"/>
  <c r="P145" i="7"/>
  <c r="P250" i="7"/>
  <c r="BK271" i="7"/>
  <c r="J271" i="7" s="1"/>
  <c r="J67" i="7" s="1"/>
  <c r="T309" i="7"/>
  <c r="R366" i="7"/>
  <c r="P379" i="7"/>
  <c r="R396" i="7"/>
  <c r="P112" i="8"/>
  <c r="T112" i="8"/>
  <c r="BK127" i="8"/>
  <c r="J127" i="8"/>
  <c r="J68" i="8"/>
  <c r="R127" i="8"/>
  <c r="R135" i="8"/>
  <c r="R141" i="8"/>
  <c r="BK157" i="8"/>
  <c r="J157" i="8" s="1"/>
  <c r="J78" i="8" s="1"/>
  <c r="P157" i="8"/>
  <c r="T157" i="8"/>
  <c r="BK163" i="8"/>
  <c r="J163" i="8" s="1"/>
  <c r="J80" i="8" s="1"/>
  <c r="P163" i="8"/>
  <c r="R163" i="8"/>
  <c r="T163" i="8"/>
  <c r="T238" i="8"/>
  <c r="BE143" i="5"/>
  <c r="BE145" i="5"/>
  <c r="BE149" i="5"/>
  <c r="BE157" i="5"/>
  <c r="BE159" i="5"/>
  <c r="J56" i="6"/>
  <c r="E83" i="6"/>
  <c r="F92" i="6"/>
  <c r="BE98" i="6"/>
  <c r="BE104" i="6"/>
  <c r="BE108" i="6"/>
  <c r="BE110" i="6"/>
  <c r="BE112" i="6"/>
  <c r="BE114" i="6"/>
  <c r="BE120" i="6"/>
  <c r="BE126" i="6"/>
  <c r="BE134" i="6"/>
  <c r="BE152" i="6"/>
  <c r="BE153" i="6"/>
  <c r="BE172" i="6"/>
  <c r="BE178" i="6"/>
  <c r="BE186" i="6"/>
  <c r="BE188" i="6"/>
  <c r="BE194" i="6"/>
  <c r="BE200" i="6"/>
  <c r="BE202" i="6"/>
  <c r="BE205" i="6"/>
  <c r="BE208" i="6"/>
  <c r="BE210" i="6"/>
  <c r="BE212" i="6"/>
  <c r="BE218" i="6"/>
  <c r="BE220" i="6"/>
  <c r="BE222" i="6"/>
  <c r="BE224" i="6"/>
  <c r="BE226" i="6"/>
  <c r="BE229" i="6"/>
  <c r="BE231" i="6"/>
  <c r="BE233" i="6"/>
  <c r="BE235" i="6"/>
  <c r="BE237" i="6"/>
  <c r="BE240" i="6"/>
  <c r="BE244" i="6"/>
  <c r="BE248" i="6"/>
  <c r="BE251" i="6"/>
  <c r="BE253" i="6"/>
  <c r="BE254" i="6"/>
  <c r="BE259" i="6"/>
  <c r="BE261" i="6"/>
  <c r="BE262" i="6"/>
  <c r="BE267" i="6"/>
  <c r="BE270" i="6"/>
  <c r="BE271" i="6"/>
  <c r="BE272" i="6"/>
  <c r="BE274" i="6"/>
  <c r="BE276" i="6"/>
  <c r="BE277" i="6"/>
  <c r="BE279" i="6"/>
  <c r="BE281" i="6"/>
  <c r="F59" i="7"/>
  <c r="J87" i="7"/>
  <c r="BE95" i="7"/>
  <c r="BE97" i="7"/>
  <c r="BE101" i="7"/>
  <c r="BE103" i="7"/>
  <c r="BE105" i="7"/>
  <c r="BE106" i="7"/>
  <c r="BE107" i="7"/>
  <c r="BE114" i="7"/>
  <c r="BE115" i="7"/>
  <c r="BE116" i="7"/>
  <c r="BE117" i="7"/>
  <c r="BE118" i="7"/>
  <c r="BE120" i="7"/>
  <c r="BE131" i="7"/>
  <c r="BE134" i="7"/>
  <c r="BE138" i="7"/>
  <c r="BE139" i="7"/>
  <c r="BE141" i="7"/>
  <c r="BE142" i="7"/>
  <c r="BE143" i="7"/>
  <c r="BE154" i="7"/>
  <c r="BE155" i="7"/>
  <c r="BE160" i="7"/>
  <c r="BE161" i="7"/>
  <c r="BE168" i="7"/>
  <c r="BE171" i="7"/>
  <c r="BE172" i="7"/>
  <c r="BE173" i="7"/>
  <c r="BE175" i="7"/>
  <c r="BE176" i="7"/>
  <c r="BE177" i="7"/>
  <c r="BE178" i="7"/>
  <c r="BE181" i="7"/>
  <c r="BE182" i="7"/>
  <c r="BE183" i="7"/>
  <c r="BE184" i="7"/>
  <c r="BE185" i="7"/>
  <c r="BE190" i="7"/>
  <c r="BE193" i="7"/>
  <c r="BE195" i="7"/>
  <c r="BE197" i="7"/>
  <c r="BE214" i="7"/>
  <c r="BE223" i="7"/>
  <c r="BE228" i="7"/>
  <c r="BE233" i="7"/>
  <c r="BE238" i="7"/>
  <c r="BE239" i="7"/>
  <c r="BE240" i="7"/>
  <c r="BE243" i="7"/>
  <c r="BE244" i="7"/>
  <c r="BE246" i="7"/>
  <c r="BE247" i="7"/>
  <c r="BE249" i="7"/>
  <c r="BE251" i="7"/>
  <c r="BE258" i="7"/>
  <c r="BE262" i="7"/>
  <c r="BE267" i="7"/>
  <c r="BE268" i="7"/>
  <c r="BE276" i="7"/>
  <c r="BE286" i="7"/>
  <c r="BE289" i="7"/>
  <c r="BE290" i="7"/>
  <c r="BE292" i="7"/>
  <c r="BE302" i="7"/>
  <c r="BE307" i="7"/>
  <c r="BE308" i="7"/>
  <c r="BE312" i="7"/>
  <c r="BE314" i="7"/>
  <c r="BE318" i="7"/>
  <c r="BE320" i="7"/>
  <c r="BE324" i="7"/>
  <c r="BE325" i="7"/>
  <c r="BE326" i="7"/>
  <c r="BE329" i="7"/>
  <c r="BE340" i="7"/>
  <c r="BE342" i="7"/>
  <c r="BE345" i="7"/>
  <c r="BE346" i="7"/>
  <c r="BE349" i="7"/>
  <c r="BE358" i="7"/>
  <c r="BE361" i="7"/>
  <c r="BE363" i="7"/>
  <c r="BE364" i="7"/>
  <c r="BE367" i="7"/>
  <c r="BE372" i="7"/>
  <c r="BE375" i="7"/>
  <c r="BE384" i="7"/>
  <c r="BE386" i="7"/>
  <c r="BE387" i="7"/>
  <c r="BE388" i="7"/>
  <c r="BE390" i="7"/>
  <c r="BE397" i="7"/>
  <c r="BE398" i="7"/>
  <c r="BE399" i="7"/>
  <c r="BE405" i="7"/>
  <c r="BE407" i="7"/>
  <c r="BE414" i="7"/>
  <c r="BE418" i="7"/>
  <c r="BE420" i="7"/>
  <c r="BE421" i="7"/>
  <c r="BE422" i="7"/>
  <c r="BE425" i="7"/>
  <c r="BE427" i="7"/>
  <c r="BE430" i="7"/>
  <c r="BE431" i="7"/>
  <c r="BE432" i="7"/>
  <c r="BE436" i="7"/>
  <c r="BE438" i="7"/>
  <c r="BE442" i="7"/>
  <c r="BE444" i="7"/>
  <c r="BE447" i="7"/>
  <c r="BE450" i="7"/>
  <c r="E50" i="8"/>
  <c r="J56" i="8"/>
  <c r="J59" i="8"/>
  <c r="F104" i="8"/>
  <c r="BE116" i="8"/>
  <c r="BE121" i="8"/>
  <c r="BE122" i="8"/>
  <c r="BE129" i="8"/>
  <c r="BE159" i="8"/>
  <c r="BE161" i="8"/>
  <c r="BE170" i="8"/>
  <c r="BE175" i="8"/>
  <c r="BE179" i="8"/>
  <c r="BE182" i="8"/>
  <c r="BE183" i="8"/>
  <c r="BE185" i="8"/>
  <c r="BE186" i="8"/>
  <c r="BE189" i="8"/>
  <c r="BE193" i="8"/>
  <c r="BE194" i="8"/>
  <c r="BE199" i="8"/>
  <c r="BE217" i="8"/>
  <c r="BE224" i="8"/>
  <c r="BE226" i="8"/>
  <c r="BE227" i="8"/>
  <c r="BE232" i="8"/>
  <c r="E107" i="2"/>
  <c r="J116" i="2"/>
  <c r="BE132" i="2"/>
  <c r="BE150" i="2"/>
  <c r="BE161" i="2"/>
  <c r="BE166" i="2"/>
  <c r="BE172" i="2"/>
  <c r="BE178" i="2"/>
  <c r="BE179" i="2"/>
  <c r="BE185" i="2"/>
  <c r="BE194" i="2"/>
  <c r="BE212" i="2"/>
  <c r="BE220" i="2"/>
  <c r="BE229" i="2"/>
  <c r="BE234" i="2"/>
  <c r="BE245" i="2"/>
  <c r="BE253" i="2"/>
  <c r="BE260" i="2"/>
  <c r="BE265" i="2"/>
  <c r="BE272" i="2"/>
  <c r="BE275" i="2"/>
  <c r="BE276" i="2"/>
  <c r="BE284" i="2"/>
  <c r="BE296" i="2"/>
  <c r="BE299" i="2"/>
  <c r="BE300" i="2"/>
  <c r="BE312" i="2"/>
  <c r="BE316" i="2"/>
  <c r="BE326" i="2"/>
  <c r="BE353" i="2"/>
  <c r="BE361" i="2"/>
  <c r="BE376" i="2"/>
  <c r="BE390" i="2"/>
  <c r="BE394" i="2"/>
  <c r="BE398" i="2"/>
  <c r="BE439" i="2"/>
  <c r="BE443" i="2"/>
  <c r="BE449" i="2"/>
  <c r="BE454" i="2"/>
  <c r="BE465" i="2"/>
  <c r="BE474" i="2"/>
  <c r="BE495" i="2"/>
  <c r="BE498" i="2"/>
  <c r="BE504" i="2"/>
  <c r="BE519" i="2"/>
  <c r="BE545" i="2"/>
  <c r="BE550" i="2"/>
  <c r="BE554" i="2"/>
  <c r="BE568" i="2"/>
  <c r="BE571" i="2"/>
  <c r="BE577" i="2"/>
  <c r="BE580" i="2"/>
  <c r="BE586" i="2"/>
  <c r="BE591" i="2"/>
  <c r="BE597" i="2"/>
  <c r="BE614" i="2"/>
  <c r="BE622" i="2"/>
  <c r="BE626" i="2"/>
  <c r="BE638" i="2"/>
  <c r="BE641" i="2"/>
  <c r="BE648" i="2"/>
  <c r="BE651" i="2"/>
  <c r="BE657" i="2"/>
  <c r="BE660" i="2"/>
  <c r="BE673" i="2"/>
  <c r="BE697" i="2"/>
  <c r="BE711" i="2"/>
  <c r="BE713" i="2"/>
  <c r="BE725" i="2"/>
  <c r="BE735" i="2"/>
  <c r="BE738" i="2"/>
  <c r="BE742" i="2"/>
  <c r="BE744" i="2"/>
  <c r="BE748" i="2"/>
  <c r="BE750" i="2"/>
  <c r="BE752" i="2"/>
  <c r="BE762" i="2"/>
  <c r="BE764" i="2"/>
  <c r="BE770" i="2"/>
  <c r="BE772" i="2"/>
  <c r="BE780" i="2"/>
  <c r="BE791" i="2"/>
  <c r="BE795" i="2"/>
  <c r="BE799" i="2"/>
  <c r="BE801" i="2"/>
  <c r="BE805" i="2"/>
  <c r="BE809" i="2"/>
  <c r="BE819" i="2"/>
  <c r="BE827" i="2"/>
  <c r="BE831" i="2"/>
  <c r="BE833" i="2"/>
  <c r="BE848" i="2"/>
  <c r="BE854" i="2"/>
  <c r="BE876" i="2"/>
  <c r="BE880" i="2"/>
  <c r="BE884" i="2"/>
  <c r="BE890" i="2"/>
  <c r="BE891" i="2"/>
  <c r="BE894" i="2"/>
  <c r="BE899" i="2"/>
  <c r="BE902" i="2"/>
  <c r="BE911" i="2"/>
  <c r="BE923" i="2"/>
  <c r="BE935" i="2"/>
  <c r="BE949" i="2"/>
  <c r="BE955" i="2"/>
  <c r="BE958" i="2"/>
  <c r="BE964" i="2"/>
  <c r="BE973" i="2"/>
  <c r="BE982" i="2"/>
  <c r="BE988" i="2"/>
  <c r="BE1004" i="2"/>
  <c r="BE1010" i="2"/>
  <c r="BE1019" i="2"/>
  <c r="BE1021" i="2"/>
  <c r="BE1032" i="2"/>
  <c r="BE1040" i="2"/>
  <c r="BE1052" i="2"/>
  <c r="BE1058" i="2"/>
  <c r="BE1063" i="2"/>
  <c r="BE1068" i="2"/>
  <c r="BE1071" i="2"/>
  <c r="BE1083" i="2"/>
  <c r="BE1090" i="2"/>
  <c r="BE1095" i="2"/>
  <c r="BE1104" i="2"/>
  <c r="BE1109" i="2"/>
  <c r="BE1112" i="2"/>
  <c r="BE1116" i="2"/>
  <c r="BE1123" i="2"/>
  <c r="BE1131" i="2"/>
  <c r="BE1142" i="2"/>
  <c r="BE1144" i="2"/>
  <c r="BE1149" i="2"/>
  <c r="BE1159" i="2"/>
  <c r="BE1169" i="2"/>
  <c r="BE1173" i="2"/>
  <c r="BE1187" i="2"/>
  <c r="BE1195" i="2"/>
  <c r="BE1206" i="2"/>
  <c r="BE1214" i="2"/>
  <c r="BE1216" i="2"/>
  <c r="BE1222" i="2"/>
  <c r="BE1226" i="2"/>
  <c r="BE1230" i="2"/>
  <c r="BE1239" i="2"/>
  <c r="BE1247" i="2"/>
  <c r="BE1253" i="2"/>
  <c r="BE1255" i="2"/>
  <c r="BE1263" i="2"/>
  <c r="BE1273" i="2"/>
  <c r="BE1277" i="2"/>
  <c r="BE1279" i="2"/>
  <c r="BE1283" i="2"/>
  <c r="BE1299" i="2"/>
  <c r="BE1303" i="2"/>
  <c r="BE1307" i="2"/>
  <c r="BE1311" i="2"/>
  <c r="BE1317" i="2"/>
  <c r="BE1319" i="2"/>
  <c r="BE1325" i="2"/>
  <c r="BE1327" i="2"/>
  <c r="BE1333" i="2"/>
  <c r="BE1339" i="2"/>
  <c r="BE1343" i="2"/>
  <c r="BE1345" i="2"/>
  <c r="BE1355" i="2"/>
  <c r="BE1369" i="2"/>
  <c r="BE1378" i="2"/>
  <c r="BE1392" i="2"/>
  <c r="BE1394" i="2"/>
  <c r="BE1399" i="2"/>
  <c r="BE1400" i="2"/>
  <c r="BE1405" i="2"/>
  <c r="BK1409" i="2"/>
  <c r="J1409" i="2" s="1"/>
  <c r="J97" i="2" s="1"/>
  <c r="J56" i="3"/>
  <c r="F59" i="3"/>
  <c r="J87" i="3"/>
  <c r="BE93" i="3"/>
  <c r="BE96" i="3"/>
  <c r="BE98" i="3"/>
  <c r="BE103" i="3"/>
  <c r="BE105" i="3"/>
  <c r="BE106" i="3"/>
  <c r="BE108" i="3"/>
  <c r="BE110" i="3"/>
  <c r="BE116" i="3"/>
  <c r="BE122" i="3"/>
  <c r="BE126" i="3"/>
  <c r="BE136" i="3"/>
  <c r="BE139" i="3"/>
  <c r="BE140" i="3"/>
  <c r="BE143" i="3"/>
  <c r="BE147" i="3"/>
  <c r="BE151" i="3"/>
  <c r="BE173" i="3"/>
  <c r="BE177" i="3"/>
  <c r="BE181" i="3"/>
  <c r="BE186" i="3"/>
  <c r="BE189" i="3"/>
  <c r="BE192" i="3"/>
  <c r="BE193" i="3"/>
  <c r="BE197" i="3"/>
  <c r="BE199" i="3"/>
  <c r="BE205" i="3"/>
  <c r="BE209" i="3"/>
  <c r="BE215" i="3"/>
  <c r="BE219" i="3"/>
  <c r="BE223" i="3"/>
  <c r="BE229" i="3"/>
  <c r="BE237" i="3"/>
  <c r="BE245" i="3"/>
  <c r="BE250" i="3"/>
  <c r="BE258" i="3"/>
  <c r="BE260" i="3"/>
  <c r="BE266" i="3"/>
  <c r="BE272" i="3"/>
  <c r="BE276" i="3"/>
  <c r="BE282" i="3"/>
  <c r="BE309" i="3"/>
  <c r="BE313" i="3"/>
  <c r="BE315" i="3"/>
  <c r="BE322" i="3"/>
  <c r="BE326" i="3"/>
  <c r="BE330" i="3"/>
  <c r="BE334" i="3"/>
  <c r="BE336" i="3"/>
  <c r="E74" i="4"/>
  <c r="BE91" i="4"/>
  <c r="BE95" i="4"/>
  <c r="BE98" i="4"/>
  <c r="BE99" i="4"/>
  <c r="BE103" i="4"/>
  <c r="BE113" i="4"/>
  <c r="BE115" i="4"/>
  <c r="BE118" i="4"/>
  <c r="BE120" i="4"/>
  <c r="BE122" i="4"/>
  <c r="BE124" i="4"/>
  <c r="BE129" i="4"/>
  <c r="BE130" i="4"/>
  <c r="BE135" i="4"/>
  <c r="BE137" i="4"/>
  <c r="BE139" i="4"/>
  <c r="BE142" i="4"/>
  <c r="BE143" i="4"/>
  <c r="BE145" i="4"/>
  <c r="BE149" i="4"/>
  <c r="BE151" i="4"/>
  <c r="BE153" i="4"/>
  <c r="BE159" i="4"/>
  <c r="BE160" i="4"/>
  <c r="E50" i="5"/>
  <c r="J59" i="5"/>
  <c r="BE105" i="5"/>
  <c r="BE107" i="5"/>
  <c r="BE110" i="5"/>
  <c r="BE115" i="5"/>
  <c r="BE117" i="5"/>
  <c r="BE119" i="5"/>
  <c r="BE122" i="5"/>
  <c r="BE131" i="5"/>
  <c r="BE137" i="5"/>
  <c r="BE138" i="5"/>
  <c r="BE142" i="5"/>
  <c r="BE144" i="5"/>
  <c r="BE146" i="5"/>
  <c r="BE147" i="5"/>
  <c r="BE150" i="5"/>
  <c r="BE152" i="5"/>
  <c r="BE153" i="5"/>
  <c r="BE155" i="5"/>
  <c r="J92" i="6"/>
  <c r="BE97" i="6"/>
  <c r="BE100" i="6"/>
  <c r="BE122" i="6"/>
  <c r="BE124" i="6"/>
  <c r="BE127" i="6"/>
  <c r="BE130" i="6"/>
  <c r="BE132" i="6"/>
  <c r="BE136" i="6"/>
  <c r="BE140" i="6"/>
  <c r="BE144" i="6"/>
  <c r="BE148" i="6"/>
  <c r="BE154" i="6"/>
  <c r="BE158" i="6"/>
  <c r="BE162" i="6"/>
  <c r="BE170" i="6"/>
  <c r="BE174" i="6"/>
  <c r="BE176" i="6"/>
  <c r="BE180" i="6"/>
  <c r="BE184" i="6"/>
  <c r="BE195" i="6"/>
  <c r="BE197" i="6"/>
  <c r="BE199" i="6"/>
  <c r="BE204" i="6"/>
  <c r="BE206" i="6"/>
  <c r="BE209" i="6"/>
  <c r="BE213" i="6"/>
  <c r="BE217" i="6"/>
  <c r="BE223" i="6"/>
  <c r="BE225" i="6"/>
  <c r="BE227" i="6"/>
  <c r="BE230" i="6"/>
  <c r="BE232" i="6"/>
  <c r="BE239" i="6"/>
  <c r="BE247" i="6"/>
  <c r="BE249" i="6"/>
  <c r="BE256" i="6"/>
  <c r="BE260" i="6"/>
  <c r="BE264" i="6"/>
  <c r="BE265" i="6"/>
  <c r="BE273" i="6"/>
  <c r="E50" i="7"/>
  <c r="J59" i="7"/>
  <c r="BE96" i="7"/>
  <c r="BE100" i="7"/>
  <c r="BE110" i="7"/>
  <c r="BE112" i="7"/>
  <c r="BE113" i="7"/>
  <c r="BE137" i="7"/>
  <c r="BE140" i="7"/>
  <c r="BE144" i="7"/>
  <c r="BE149" i="7"/>
  <c r="BE150" i="7"/>
  <c r="BE152" i="7"/>
  <c r="BE179" i="7"/>
  <c r="BE180" i="7"/>
  <c r="BE187" i="7"/>
  <c r="BE194" i="7"/>
  <c r="BE198" i="7"/>
  <c r="BE200" i="7"/>
  <c r="BE202" i="7"/>
  <c r="BE203" i="7"/>
  <c r="BE206" i="7"/>
  <c r="BE207" i="7"/>
  <c r="BE208" i="7"/>
  <c r="BE211" i="7"/>
  <c r="BE212" i="7"/>
  <c r="BE213" i="7"/>
  <c r="BE221" i="7"/>
  <c r="BE224" i="7"/>
  <c r="BE225" i="7"/>
  <c r="BE226" i="7"/>
  <c r="BE231" i="7"/>
  <c r="BE254" i="7"/>
  <c r="BE259" i="7"/>
  <c r="BE260" i="7"/>
  <c r="BE263" i="7"/>
  <c r="BE264" i="7"/>
  <c r="BE266" i="7"/>
  <c r="BE270" i="7"/>
  <c r="BE275" i="7"/>
  <c r="BE278" i="7"/>
  <c r="BE279" i="7"/>
  <c r="BE281" i="7"/>
  <c r="BE282" i="7"/>
  <c r="BE284" i="7"/>
  <c r="BE294" i="7"/>
  <c r="BE297" i="7"/>
  <c r="BE300" i="7"/>
  <c r="BE313" i="7"/>
  <c r="BE316" i="7"/>
  <c r="BE330" i="7"/>
  <c r="BE331" i="7"/>
  <c r="BE333" i="7"/>
  <c r="BE334" i="7"/>
  <c r="BE336" i="7"/>
  <c r="BE338" i="7"/>
  <c r="BE341" i="7"/>
  <c r="BE343" i="7"/>
  <c r="BE344" i="7"/>
  <c r="BE348" i="7"/>
  <c r="BE353" i="7"/>
  <c r="BE356" i="7"/>
  <c r="BE359" i="7"/>
  <c r="BE360" i="7"/>
  <c r="BE368" i="7"/>
  <c r="BE369" i="7"/>
  <c r="BE371" i="7"/>
  <c r="BE373" i="7"/>
  <c r="BE403" i="7"/>
  <c r="BE408" i="7"/>
  <c r="BE415" i="7"/>
  <c r="BE424" i="7"/>
  <c r="BE426" i="7"/>
  <c r="BE428" i="7"/>
  <c r="BE433" i="7"/>
  <c r="BE434" i="7"/>
  <c r="BE439" i="7"/>
  <c r="BE440" i="7"/>
  <c r="BE441" i="7"/>
  <c r="BE448" i="7"/>
  <c r="BE449" i="7"/>
  <c r="BE454" i="7"/>
  <c r="BE114" i="8"/>
  <c r="BE115" i="8"/>
  <c r="BE117" i="8"/>
  <c r="BE119" i="8"/>
  <c r="BE123" i="8"/>
  <c r="BE125" i="8"/>
  <c r="BE128" i="8"/>
  <c r="BE131" i="8"/>
  <c r="BE133" i="8"/>
  <c r="BE136" i="8"/>
  <c r="BE137" i="8"/>
  <c r="BE139" i="8"/>
  <c r="BE142" i="8"/>
  <c r="BE143" i="8"/>
  <c r="BE153" i="8"/>
  <c r="BE155" i="8"/>
  <c r="BE158" i="8"/>
  <c r="BE172" i="8"/>
  <c r="BE177" i="8"/>
  <c r="BE178" i="8"/>
  <c r="BE180" i="8"/>
  <c r="BE184" i="8"/>
  <c r="BE187" i="8"/>
  <c r="BE191" i="8"/>
  <c r="BE195" i="8"/>
  <c r="BE197" i="8"/>
  <c r="BE201" i="8"/>
  <c r="BE203" i="8"/>
  <c r="BE204" i="8"/>
  <c r="BE206" i="8"/>
  <c r="BE211" i="8"/>
  <c r="BE212" i="8"/>
  <c r="BE213" i="8"/>
  <c r="BE218" i="8"/>
  <c r="BE219" i="8"/>
  <c r="BE221" i="8"/>
  <c r="BE225" i="8"/>
  <c r="BE234" i="8"/>
  <c r="F59" i="2"/>
  <c r="J113" i="2"/>
  <c r="BE124" i="2"/>
  <c r="BE129" i="2"/>
  <c r="BE138" i="2"/>
  <c r="BE141" i="2"/>
  <c r="BE158" i="2"/>
  <c r="BE205" i="2"/>
  <c r="BE209" i="2"/>
  <c r="BE215" i="2"/>
  <c r="BE222" i="2"/>
  <c r="BE231" i="2"/>
  <c r="BE238" i="2"/>
  <c r="BE248" i="2"/>
  <c r="BE270" i="2"/>
  <c r="BE290" i="2"/>
  <c r="BE297" i="2"/>
  <c r="BE302" i="2"/>
  <c r="BE304" i="2"/>
  <c r="BE319" i="2"/>
  <c r="BE335" i="2"/>
  <c r="BE345" i="2"/>
  <c r="BE371" i="2"/>
  <c r="BE379" i="2"/>
  <c r="BE425" i="2"/>
  <c r="BE462" i="2"/>
  <c r="BE470" i="2"/>
  <c r="BE482" i="2"/>
  <c r="BE510" i="2"/>
  <c r="BE517" i="2"/>
  <c r="BE524" i="2"/>
  <c r="BE536" i="2"/>
  <c r="BE542" i="2"/>
  <c r="BE547" i="2"/>
  <c r="BE562" i="2"/>
  <c r="BE565" i="2"/>
  <c r="BE574" i="2"/>
  <c r="BE600" i="2"/>
  <c r="BE603" i="2"/>
  <c r="BE610" i="2"/>
  <c r="BE617" i="2"/>
  <c r="BE620" i="2"/>
  <c r="BE646" i="2"/>
  <c r="BE654" i="2"/>
  <c r="BE663" i="2"/>
  <c r="BE667" i="2"/>
  <c r="BE694" i="2"/>
  <c r="BE699" i="2"/>
  <c r="BE718" i="2"/>
  <c r="BE731" i="2"/>
  <c r="BE733" i="2"/>
  <c r="BE737" i="2"/>
  <c r="BE740" i="2"/>
  <c r="BE756" i="2"/>
  <c r="BE758" i="2"/>
  <c r="BE766" i="2"/>
  <c r="BE768" i="2"/>
  <c r="BE774" i="2"/>
  <c r="BE778" i="2"/>
  <c r="BE782" i="2"/>
  <c r="BE784" i="2"/>
  <c r="BE789" i="2"/>
  <c r="BE797" i="2"/>
  <c r="BE807" i="2"/>
  <c r="BE811" i="2"/>
  <c r="BE815" i="2"/>
  <c r="BE817" i="2"/>
  <c r="BE825" i="2"/>
  <c r="BE835" i="2"/>
  <c r="BE840" i="2"/>
  <c r="BE844" i="2"/>
  <c r="BE850" i="2"/>
  <c r="BE858" i="2"/>
  <c r="BE860" i="2"/>
  <c r="BE866" i="2"/>
  <c r="BE870" i="2"/>
  <c r="BE872" i="2"/>
  <c r="BE886" i="2"/>
  <c r="BE889" i="2"/>
  <c r="BE892" i="2"/>
  <c r="BE905" i="2"/>
  <c r="BE917" i="2"/>
  <c r="BE920" i="2"/>
  <c r="BE926" i="2"/>
  <c r="BE929" i="2"/>
  <c r="BE938" i="2"/>
  <c r="BE941" i="2"/>
  <c r="BE952" i="2"/>
  <c r="BE967" i="2"/>
  <c r="BE985" i="2"/>
  <c r="BE991" i="2"/>
  <c r="BE1028" i="2"/>
  <c r="BE1037" i="2"/>
  <c r="BE1046" i="2"/>
  <c r="BE1049" i="2"/>
  <c r="BE1055" i="2"/>
  <c r="BE1080" i="2"/>
  <c r="BE1086" i="2"/>
  <c r="BE1098" i="2"/>
  <c r="BE1101" i="2"/>
  <c r="BE1108" i="2"/>
  <c r="BE1117" i="2"/>
  <c r="BE1120" i="2"/>
  <c r="BE1135" i="2"/>
  <c r="BE1138" i="2"/>
  <c r="BE1153" i="2"/>
  <c r="BE1156" i="2"/>
  <c r="BE1160" i="2"/>
  <c r="BE1176" i="2"/>
  <c r="BE1185" i="2"/>
  <c r="BE1189" i="2"/>
  <c r="BE1192" i="2"/>
  <c r="BE1202" i="2"/>
  <c r="BE1212" i="2"/>
  <c r="BE1228" i="2"/>
  <c r="BE1229" i="2"/>
  <c r="BE1232" i="2"/>
  <c r="BE1233" i="2"/>
  <c r="BE1242" i="2"/>
  <c r="BE1245" i="2"/>
  <c r="BE1249" i="2"/>
  <c r="BE1259" i="2"/>
  <c r="BE1265" i="2"/>
  <c r="BE1275" i="2"/>
  <c r="BE1281" i="2"/>
  <c r="BE1285" i="2"/>
  <c r="BE1292" i="2"/>
  <c r="BE1297" i="2"/>
  <c r="BE1301" i="2"/>
  <c r="BE1305" i="2"/>
  <c r="BE1309" i="2"/>
  <c r="BE1313" i="2"/>
  <c r="BE1315" i="2"/>
  <c r="BE1341" i="2"/>
  <c r="BE1347" i="2"/>
  <c r="BE1350" i="2"/>
  <c r="BE1352" i="2"/>
  <c r="BE1357" i="2"/>
  <c r="BE1360" i="2"/>
  <c r="BE1363" i="2"/>
  <c r="BE1372" i="2"/>
  <c r="BE1381" i="2"/>
  <c r="BE1384" i="2"/>
  <c r="BE1387" i="2"/>
  <c r="BE1389" i="2"/>
  <c r="BE1401" i="2"/>
  <c r="BE1403" i="2"/>
  <c r="BE1406" i="2"/>
  <c r="BE1408" i="2"/>
  <c r="BE1410" i="2"/>
  <c r="BK743" i="2"/>
  <c r="J743" i="2"/>
  <c r="J73" i="2" s="1"/>
  <c r="BK1407" i="2"/>
  <c r="J1407" i="2"/>
  <c r="J96" i="2"/>
  <c r="E50" i="3"/>
  <c r="BE95" i="3"/>
  <c r="BE99" i="3"/>
  <c r="BE102" i="3"/>
  <c r="BE114" i="3"/>
  <c r="BE120" i="3"/>
  <c r="BE124" i="3"/>
  <c r="BE128" i="3"/>
  <c r="BE130" i="3"/>
  <c r="BE134" i="3"/>
  <c r="BE138" i="3"/>
  <c r="BE141" i="3"/>
  <c r="BE145" i="3"/>
  <c r="BE157" i="3"/>
  <c r="BE161" i="3"/>
  <c r="BE165" i="3"/>
  <c r="BE167" i="3"/>
  <c r="BE171" i="3"/>
  <c r="BE184" i="3"/>
  <c r="BE201" i="3"/>
  <c r="BE211" i="3"/>
  <c r="BE227" i="3"/>
  <c r="BE233" i="3"/>
  <c r="BE241" i="3"/>
  <c r="BE246" i="3"/>
  <c r="BE248" i="3"/>
  <c r="BE252" i="3"/>
  <c r="BE256" i="3"/>
  <c r="BE264" i="3"/>
  <c r="BE268" i="3"/>
  <c r="BE270" i="3"/>
  <c r="BE274" i="3"/>
  <c r="BE278" i="3"/>
  <c r="BE280" i="3"/>
  <c r="BE284" i="3"/>
  <c r="BE288" i="3"/>
  <c r="BE290" i="3"/>
  <c r="BE294" i="3"/>
  <c r="BE295" i="3"/>
  <c r="BE296" i="3"/>
  <c r="BE297" i="3"/>
  <c r="BE303" i="3"/>
  <c r="BE307" i="3"/>
  <c r="BE320" i="3"/>
  <c r="BE328" i="3"/>
  <c r="BE332" i="3"/>
  <c r="BE338" i="3"/>
  <c r="BE340" i="3"/>
  <c r="J56" i="4"/>
  <c r="F59" i="4"/>
  <c r="J83" i="4"/>
  <c r="BE90" i="4"/>
  <c r="BE96" i="4"/>
  <c r="BE97" i="4"/>
  <c r="BE100" i="4"/>
  <c r="BE101" i="4"/>
  <c r="BE102" i="4"/>
  <c r="BE105" i="4"/>
  <c r="BE107" i="4"/>
  <c r="BE109" i="4"/>
  <c r="BE112" i="4"/>
  <c r="BE114" i="4"/>
  <c r="BE117" i="4"/>
  <c r="BE119" i="4"/>
  <c r="BE123" i="4"/>
  <c r="BE125" i="4"/>
  <c r="BE128" i="4"/>
  <c r="BE131" i="4"/>
  <c r="BE138" i="4"/>
  <c r="BE141" i="4"/>
  <c r="BE144" i="4"/>
  <c r="BE147" i="4"/>
  <c r="BE150" i="4"/>
  <c r="BE154" i="4"/>
  <c r="BE155" i="4"/>
  <c r="BE157" i="4"/>
  <c r="J56" i="5"/>
  <c r="F59" i="5"/>
  <c r="BE94" i="5"/>
  <c r="BE97" i="5"/>
  <c r="BE98" i="5"/>
  <c r="BE101" i="5"/>
  <c r="BE104" i="5"/>
  <c r="BE106" i="5"/>
  <c r="BE108" i="5"/>
  <c r="BE113" i="5"/>
  <c r="BE116" i="5"/>
  <c r="BE121" i="5"/>
  <c r="BE124" i="5"/>
  <c r="BE127" i="5"/>
  <c r="BE133" i="5"/>
  <c r="BE135" i="5"/>
  <c r="BE139" i="5"/>
  <c r="BE140" i="5"/>
  <c r="BE141" i="5"/>
  <c r="BE151" i="5"/>
  <c r="BE156" i="5"/>
  <c r="BE158" i="5"/>
  <c r="BE99" i="6"/>
  <c r="BE102" i="6"/>
  <c r="BE106" i="6"/>
  <c r="BE116" i="6"/>
  <c r="BE118" i="6"/>
  <c r="BE128" i="6"/>
  <c r="BE138" i="6"/>
  <c r="BE142" i="6"/>
  <c r="BE146" i="6"/>
  <c r="BE150" i="6"/>
  <c r="BE156" i="6"/>
  <c r="BE160" i="6"/>
  <c r="BE164" i="6"/>
  <c r="BE166" i="6"/>
  <c r="BE168" i="6"/>
  <c r="BE182" i="6"/>
  <c r="BE190" i="6"/>
  <c r="BE193" i="6"/>
  <c r="BE196" i="6"/>
  <c r="BE198" i="6"/>
  <c r="BE201" i="6"/>
  <c r="BE203" i="6"/>
  <c r="BE207" i="6"/>
  <c r="BE211" i="6"/>
  <c r="BE214" i="6"/>
  <c r="BE215" i="6"/>
  <c r="BE216" i="6"/>
  <c r="BE219" i="6"/>
  <c r="BE221" i="6"/>
  <c r="BE228" i="6"/>
  <c r="BE234" i="6"/>
  <c r="BE236" i="6"/>
  <c r="BE238" i="6"/>
  <c r="BE241" i="6"/>
  <c r="BE243" i="6"/>
  <c r="BE245" i="6"/>
  <c r="BE250" i="6"/>
  <c r="BE252" i="6"/>
  <c r="BE255" i="6"/>
  <c r="BE257" i="6"/>
  <c r="BE263" i="6"/>
  <c r="BE266" i="6"/>
  <c r="BE269" i="6"/>
  <c r="BE278" i="6"/>
  <c r="BE280" i="6"/>
  <c r="BE98" i="7"/>
  <c r="BE99" i="7"/>
  <c r="BE102" i="7"/>
  <c r="BE104" i="7"/>
  <c r="BE108" i="7"/>
  <c r="BE109" i="7"/>
  <c r="BE111" i="7"/>
  <c r="BE119" i="7"/>
  <c r="BE121" i="7"/>
  <c r="BE122" i="7"/>
  <c r="BE123" i="7"/>
  <c r="BE124" i="7"/>
  <c r="BE125" i="7"/>
  <c r="BE126" i="7"/>
  <c r="BE127" i="7"/>
  <c r="BE128" i="7"/>
  <c r="BE129" i="7"/>
  <c r="BE130" i="7"/>
  <c r="BE132" i="7"/>
  <c r="BE133" i="7"/>
  <c r="BE135" i="7"/>
  <c r="BE136" i="7"/>
  <c r="BE146" i="7"/>
  <c r="BE147" i="7"/>
  <c r="BE151" i="7"/>
  <c r="BE153" i="7"/>
  <c r="BE156" i="7"/>
  <c r="BE157" i="7"/>
  <c r="BE162" i="7"/>
  <c r="BE165" i="7"/>
  <c r="BE166" i="7"/>
  <c r="BE167" i="7"/>
  <c r="BE169" i="7"/>
  <c r="BE170" i="7"/>
  <c r="BE174" i="7"/>
  <c r="BE189" i="7"/>
  <c r="BE191" i="7"/>
  <c r="BE201" i="7"/>
  <c r="BE204" i="7"/>
  <c r="BE210" i="7"/>
  <c r="BE216" i="7"/>
  <c r="BE217" i="7"/>
  <c r="BE218" i="7"/>
  <c r="BE219" i="7"/>
  <c r="BE222" i="7"/>
  <c r="BE234" i="7"/>
  <c r="BE235" i="7"/>
  <c r="BE245" i="7"/>
  <c r="BE252" i="7"/>
  <c r="BE255" i="7"/>
  <c r="BE256" i="7"/>
  <c r="BE261" i="7"/>
  <c r="BE265" i="7"/>
  <c r="BE272" i="7"/>
  <c r="BE274" i="7"/>
  <c r="BE277" i="7"/>
  <c r="BE287" i="7"/>
  <c r="BE293" i="7"/>
  <c r="BE296" i="7"/>
  <c r="BE299" i="7"/>
  <c r="BE303" i="7"/>
  <c r="BE304" i="7"/>
  <c r="BE306" i="7"/>
  <c r="BE310" i="7"/>
  <c r="BE311" i="7"/>
  <c r="BE315" i="7"/>
  <c r="BE321" i="7"/>
  <c r="BE322" i="7"/>
  <c r="BE327" i="7"/>
  <c r="BE332" i="7"/>
  <c r="BE337" i="7"/>
  <c r="BE339" i="7"/>
  <c r="BE350" i="7"/>
  <c r="BE351" i="7"/>
  <c r="BE362" i="7"/>
  <c r="BE365" i="7"/>
  <c r="BE377" i="7"/>
  <c r="BE378" i="7"/>
  <c r="BE381" i="7"/>
  <c r="BE383" i="7"/>
  <c r="BE385" i="7"/>
  <c r="BE389" i="7"/>
  <c r="BE392" i="7"/>
  <c r="BE393" i="7"/>
  <c r="BE400" i="7"/>
  <c r="BE401" i="7"/>
  <c r="BE402" i="7"/>
  <c r="BE404" i="7"/>
  <c r="BE406" i="7"/>
  <c r="BE409" i="7"/>
  <c r="BE411" i="7"/>
  <c r="BE412" i="7"/>
  <c r="BE417" i="7"/>
  <c r="BE419" i="7"/>
  <c r="BE423" i="7"/>
  <c r="BE435" i="7"/>
  <c r="BE437" i="7"/>
  <c r="BE446" i="7"/>
  <c r="BE452" i="7"/>
  <c r="BE110" i="8"/>
  <c r="BE118" i="8"/>
  <c r="BE120" i="8"/>
  <c r="BE148" i="8"/>
  <c r="BE150" i="8"/>
  <c r="BE164" i="8"/>
  <c r="BE165" i="8"/>
  <c r="BE167" i="8"/>
  <c r="BE169" i="8"/>
  <c r="BE176" i="8"/>
  <c r="BE181" i="8"/>
  <c r="BE190" i="8"/>
  <c r="BE196" i="8"/>
  <c r="BE202" i="8"/>
  <c r="BE205" i="8"/>
  <c r="BE207" i="8"/>
  <c r="BE208" i="8"/>
  <c r="BE209" i="8"/>
  <c r="BE210" i="8"/>
  <c r="BE214" i="8"/>
  <c r="BE222" i="8"/>
  <c r="BE223" i="8"/>
  <c r="BE228" i="8"/>
  <c r="BE229" i="8"/>
  <c r="BE230" i="8"/>
  <c r="BE233" i="8"/>
  <c r="BE236" i="8"/>
  <c r="BE239" i="8"/>
  <c r="BE240" i="8"/>
  <c r="BE241" i="8"/>
  <c r="BK109" i="8"/>
  <c r="J109" i="8" s="1"/>
  <c r="J65" i="8" s="1"/>
  <c r="BK124" i="8"/>
  <c r="J124" i="8" s="1"/>
  <c r="J67" i="8" s="1"/>
  <c r="BK149" i="8"/>
  <c r="J149" i="8"/>
  <c r="J75" i="8" s="1"/>
  <c r="BK152" i="8"/>
  <c r="J152" i="8"/>
  <c r="J76" i="8"/>
  <c r="BK160" i="8"/>
  <c r="J160" i="8" s="1"/>
  <c r="J79" i="8" s="1"/>
  <c r="BE122" i="2"/>
  <c r="BE126" i="2"/>
  <c r="BE135" i="2"/>
  <c r="BE144" i="2"/>
  <c r="BE147" i="2"/>
  <c r="BE153" i="2"/>
  <c r="BE163" i="2"/>
  <c r="BE169" i="2"/>
  <c r="BE175" i="2"/>
  <c r="BE182" i="2"/>
  <c r="BE188" i="2"/>
  <c r="BE191" i="2"/>
  <c r="BE197" i="2"/>
  <c r="BE200" i="2"/>
  <c r="BE218" i="2"/>
  <c r="BE224" i="2"/>
  <c r="BE226" i="2"/>
  <c r="BE236" i="2"/>
  <c r="BE242" i="2"/>
  <c r="BE251" i="2"/>
  <c r="BE298" i="2"/>
  <c r="BE301" i="2"/>
  <c r="BE307" i="2"/>
  <c r="BE313" i="2"/>
  <c r="BE332" i="2"/>
  <c r="BE338" i="2"/>
  <c r="BE362" i="2"/>
  <c r="BE365" i="2"/>
  <c r="BE368" i="2"/>
  <c r="BE382" i="2"/>
  <c r="BE383" i="2"/>
  <c r="BE411" i="2"/>
  <c r="BE441" i="2"/>
  <c r="BE444" i="2"/>
  <c r="BE459" i="2"/>
  <c r="BE466" i="2"/>
  <c r="BE475" i="2"/>
  <c r="BE489" i="2"/>
  <c r="BE501" i="2"/>
  <c r="BE507" i="2"/>
  <c r="BE515" i="2"/>
  <c r="BE530" i="2"/>
  <c r="BE552" i="2"/>
  <c r="BE556" i="2"/>
  <c r="BE559" i="2"/>
  <c r="BE583" i="2"/>
  <c r="BE588" i="2"/>
  <c r="BE594" i="2"/>
  <c r="BE606" i="2"/>
  <c r="BE632" i="2"/>
  <c r="BE635" i="2"/>
  <c r="BE644" i="2"/>
  <c r="BE665" i="2"/>
  <c r="BE670" i="2"/>
  <c r="BE675" i="2"/>
  <c r="BE678" i="2"/>
  <c r="BE681" i="2"/>
  <c r="BE682" i="2"/>
  <c r="BE720" i="2"/>
  <c r="BE722" i="2"/>
  <c r="BE728" i="2"/>
  <c r="BE754" i="2"/>
  <c r="BE760" i="2"/>
  <c r="BE776" i="2"/>
  <c r="BE787" i="2"/>
  <c r="BE793" i="2"/>
  <c r="BE803" i="2"/>
  <c r="BE813" i="2"/>
  <c r="BE821" i="2"/>
  <c r="BE823" i="2"/>
  <c r="BE829" i="2"/>
  <c r="BE838" i="2"/>
  <c r="BE842" i="2"/>
  <c r="BE846" i="2"/>
  <c r="BE852" i="2"/>
  <c r="BE856" i="2"/>
  <c r="BE862" i="2"/>
  <c r="BE864" i="2"/>
  <c r="BE868" i="2"/>
  <c r="BE874" i="2"/>
  <c r="BE878" i="2"/>
  <c r="BE882" i="2"/>
  <c r="BE885" i="2"/>
  <c r="BE887" i="2"/>
  <c r="BE888" i="2"/>
  <c r="BE893" i="2"/>
  <c r="BE896" i="2"/>
  <c r="BE908" i="2"/>
  <c r="BE914" i="2"/>
  <c r="BE932" i="2"/>
  <c r="BE944" i="2"/>
  <c r="BE947" i="2"/>
  <c r="BE961" i="2"/>
  <c r="BE970" i="2"/>
  <c r="BE976" i="2"/>
  <c r="BE979" i="2"/>
  <c r="BE994" i="2"/>
  <c r="BE997" i="2"/>
  <c r="BE1007" i="2"/>
  <c r="BE1013" i="2"/>
  <c r="BE1015" i="2"/>
  <c r="BE1017" i="2"/>
  <c r="BE1025" i="2"/>
  <c r="BE1030" i="2"/>
  <c r="BE1034" i="2"/>
  <c r="BE1043" i="2"/>
  <c r="BE1061" i="2"/>
  <c r="BE1074" i="2"/>
  <c r="BE1077" i="2"/>
  <c r="BE1088" i="2"/>
  <c r="BE1092" i="2"/>
  <c r="BE1105" i="2"/>
  <c r="BE1113" i="2"/>
  <c r="BE1126" i="2"/>
  <c r="BE1134" i="2"/>
  <c r="BE1141" i="2"/>
  <c r="BE1146" i="2"/>
  <c r="BE1151" i="2"/>
  <c r="BE1182" i="2"/>
  <c r="BE1198" i="2"/>
  <c r="BE1201" i="2"/>
  <c r="BE1203" i="2"/>
  <c r="BE1208" i="2"/>
  <c r="BE1210" i="2"/>
  <c r="BE1218" i="2"/>
  <c r="BE1220" i="2"/>
  <c r="BE1224" i="2"/>
  <c r="BE1231" i="2"/>
  <c r="BE1236" i="2"/>
  <c r="BE1251" i="2"/>
  <c r="BE1257" i="2"/>
  <c r="BE1261" i="2"/>
  <c r="BE1267" i="2"/>
  <c r="BE1269" i="2"/>
  <c r="BE1271" i="2"/>
  <c r="BE1287" i="2"/>
  <c r="BE1290" i="2"/>
  <c r="BE1295" i="2"/>
  <c r="BE1321" i="2"/>
  <c r="BE1323" i="2"/>
  <c r="BE1329" i="2"/>
  <c r="BE1331" i="2"/>
  <c r="BE1335" i="2"/>
  <c r="BE1337" i="2"/>
  <c r="BK1402" i="2"/>
  <c r="J1402" i="2" s="1"/>
  <c r="J94" i="2" s="1"/>
  <c r="BE92" i="3"/>
  <c r="BE94" i="3"/>
  <c r="BE97" i="3"/>
  <c r="BE100" i="3"/>
  <c r="BE101" i="3"/>
  <c r="BE104" i="3"/>
  <c r="BE107" i="3"/>
  <c r="BE112" i="3"/>
  <c r="BE118" i="3"/>
  <c r="BE132" i="3"/>
  <c r="BE149" i="3"/>
  <c r="BE153" i="3"/>
  <c r="BE155" i="3"/>
  <c r="BE159" i="3"/>
  <c r="BE163" i="3"/>
  <c r="BE169" i="3"/>
  <c r="BE175" i="3"/>
  <c r="BE179" i="3"/>
  <c r="BE183" i="3"/>
  <c r="BE188" i="3"/>
  <c r="BE190" i="3"/>
  <c r="BE191" i="3"/>
  <c r="BE195" i="3"/>
  <c r="BE203" i="3"/>
  <c r="BE207" i="3"/>
  <c r="BE213" i="3"/>
  <c r="BE217" i="3"/>
  <c r="BE221" i="3"/>
  <c r="BE225" i="3"/>
  <c r="BE231" i="3"/>
  <c r="BE235" i="3"/>
  <c r="BE239" i="3"/>
  <c r="BE243" i="3"/>
  <c r="BE247" i="3"/>
  <c r="BE254" i="3"/>
  <c r="BE262" i="3"/>
  <c r="BE286" i="3"/>
  <c r="BE292" i="3"/>
  <c r="BE299" i="3"/>
  <c r="BE301" i="3"/>
  <c r="BE305" i="3"/>
  <c r="BE311" i="3"/>
  <c r="BE317" i="3"/>
  <c r="BE318" i="3"/>
  <c r="BE324" i="3"/>
  <c r="BE88" i="4"/>
  <c r="BE89" i="4"/>
  <c r="BE92" i="4"/>
  <c r="BE93" i="4"/>
  <c r="BE94" i="4"/>
  <c r="BE104" i="4"/>
  <c r="BE106" i="4"/>
  <c r="BE108" i="4"/>
  <c r="BE110" i="4"/>
  <c r="BE111" i="4"/>
  <c r="BE116" i="4"/>
  <c r="BE121" i="4"/>
  <c r="BE126" i="4"/>
  <c r="BE127" i="4"/>
  <c r="BE132" i="4"/>
  <c r="BE133" i="4"/>
  <c r="BE134" i="4"/>
  <c r="BE136" i="4"/>
  <c r="BE140" i="4"/>
  <c r="BE146" i="4"/>
  <c r="BE148" i="4"/>
  <c r="BE152" i="4"/>
  <c r="BE156" i="4"/>
  <c r="BE158" i="4"/>
  <c r="BE161" i="4"/>
  <c r="BE93" i="5"/>
  <c r="BE95" i="5"/>
  <c r="BE96" i="5"/>
  <c r="BE99" i="5"/>
  <c r="BE100" i="5"/>
  <c r="BE102" i="5"/>
  <c r="BE109" i="5"/>
  <c r="BE111" i="5"/>
  <c r="BE114" i="5"/>
  <c r="BE118" i="5"/>
  <c r="BE120" i="5"/>
  <c r="BE123" i="5"/>
  <c r="BE125" i="5"/>
  <c r="BE126" i="5"/>
  <c r="BE128" i="5"/>
  <c r="BE129" i="5"/>
  <c r="BE130" i="5"/>
  <c r="BE132" i="5"/>
  <c r="BE134" i="5"/>
  <c r="BE148" i="7"/>
  <c r="BE158" i="7"/>
  <c r="BE159" i="7"/>
  <c r="BE163" i="7"/>
  <c r="BE164" i="7"/>
  <c r="BE186" i="7"/>
  <c r="BE188" i="7"/>
  <c r="BE192" i="7"/>
  <c r="BE196" i="7"/>
  <c r="BE199" i="7"/>
  <c r="BE205" i="7"/>
  <c r="BE209" i="7"/>
  <c r="BE215" i="7"/>
  <c r="BE220" i="7"/>
  <c r="BE227" i="7"/>
  <c r="BE229" i="7"/>
  <c r="BE230" i="7"/>
  <c r="BE232" i="7"/>
  <c r="BE236" i="7"/>
  <c r="BE237" i="7"/>
  <c r="BE241" i="7"/>
  <c r="BE242" i="7"/>
  <c r="BE248" i="7"/>
  <c r="BE253" i="7"/>
  <c r="BE257" i="7"/>
  <c r="BE269" i="7"/>
  <c r="BE273" i="7"/>
  <c r="BE280" i="7"/>
  <c r="BE283" i="7"/>
  <c r="BE285" i="7"/>
  <c r="BE288" i="7"/>
  <c r="BE291" i="7"/>
  <c r="BE295" i="7"/>
  <c r="BE298" i="7"/>
  <c r="BE301" i="7"/>
  <c r="BE305" i="7"/>
  <c r="BE317" i="7"/>
  <c r="BE319" i="7"/>
  <c r="BE323" i="7"/>
  <c r="BE328" i="7"/>
  <c r="BE335" i="7"/>
  <c r="BE347" i="7"/>
  <c r="BE352" i="7"/>
  <c r="BE354" i="7"/>
  <c r="BE355" i="7"/>
  <c r="BE357" i="7"/>
  <c r="BE370" i="7"/>
  <c r="BE374" i="7"/>
  <c r="BE376" i="7"/>
  <c r="BE380" i="7"/>
  <c r="BE382" i="7"/>
  <c r="BE391" i="7"/>
  <c r="BE394" i="7"/>
  <c r="BE395" i="7"/>
  <c r="BE410" i="7"/>
  <c r="BE413" i="7"/>
  <c r="BE416" i="7"/>
  <c r="BE429" i="7"/>
  <c r="BE443" i="7"/>
  <c r="BE445" i="7"/>
  <c r="BE451" i="7"/>
  <c r="BE453" i="7"/>
  <c r="BE455" i="7"/>
  <c r="BE456" i="7"/>
  <c r="BE457" i="7"/>
  <c r="BE458" i="7"/>
  <c r="BE459" i="7"/>
  <c r="BE460" i="7"/>
  <c r="BE113" i="8"/>
  <c r="BE130" i="8"/>
  <c r="BE145" i="8"/>
  <c r="BE168" i="8"/>
  <c r="BE171" i="8"/>
  <c r="BE173" i="8"/>
  <c r="BE174" i="8"/>
  <c r="BE188" i="8"/>
  <c r="BE192" i="8"/>
  <c r="BE200" i="8"/>
  <c r="BE215" i="8"/>
  <c r="BE216" i="8"/>
  <c r="BE235" i="8"/>
  <c r="BE237" i="8"/>
  <c r="BK132" i="8"/>
  <c r="J132" i="8"/>
  <c r="J69" i="8"/>
  <c r="BK138" i="8"/>
  <c r="J138" i="8" s="1"/>
  <c r="J71" i="8" s="1"/>
  <c r="BK144" i="8"/>
  <c r="J144" i="8" s="1"/>
  <c r="J73" i="8" s="1"/>
  <c r="BK147" i="8"/>
  <c r="J147" i="8"/>
  <c r="J74" i="8" s="1"/>
  <c r="BK154" i="8"/>
  <c r="J154" i="8"/>
  <c r="J77" i="8"/>
  <c r="F36" i="5"/>
  <c r="BA59" i="1" s="1"/>
  <c r="F37" i="2"/>
  <c r="BB56" i="1" s="1"/>
  <c r="F36" i="2"/>
  <c r="BA56" i="1" s="1"/>
  <c r="F39" i="8"/>
  <c r="BD62" i="1" s="1"/>
  <c r="F38" i="3"/>
  <c r="BC57" i="1" s="1"/>
  <c r="F38" i="5"/>
  <c r="BC59" i="1" s="1"/>
  <c r="J36" i="3"/>
  <c r="AW57" i="1" s="1"/>
  <c r="AS54" i="1"/>
  <c r="F39" i="5"/>
  <c r="BD59" i="1"/>
  <c r="J36" i="6"/>
  <c r="AW60" i="1"/>
  <c r="F37" i="3"/>
  <c r="BB57" i="1"/>
  <c r="F38" i="8"/>
  <c r="BC62" i="1"/>
  <c r="F37" i="6"/>
  <c r="BB60" i="1"/>
  <c r="F37" i="5"/>
  <c r="BB59" i="1"/>
  <c r="F36" i="4"/>
  <c r="BA58" i="1"/>
  <c r="F39" i="6"/>
  <c r="BD60" i="1"/>
  <c r="J36" i="2"/>
  <c r="AW56" i="1" s="1"/>
  <c r="F39" i="3"/>
  <c r="BD57" i="1"/>
  <c r="F37" i="7"/>
  <c r="BB61" i="1" s="1"/>
  <c r="F37" i="4"/>
  <c r="BB58" i="1"/>
  <c r="F37" i="8"/>
  <c r="BB62" i="1" s="1"/>
  <c r="F38" i="7"/>
  <c r="BC61" i="1"/>
  <c r="F39" i="4"/>
  <c r="BD58" i="1" s="1"/>
  <c r="F36" i="7"/>
  <c r="BA61" i="1"/>
  <c r="J36" i="7"/>
  <c r="AW61" i="1" s="1"/>
  <c r="F38" i="2"/>
  <c r="BC56" i="1" s="1"/>
  <c r="J36" i="5"/>
  <c r="AW59" i="1" s="1"/>
  <c r="F38" i="6"/>
  <c r="BC60" i="1" s="1"/>
  <c r="F39" i="7"/>
  <c r="BD61" i="1" s="1"/>
  <c r="J36" i="4"/>
  <c r="AW58" i="1" s="1"/>
  <c r="F36" i="8"/>
  <c r="BA62" i="1" s="1"/>
  <c r="F39" i="2"/>
  <c r="BD56" i="1" s="1"/>
  <c r="F36" i="6"/>
  <c r="BA60" i="1" s="1"/>
  <c r="J36" i="8"/>
  <c r="AW62" i="1" s="1"/>
  <c r="F36" i="3"/>
  <c r="BA57" i="1" s="1"/>
  <c r="F38" i="4"/>
  <c r="BC58" i="1" s="1"/>
  <c r="P108" i="8" l="1"/>
  <c r="P107" i="8"/>
  <c r="AU62" i="1"/>
  <c r="T108" i="8"/>
  <c r="T107" i="8" s="1"/>
  <c r="R108" i="8"/>
  <c r="R107" i="8" s="1"/>
  <c r="P746" i="2"/>
  <c r="R120" i="2"/>
  <c r="R93" i="7"/>
  <c r="BK120" i="2"/>
  <c r="T93" i="7"/>
  <c r="T95" i="6"/>
  <c r="T90" i="3"/>
  <c r="P93" i="7"/>
  <c r="AU61" i="1"/>
  <c r="P91" i="5"/>
  <c r="AU59" i="1"/>
  <c r="R90" i="3"/>
  <c r="T91" i="5"/>
  <c r="BK1397" i="2"/>
  <c r="J1397" i="2"/>
  <c r="J92" i="2"/>
  <c r="R746" i="2"/>
  <c r="P95" i="6"/>
  <c r="AU60" i="1"/>
  <c r="BK91" i="5"/>
  <c r="J91" i="5"/>
  <c r="J63" i="5" s="1"/>
  <c r="P90" i="3"/>
  <c r="AU57" i="1"/>
  <c r="T1397" i="2"/>
  <c r="BK746" i="2"/>
  <c r="J746" i="2" s="1"/>
  <c r="J74" i="2" s="1"/>
  <c r="P120" i="2"/>
  <c r="P119" i="2" s="1"/>
  <c r="AU56" i="1" s="1"/>
  <c r="BK93" i="7"/>
  <c r="J93" i="7"/>
  <c r="J63" i="7" s="1"/>
  <c r="T746" i="2"/>
  <c r="T120" i="2"/>
  <c r="T119" i="2"/>
  <c r="R91" i="5"/>
  <c r="R95" i="6"/>
  <c r="J92" i="5"/>
  <c r="J64" i="5"/>
  <c r="BK95" i="6"/>
  <c r="J95" i="6"/>
  <c r="J94" i="7"/>
  <c r="J64" i="7"/>
  <c r="J747" i="2"/>
  <c r="J75" i="2"/>
  <c r="J1398" i="2"/>
  <c r="J93" i="2"/>
  <c r="BK86" i="4"/>
  <c r="J86" i="4"/>
  <c r="J63" i="4" s="1"/>
  <c r="J121" i="2"/>
  <c r="J65" i="2" s="1"/>
  <c r="BK90" i="3"/>
  <c r="J90" i="3" s="1"/>
  <c r="J32" i="3" s="1"/>
  <c r="AG57" i="1" s="1"/>
  <c r="BK108" i="8"/>
  <c r="J108" i="8" s="1"/>
  <c r="J64" i="8" s="1"/>
  <c r="J35" i="4"/>
  <c r="AV58" i="1"/>
  <c r="AT58" i="1"/>
  <c r="F35" i="4"/>
  <c r="AZ58" i="1" s="1"/>
  <c r="J35" i="6"/>
  <c r="AV60" i="1"/>
  <c r="AT60" i="1" s="1"/>
  <c r="BC55" i="1"/>
  <c r="AY55" i="1"/>
  <c r="J35" i="2"/>
  <c r="AV56" i="1" s="1"/>
  <c r="AT56" i="1" s="1"/>
  <c r="BA55" i="1"/>
  <c r="BA54" i="1" s="1"/>
  <c r="W30" i="1" s="1"/>
  <c r="J35" i="3"/>
  <c r="AV57" i="1" s="1"/>
  <c r="AT57" i="1" s="1"/>
  <c r="J32" i="6"/>
  <c r="AG60" i="1"/>
  <c r="AN60" i="1" s="1"/>
  <c r="F35" i="8"/>
  <c r="AZ62" i="1" s="1"/>
  <c r="F35" i="5"/>
  <c r="AZ59" i="1" s="1"/>
  <c r="J35" i="7"/>
  <c r="AV61" i="1" s="1"/>
  <c r="AT61" i="1" s="1"/>
  <c r="BD55" i="1"/>
  <c r="BD54" i="1"/>
  <c r="W33" i="1" s="1"/>
  <c r="F35" i="2"/>
  <c r="AZ56" i="1" s="1"/>
  <c r="F35" i="7"/>
  <c r="AZ61" i="1" s="1"/>
  <c r="BB55" i="1"/>
  <c r="AX55" i="1" s="1"/>
  <c r="F35" i="6"/>
  <c r="AZ60" i="1" s="1"/>
  <c r="J35" i="5"/>
  <c r="AV59" i="1" s="1"/>
  <c r="AT59" i="1" s="1"/>
  <c r="F35" i="3"/>
  <c r="AZ57" i="1"/>
  <c r="J35" i="8"/>
  <c r="AV62" i="1"/>
  <c r="AT62" i="1" s="1"/>
  <c r="R119" i="2" l="1"/>
  <c r="BK119" i="2"/>
  <c r="J119" i="2" s="1"/>
  <c r="J63" i="2" s="1"/>
  <c r="J41" i="6"/>
  <c r="J41" i="3"/>
  <c r="J63" i="6"/>
  <c r="J120" i="2"/>
  <c r="J64" i="2"/>
  <c r="J63" i="3"/>
  <c r="BK107" i="8"/>
  <c r="J107" i="8"/>
  <c r="J63" i="8"/>
  <c r="AN57" i="1"/>
  <c r="AZ55" i="1"/>
  <c r="AV55" i="1" s="1"/>
  <c r="J32" i="7"/>
  <c r="AG61" i="1"/>
  <c r="AN61" i="1" s="1"/>
  <c r="BB54" i="1"/>
  <c r="W31" i="1"/>
  <c r="AW55" i="1"/>
  <c r="J32" i="4"/>
  <c r="AG58" i="1" s="1"/>
  <c r="AN58" i="1" s="1"/>
  <c r="AW54" i="1"/>
  <c r="AK30" i="1" s="1"/>
  <c r="BC54" i="1"/>
  <c r="AY54" i="1"/>
  <c r="AU55" i="1"/>
  <c r="AU54" i="1" s="1"/>
  <c r="J32" i="5"/>
  <c r="AG59" i="1"/>
  <c r="AN59" i="1"/>
  <c r="J41" i="7" l="1"/>
  <c r="J41" i="4"/>
  <c r="J41" i="5"/>
  <c r="AZ54" i="1"/>
  <c r="AV54" i="1" s="1"/>
  <c r="AK29" i="1" s="1"/>
  <c r="J32" i="2"/>
  <c r="AG56" i="1"/>
  <c r="AN56" i="1"/>
  <c r="J32" i="8"/>
  <c r="AG62" i="1" s="1"/>
  <c r="AN62" i="1" s="1"/>
  <c r="AX54" i="1"/>
  <c r="W32" i="1"/>
  <c r="AT55" i="1"/>
  <c r="J41" i="2" l="1"/>
  <c r="J41" i="8"/>
  <c r="AT54" i="1"/>
  <c r="W29" i="1"/>
  <c r="AG55" i="1"/>
  <c r="AG54" i="1" s="1"/>
  <c r="AN55" i="1" l="1"/>
  <c r="AN54" i="1"/>
  <c r="AK26" i="1"/>
  <c r="AK35" i="1" s="1"/>
</calcChain>
</file>

<file path=xl/sharedStrings.xml><?xml version="1.0" encoding="utf-8"?>
<sst xmlns="http://schemas.openxmlformats.org/spreadsheetml/2006/main" count="27921" uniqueCount="4318">
  <si>
    <t>Export Komplet</t>
  </si>
  <si>
    <t>VZ</t>
  </si>
  <si>
    <t>2.0</t>
  </si>
  <si>
    <t>ZAMOK</t>
  </si>
  <si>
    <t>False</t>
  </si>
  <si>
    <t>{33fd4b9e-85de-4bb1-a473-a007919984c2}</t>
  </si>
  <si>
    <t>0,01</t>
  </si>
  <si>
    <t>21</t>
  </si>
  <si>
    <t>15</t>
  </si>
  <si>
    <t>REKAPITULACE STAVBY</t>
  </si>
  <si>
    <t>v ---  níže se nacházejí doplnkové a pomocné údaje k sestavám  --- v</t>
  </si>
  <si>
    <t>Návod na vyplnění</t>
  </si>
  <si>
    <t>0,001</t>
  </si>
  <si>
    <t>Kód:</t>
  </si>
  <si>
    <t>2016015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</si>
  <si>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</si>
  <si>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</si>
  <si>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Sportovní hala Sušice</t>
  </si>
  <si>
    <t>KSO:</t>
  </si>
  <si>
    <t/>
  </si>
  <si>
    <t>CC-CZ:</t>
  </si>
  <si>
    <t>Místo:</t>
  </si>
  <si>
    <t xml:space="preserve"> </t>
  </si>
  <si>
    <t>Datum:</t>
  </si>
  <si>
    <t>12. 3. 2019</t>
  </si>
  <si>
    <t>Zadavatel:</t>
  </si>
  <si>
    <t>IČ:</t>
  </si>
  <si>
    <t>Město Sušice, nám. Svobody 138, 342 01 Sušice</t>
  </si>
  <si>
    <t>DIČ:</t>
  </si>
  <si>
    <t>Uchazeč:</t>
  </si>
  <si>
    <t>Vyplň údaj</t>
  </si>
  <si>
    <t>Projektant:</t>
  </si>
  <si>
    <t>APRIS 3MP s.r.o., Baarova 36, 140 00 Praha 4</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</si>
  <si>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</si>
  <si>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</si>
  <si>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</si>
  <si>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Nedílnou součástí výkazu výměr je projektová dokumentace společnosti APRIS 3MP, s.r.o. z 08/2017 (revize 03/2019), kde jsou řešení blíže popsána. Změny projektu podléhají autorským právům spol. APRIS 3MP, s.r.o. Při zpracování nabídky je nezbytné vycházet ze všech částí přikládané dokumentace. Případné disproporce v dokumentaci je nutno konzultovat se zadavatelem nebo zpracovatelem projektu. V průběhu zadávacího řízení je nutno na ně upozornit a zohlednit je. Bez předchozího odsouhlasení se zadavatelem není uchazeč oprávněn zasahovat do dokumentace či výkazu výměr. Podaná nabídka je závazná, na pozdější připomínky k dokumentaci nebo výkazu výměr nebude a nemůže být brán zřetel. Veškeré použité zařízení a materiály musí být schválené pro použití v ČR, musí k nim být dodána veškerá potřebná technická dokumentace v českém jazyce, příslušné atesty, případně doklady o shodě. Veškeré zařízení a materiály se rozumí včetně dodávky, montáže a elektrického připojení či technologického a programového vybavení, včetně veškerého potřebného pomocného materiálu (montážní materiál, propojovací krabičky, spojovací materiál, kabelové kanály...). Objem hald stavebního rumu v areálu byl určen dle zaměření dodaného investorem. Uvedené komponenty dle obchodních názvů v žádném případě nezavazují dodavatele stavby instalovat tyto komponenty od konkrétního výrobce aplikovat. Specifikace slouží pouze jako etalon pro stanovení technické úrovně, provedení a vybavení těchto komponentů. Po odsouhlasení předložené realizační dokumentace budou investorovi a GP předloženy k odsouhlasení všechny vyžádané vzorky jednotlivých prvků dodávky. Předáno včetně jednotlivých technických a katalogových listů. Výroba a předložení vzorků je započítaná v ceně díla a nebude hrazena zvlášť. Dodavatel přebírá veškerou odpovědnost za svou technickou koncepci, za své výpočty, za nárysy, za rozměry a za následky z nich plynoucí. Dodavatel musí předat podrobné plány, z nichž je dobře patrné vykonávání jednotlivých prací. Schválení dokumentace nelze použít jako pozdější námitku, vyskytnou-li se následky plynoucí z úprav nevyznačených v dokumentaci a neohlášených během prací. Po skončení díla dodavatel zpracuje dokumentaci skutečného provedení, která bude obsahovat skutečné provedení s vyznačením odchylek oproti projektu. Povinnost dodavatele je zajištění realizačního či dílenského projektu. Dodavatel na základě podkladů od GP a vlastního měření skutečného provedení prostor zhotoví dílenskou dokumentaci, kterou předloží ke kontrole GP. Uchazeč je povinen překontrolovat výpočty výměr a projektovou dokumentaci.</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</si>
  <si>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</si>
  <si>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</si>
  <si>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</si>
  <si>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</si>
  <si>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</si>
  <si>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</si>
  <si>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</si>
  <si>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</si>
  <si>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</si>
  <si>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</si>
  <si>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</si>
  <si>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</si>
  <si>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</si>
  <si>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</si>
  <si>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</si>
  <si>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</si>
  <si>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</si>
  <si>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</si>
  <si>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</si>
  <si>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</si>
  <si>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</si>
  <si>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</si>
  <si>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</si>
  <si>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</si>
  <si>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</si>
  <si>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</si>
  <si>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</si>
  <si>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</si>
  <si>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</si>
  <si>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</si>
  <si>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</si>
  <si>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</si>
  <si>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</si>
  <si>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</si>
  <si>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</si>
  <si>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</si>
  <si>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</si>
  <si>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</si>
  <si>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SO-01</t>
  </si>
  <si>
    <t>Sportovní hala</t>
  </si>
  <si>
    <t>STA</t>
  </si>
  <si>
    <t>1</t>
  </si>
  <si>
    <t>{974e1666-34c8-4a02-94e6-11ccb680ed7f}</t>
  </si>
  <si>
    <t>2</t>
  </si>
  <si>
    <t>/</t>
  </si>
  <si>
    <t>D.01</t>
  </si>
  <si>
    <t>Architektonicko - stavební řešení</t>
  </si>
  <si>
    <t>Soupis</t>
  </si>
  <si>
    <t>{2a76b253-f32a-46f5-a03d-ca81d6c9624c}</t>
  </si>
  <si>
    <t>D.04</t>
  </si>
  <si>
    <t>Zdravotně technické instalace</t>
  </si>
  <si>
    <t>{a74e7025-df6e-49c1-bb28-e7aee544e137}</t>
  </si>
  <si>
    <t>D.06a</t>
  </si>
  <si>
    <t>Vytápění, chlazení</t>
  </si>
  <si>
    <t>{1b211c9f-cc7c-44b0-994a-11f19db3b27d}</t>
  </si>
  <si>
    <t>D.06b</t>
  </si>
  <si>
    <t>Vzduchotechnika</t>
  </si>
  <si>
    <t>{1509c781-9aaa-4ef6-a909-87f8e26e6424}</t>
  </si>
  <si>
    <t>D.07</t>
  </si>
  <si>
    <t>Elektroinstalace - silnoproud</t>
  </si>
  <si>
    <t>{ea06accc-905d-4fae-bbee-27ca4b086e96}</t>
  </si>
  <si>
    <t>D.08</t>
  </si>
  <si>
    <t>Elektroinstalace - slaboproud</t>
  </si>
  <si>
    <t>{58ae4311-6342-4ca4-b6f5-6a9da15cae18}</t>
  </si>
  <si>
    <t>D.09</t>
  </si>
  <si>
    <t>Měření a regulace</t>
  </si>
  <si>
    <t>{15636b40-e3b1-48b5-b792-68682e841072}</t>
  </si>
  <si>
    <t>KRYCÍ LIST SOUPISU PRACÍ</t>
  </si>
  <si>
    <t>Objekt:</t>
  </si>
  <si>
    <t>SO-01 - Sportovní hala</t>
  </si>
  <si>
    <t>Soupis:</t>
  </si>
  <si>
    <t>D.01 - Architektonicko - stavební řešení</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</si>
  <si>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</si>
  <si>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</si>
  <si>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</si>
  <si>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</si>
  <si>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</si>
  <si>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</si>
  <si>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</si>
  <si>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</si>
  <si>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</si>
  <si>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</si>
  <si>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</si>
  <si>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</si>
  <si>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90 - Dilatační spáry</t>
  </si>
  <si>
    <t xml:space="preserve">    998 - Přesun hmot</t>
  </si>
  <si>
    <t>PSV - Práce a dodávky PSV</t>
  </si>
  <si>
    <t xml:space="preserve">    502 - Okna a prosklené stěny</t>
  </si>
  <si>
    <t xml:space="preserve">    503 - Dveře</t>
  </si>
  <si>
    <t xml:space="preserve">    509 - Ostatní výrobky</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</si>
  <si>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</si>
  <si>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</si>
  <si>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</si>
  <si>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</si>
  <si>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</si>
  <si>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</si>
  <si>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</si>
  <si>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</si>
  <si>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</si>
  <si>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</si>
  <si>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</si>
  <si>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</si>
  <si>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</si>
  <si>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</si>
  <si>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</si>
  <si>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</si>
  <si>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</si>
  <si>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</si>
  <si>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</si>
  <si>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</si>
  <si>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</si>
  <si>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</si>
  <si>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</si>
  <si>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</si>
  <si>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</si>
  <si>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</si>
  <si>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</si>
  <si>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</si>
  <si>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</si>
  <si>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</si>
  <si>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</si>
  <si>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</si>
  <si>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</si>
  <si>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</si>
  <si>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</si>
  <si>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</si>
  <si>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</si>
  <si>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</si>
  <si>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115101203</t>
  </si>
  <si>
    <t>Čerpání vody na dopravní výšku do 10 m s uvažovaným průměrným přítokem přes 1 000 do 2 000 l/min</t>
  </si>
  <si>
    <t>hod</t>
  </si>
  <si>
    <t>CS ÚRS 2019 01</t>
  </si>
  <si>
    <t>4</t>
  </si>
  <si>
    <t>-1686467673</t>
  </si>
  <si>
    <t>PSC</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</si>
  <si>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</si>
  <si>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115101303</t>
  </si>
  <si>
    <t>Pohotovost záložní čerpací soupravy pro dopravní výšku do 10 m s uvažovaným průměrným přítokem přes 1 000 do 2 000 l/min</t>
  </si>
  <si>
    <t>den</t>
  </si>
  <si>
    <t>-975500414</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</si>
  <si>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</si>
  <si>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3</t>
  </si>
  <si>
    <t>122201103</t>
  </si>
  <si>
    <t>Odkopávky a prokopávky nezapažené s přehozením výkopku na vzdálenost do 3 m nebo s naložením na dopravní prostředek v hornině tř. 3 přes 1 000 do 5 000 m3</t>
  </si>
  <si>
    <t>m3</t>
  </si>
  <si>
    <t>1865177993</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</si>
  <si>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</si>
  <si>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VV</t>
  </si>
  <si>
    <t>(3074,76+586,26)*0,32</t>
  </si>
  <si>
    <t>122201109</t>
  </si>
  <si>
    <t>Odkopávky a prokopávky nezapažené s přehozením výkopku na vzdálenost do 3 m nebo s naložením na dopravní prostředek v hornině tř. 3 Příplatek k cenám za lepivost horniny tř. 3</t>
  </si>
  <si>
    <t>-129724407</t>
  </si>
  <si>
    <t>1171,526/3</t>
  </si>
  <si>
    <t>5</t>
  </si>
  <si>
    <t>131203101</t>
  </si>
  <si>
    <t>Hloubení zapažených i nezapažených jam ručním nebo pneumatickým nářadím s urovnáním dna do předepsaného profilu a spádu v horninách tř. 3 soudržných</t>
  </si>
  <si>
    <t>-361516184</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</si>
  <si>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</si>
  <si>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"ruční dočištění výkopu" 11,55</t>
  </si>
  <si>
    <t>6</t>
  </si>
  <si>
    <t>131301101</t>
  </si>
  <si>
    <t>Hloubení nezapažených jam a zářezů s urovnáním dna do předepsaného profilu a spádu v hornině tř. 4 do 100 m3</t>
  </si>
  <si>
    <t>1268002420</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</si>
  <si>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</si>
  <si>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"jáma v suterénu:" 0,85*29,93</t>
  </si>
  <si>
    <t>7</t>
  </si>
  <si>
    <t>131301109</t>
  </si>
  <si>
    <t>Hloubení nezapažených jam a zářezů s urovnáním dna do předepsaného profilu a spádu Příplatek k cenám za lepivost horniny tř. 4</t>
  </si>
  <si>
    <t>-1819117111</t>
  </si>
  <si>
    <t>25,441/3</t>
  </si>
  <si>
    <t>8</t>
  </si>
  <si>
    <t>131301203</t>
  </si>
  <si>
    <t>Hloubení zapažených jam a zářezů s urovnáním dna do předepsaného profilu a spádu v hornině tř. 4 přes 1 000 do 5 000 m3</t>
  </si>
  <si>
    <t>-1564571074</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</si>
  <si>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prostředek._x000D_
2. Hloubení zapažených jam hloubky přes 16 m se oceňuje individuálně._x000D_
3. Náklady na svislé přemístění výkopku nad 1 m hloubky se určí dle ustanovení článku č. 3161 všeobecných podmínek katalogu._x000D_
4. Výpočet objemu vykopávky v pazených prostorách se stanovuje dle přílohy č. 4 tohoto ceníku._x000D_
</t>
  </si>
  <si>
    <t xml:space="preserve">"suterén:" 3,25*586,26 </t>
  </si>
  <si>
    <t>9</t>
  </si>
  <si>
    <t>131301209</t>
  </si>
  <si>
    <t>Hloubení zapažených jam a zářezů s urovnáním dna do předepsaného profilu a spádu Příplatek k cenám za lepivost horniny tř. 4</t>
  </si>
  <si>
    <t>-1847991889</t>
  </si>
  <si>
    <t>1905,345/3</t>
  </si>
  <si>
    <t>10</t>
  </si>
  <si>
    <t>132201101</t>
  </si>
  <si>
    <t>Hloubení zapažených i nezapažených rýh šířky do 600 mm s urovnáním dna do předepsaného profilu a spádu v hornině tř. 3 do 100 m3</t>
  </si>
  <si>
    <t>-1286025008</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</si>
  <si>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</si>
  <si>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0,5*(5*3,22+3*3,2+2,32)+0,7*(6*1,8+2*1,81)</t>
  </si>
  <si>
    <t>11</t>
  </si>
  <si>
    <t>132201109</t>
  </si>
  <si>
    <t>Hloubení zapažených i nezapažených rýh šířky do 600 mm s urovnáním dna do předepsaného profilu a spádu v hornině tř. 3 Příplatek k cenám za lepivost horniny tř. 3</t>
  </si>
  <si>
    <t>678380280</t>
  </si>
  <si>
    <t>24,104/3</t>
  </si>
  <si>
    <t>12</t>
  </si>
  <si>
    <t>132201202</t>
  </si>
  <si>
    <t>Hloubení zapažených i nezapažených rýh šířky přes 600 do 2 000 mm s urovnáním dna do předepsaného profilu a spádu v hornině tř. 3 přes 100 do 1 000 m3</t>
  </si>
  <si>
    <t>-944319274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</si>
  <si>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</si>
  <si>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0,6*(87,06+4,2*2)</t>
  </si>
  <si>
    <t>0,5*(36,7+2,4+3,35+7*3,36+9*1,4+2,72+2,52+30,53+2,52+10,47+9,8+10+0,69+35,64+210,58)</t>
  </si>
  <si>
    <t>Součet</t>
  </si>
  <si>
    <t>13</t>
  </si>
  <si>
    <t>132201209</t>
  </si>
  <si>
    <t>Hloubení zapažených i nezapažených rýh šířky přes 600 do 2 000 mm s urovnáním dna do předepsaného profilu a spádu v hornině tř. 3 Příplatek k cenám za lepivost horniny tř. 3</t>
  </si>
  <si>
    <t>-74954065</t>
  </si>
  <si>
    <t>254,296/3</t>
  </si>
  <si>
    <t>14</t>
  </si>
  <si>
    <t>151001</t>
  </si>
  <si>
    <t>Zřízení kotvení štětovnicové stěny dl. kotev 10 m vzdál. 2 m</t>
  </si>
  <si>
    <t>m</t>
  </si>
  <si>
    <t>-1897347481</t>
  </si>
  <si>
    <t>57*10</t>
  </si>
  <si>
    <t>153112111</t>
  </si>
  <si>
    <t>Zřízení beraněných stěn z ocelových štětovnic z terénu nastražení štětovnic ve standardních podmínkách, délky do 10 m</t>
  </si>
  <si>
    <t>m2</t>
  </si>
  <si>
    <t>-854881004</t>
  </si>
  <si>
    <t xml:space="preserve">Poznámka k souboru cen:_x000D_
1. V cenách -2111 a -2112 jsou započteny i náklady na případné zdvojování štětovnic._x000D_
2. V cenách nejsou započteny náklady na:_x000D_
a) dodání nebo opotřebení štětovnic._x000D_
- dodání štětovnic trvale zabudovaných se oceňuje ve specifikaci._x000D_
- opotřebení štětovnic dočasně zabudovaných se oceňuje ve specifikaci jako 0,5 násobek pořizovací ceny materiálu._x000D_
b) úpravu štětovnic pro manipulaci, řezání nebo sváření, tyto úpravy se oceňují cenami 153 11-1. . . Úprava ocelových štětovnic_x000D_
</t>
  </si>
  <si>
    <t>(13,82+40,94)*2*4,5</t>
  </si>
  <si>
    <t>16</t>
  </si>
  <si>
    <t>153112122</t>
  </si>
  <si>
    <t>Zřízení beraněných stěn z ocelových štětovnic z terénu zaberanění štětovnic ve standardních podmínkách, délky do 8 m</t>
  </si>
  <si>
    <t>1941239188</t>
  </si>
  <si>
    <t>17</t>
  </si>
  <si>
    <t>M</t>
  </si>
  <si>
    <t>134001</t>
  </si>
  <si>
    <t>Štětovnice ZTV llln, EN 10248-2 zn. S240GP (1.0021) dle EN 10248-1</t>
  </si>
  <si>
    <t>t</t>
  </si>
  <si>
    <t>-552100767</t>
  </si>
  <si>
    <t>P</t>
  </si>
  <si>
    <t>Poznámka k položce:_x000D_
Hmotnost: 62 kg/m, 155,5 kg/m2</t>
  </si>
  <si>
    <t>(13,82+40,94)*2*4,5*0,1555</t>
  </si>
  <si>
    <t>18</t>
  </si>
  <si>
    <t>153113112</t>
  </si>
  <si>
    <t>Vytažení stěn z ocelových štětovnic zaberaněných z terénu délky do 12 m ve standardních podmínkách, zaberaněných na hloubku do 8 m</t>
  </si>
  <si>
    <t>7403379</t>
  </si>
  <si>
    <t xml:space="preserve">Poznámka k souboru cen:_x000D_
1. V cenách nejsou započteny náklady na úpravu štětovnic pro manipulaci, řezání nebo sváření tyto úpravy se oceňují cenami 153 11-1. . . Úprava ocelových štětovnic_x000D_
2. Množství měrných jednotek se určuje v m2 plochy zaberaněné části stěny._x000D_
</t>
  </si>
  <si>
    <t>19</t>
  </si>
  <si>
    <t>153116112</t>
  </si>
  <si>
    <t>Kleštiny nebo převázky pro hradící stěny beraněné, nasazené, tabulové z oceli jakéhokoliv druhu z terénu montáž</t>
  </si>
  <si>
    <t>694876780</t>
  </si>
  <si>
    <t xml:space="preserve">Poznámka k souboru cen:_x000D_
1. V ceně -6112 a -6121 jsou započteny i náklady na spojovací materiál._x000D_
2. V ceně -6111 nejsou započteny náklady na dodání nebo opotřebení kleštin a převázek;_x000D_
a) dodání kleštin nebo převázek trvale zabudovaných se oceňuje ve specifikaci,_x000D_
b) opotřebení kleštin nebo převázek dočasně zabudovaných se oceňuje ve specifikaci jako 0,5 násobek pořizovací ceny materiálu._x000D_
</t>
  </si>
  <si>
    <t>109,52*27,2*2*0,001</t>
  </si>
  <si>
    <t>20</t>
  </si>
  <si>
    <t>13010940</t>
  </si>
  <si>
    <t>ocel profilová UPE 220 jakost 11 375</t>
  </si>
  <si>
    <t>-702607282</t>
  </si>
  <si>
    <t>153116113</t>
  </si>
  <si>
    <t>Kleštiny nebo převázky pro hradící stěny beraněné, nasazené, tabulové z oceli jakéhokoliv druhu z terénu demontáž</t>
  </si>
  <si>
    <t>1112429388</t>
  </si>
  <si>
    <t>22</t>
  </si>
  <si>
    <t>162301101</t>
  </si>
  <si>
    <t>Vodorovné přemístění výkopku nebo sypaniny po suchu na obvyklém dopravním prostředku, bez naložení výkopku, avšak se složením bez rozhrnutí z horniny tř. 1 až 4 na vzdálenost přes 50 do 500 m</t>
  </si>
  <si>
    <t>-1437264369</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</si>
  <si>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</si>
  <si>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734,025*2 "pro zpětné zásypy"</t>
  </si>
  <si>
    <t>23</t>
  </si>
  <si>
    <t>162701105</t>
  </si>
  <si>
    <t>Vodorovné přemístění výkopku nebo sypaniny po suchu na obvyklém dopravním prostředku, bez naložení výkopku, avšak se složením bez rozhrnutí z horniny tř. 1 až 4 na vzdálenost přes 9 000 do 10 000 m</t>
  </si>
  <si>
    <t>-861853591</t>
  </si>
  <si>
    <t>1171,526+1905,345+11,55+194,34+24,104+254,296-734,025</t>
  </si>
  <si>
    <t>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</si>
  <si>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</si>
  <si>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</si>
  <si>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-1574513447</t>
  </si>
  <si>
    <t>"skládka Zavlekov" 8*2827,136</t>
  </si>
  <si>
    <t>25</t>
  </si>
  <si>
    <t>167101102</t>
  </si>
  <si>
    <t>Nakládání, skládání a překládání neulehlého výkopku nebo sypaniny nakládání, množství přes 100 m3, z hornin tř. 1 až 4</t>
  </si>
  <si>
    <t>312350143</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</si>
  <si>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</si>
  <si>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734,025+194,34</t>
  </si>
  <si>
    <t>26</t>
  </si>
  <si>
    <t>171201201</t>
  </si>
  <si>
    <t>Uložení sypaniny na skládky</t>
  </si>
  <si>
    <t>-1448923940</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</si>
  <si>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</si>
  <si>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27</t>
  </si>
  <si>
    <t>171201211</t>
  </si>
  <si>
    <t>Poplatek za uložení stavebního odpadu na skládce (skládkovné) zeminy a kameniva zatříděného do Katalogu odpadů pod kódem 170 504</t>
  </si>
  <si>
    <t>-1318851988</t>
  </si>
  <si>
    <t xml:space="preserve">Poznámka k souboru cen:_x000D_
1. Ceny uvedené v souboru cen lze po dohodě upravit podle místních podmínek._x000D_
</t>
  </si>
  <si>
    <t>2827,136*1,9</t>
  </si>
  <si>
    <t>28</t>
  </si>
  <si>
    <t>174101101</t>
  </si>
  <si>
    <t>Zásyp sypaninou z jakékoliv horniny s uložením výkopku ve vrstvách se zhutněním jam, šachet, rýh nebo kolem objektů v těchto vykopávkách</t>
  </si>
  <si>
    <t>-448794990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</si>
  <si>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</si>
  <si>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(586,28-438,45-0,3*15)*3,41</t>
  </si>
  <si>
    <t>245,27*1</t>
  </si>
  <si>
    <t>29</t>
  </si>
  <si>
    <t>181951102</t>
  </si>
  <si>
    <t>Úprava pláně vyrovnáním výškových rozdílů v hornině tř. 1 až 4 se zhutněním</t>
  </si>
  <si>
    <t>-379458278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</si>
  <si>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</si>
  <si>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2937,2</t>
  </si>
  <si>
    <t>Zakládání</t>
  </si>
  <si>
    <t>30</t>
  </si>
  <si>
    <t>212755216</t>
  </si>
  <si>
    <t>Trativody bez lože z drenážních trubek plastových flexibilních D 160 mm</t>
  </si>
  <si>
    <t>510046193</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</si>
  <si>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</si>
  <si>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"suterén" 200</t>
  </si>
  <si>
    <t>31</t>
  </si>
  <si>
    <t>213141111</t>
  </si>
  <si>
    <t>Zřízení vrstvy z geotextilie filtrační, separační, odvodňovací, ochranné, výztužné nebo protierozní v rovině nebo ve sklonu do 1:5, šířky do 3 m</t>
  </si>
  <si>
    <t>835476091</t>
  </si>
  <si>
    <t xml:space="preserve">Poznámka k souboru cen:_x000D_
1. Ceny jsou určeny pro zřízení vrstev na upraveném povrchu._x000D_
2. V cenách jsou započteny i náklady na položení a spojení geotextilií včetně přesahů._x000D_
3. V cenách nejsou započteny náklady na dodávku geotextilií, která se oceňuje ve specifikaci. Ztratné včetně přesahů lze stanovit ve výši 15 až 20 %._x000D_
4. Ceny -1131 až -1133 lze použít i pro vyvedení geotextilie na svislou konstrukci._x000D_
</t>
  </si>
  <si>
    <t>279+108,3+0,92*82,1+1*(23,8+10,54+4,2)</t>
  </si>
  <si>
    <t>32</t>
  </si>
  <si>
    <t>69311082</t>
  </si>
  <si>
    <t>geotextilie netkaná separační, ochranná, filtrační, drenážní PP 500g/m2</t>
  </si>
  <si>
    <t>1642964223</t>
  </si>
  <si>
    <t>Poznámka k položce:_x000D_
Přesná specifikace viz. D.01.510 Výpis technických listů - D.01.510 09/06</t>
  </si>
  <si>
    <t>501,372*1,15 'Přepočtené koeficientem množství</t>
  </si>
  <si>
    <t>33</t>
  </si>
  <si>
    <t>226212113</t>
  </si>
  <si>
    <t>Velkoprofilové vrty náběrovým vrtáním svislé zapažené ocelovými pažnicemi průměru přes 550 do 650 mm, v hl od 0 do 5 m v hornině tř. III</t>
  </si>
  <si>
    <t>-1420078578</t>
  </si>
  <si>
    <t>2*5+2*4,3+3*4,9</t>
  </si>
  <si>
    <t>34</t>
  </si>
  <si>
    <t>226212213</t>
  </si>
  <si>
    <t>Velkoprofilové vrty náběrovým vrtáním svislé zapažené ocelovými pažnicemi průměru přes 550 do 650 mm, v hl od 0 do 10 m v hornině tř. III</t>
  </si>
  <si>
    <t>473951935</t>
  </si>
  <si>
    <t>5,2*16+5,3*7+5,4*15+5,1*63</t>
  </si>
  <si>
    <t>35</t>
  </si>
  <si>
    <t>226212513</t>
  </si>
  <si>
    <t>Velkoprofilové vrty náběrovým vrtáním svislé zapažené ocelovými pažnicemi průměru přes 650 do 850 mm, v hl od 0 do 5 m v hornině tř. III</t>
  </si>
  <si>
    <t>135497454</t>
  </si>
  <si>
    <t>4*4,9</t>
  </si>
  <si>
    <t>36</t>
  </si>
  <si>
    <t>226212613</t>
  </si>
  <si>
    <t>Velkoprofilové vrty náběrovým vrtáním svislé zapažené ocelovými pažnicemi průměru přes 650 do 850 mm, v hl od 0 do 10 m v hornině tř. III</t>
  </si>
  <si>
    <t>1123954827</t>
  </si>
  <si>
    <t>5,1*6</t>
  </si>
  <si>
    <t>37</t>
  </si>
  <si>
    <t>231212112</t>
  </si>
  <si>
    <t>Zřízení výplně pilot zapažených s vytažením pažnic z vrtu svislých z betonu železového, v hl od 0 do 10 m, při průměru piloty přes 450 do 650 mm</t>
  </si>
  <si>
    <t>1775536837</t>
  </si>
  <si>
    <t xml:space="preserve">Poznámka k souboru cen:_x000D_
1. V cenách jsou započteny i náklady na vytažení pažnic._x000D_
2. Ceny neobsahují náklady na dodání výplně, tyto se oceňují podle ustanovení poznámky 1. a 3. souboru cen 231 1 . - Zřízení výplně pilot bez vytažení pažnic._x000D_
3. Množství měrných jednotek se určuje v m3 objemu výplně piloty._x000D_
4. Pokud je výplň dodávána přímo na místo zabudování nebo do prostoru technologické manipulace, její hmotnost se nezapočítává do přesunu hmot._x000D_
</t>
  </si>
  <si>
    <t>522,6+33,3</t>
  </si>
  <si>
    <t>38</t>
  </si>
  <si>
    <t>58932936</t>
  </si>
  <si>
    <t>beton C 25/30 XF1 XA1 kamenivo frakce 0/16</t>
  </si>
  <si>
    <t>38445537</t>
  </si>
  <si>
    <t>pi*((0,62^2)/4)*(33,3+522,6)</t>
  </si>
  <si>
    <t>39</t>
  </si>
  <si>
    <t>231212113</t>
  </si>
  <si>
    <t>Zřízení výplně pilot zapažených s vytažením pažnic z vrtu svislých z betonu železového, v hl od 0 do 10 m, při průměru piloty přes 650 do 1250 mm</t>
  </si>
  <si>
    <t>-1102211745</t>
  </si>
  <si>
    <t>19,6+30,6</t>
  </si>
  <si>
    <t>40</t>
  </si>
  <si>
    <t>218446757</t>
  </si>
  <si>
    <t>pi*((0,82)^2/4)*(19,6+30,6)</t>
  </si>
  <si>
    <t>41</t>
  </si>
  <si>
    <t>231611114</t>
  </si>
  <si>
    <t>Výztuž pilot betonovaných do země z oceli 10 505 (R)</t>
  </si>
  <si>
    <t>1130425152</t>
  </si>
  <si>
    <t xml:space="preserve">Poznámka k souboru cen:_x000D_
1. Ceny lze použít i pro zřízení armokošů._x000D_
2. V cenách nejsou započteny náklady na uložení výztuže a nastavení armokošů; tyto náklady jsou započteny v cenách souboru cen 231 . . - Zřízení výplně pilot z betonu železového, části A01 Zvláštní zakládání objektů._x000D_
</t>
  </si>
  <si>
    <t>42</t>
  </si>
  <si>
    <t>271922211</t>
  </si>
  <si>
    <t>Podsyp pod základové konstrukce se zhutněním a urovnáním povrchu z recyklátu betonového</t>
  </si>
  <si>
    <t>763621414</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</si>
  <si>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</si>
  <si>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Poznámka k položce:_x000D_
Položka obsahuje pouze montáž. V prostoru místa areálu budoucí sportovní haly se materiál nachází, dodavatel je povinen tento materiál zpracovat.</t>
  </si>
  <si>
    <t>0,15*(457,97+144,22+405,9+113,91+4+4,41+96,68+1319,08)</t>
  </si>
  <si>
    <t>43</t>
  </si>
  <si>
    <t>273323511</t>
  </si>
  <si>
    <t>Základy z betonu železového (bez výztuže) desky z betonu pro konstrukce bílých van tř. C 25/30</t>
  </si>
  <si>
    <t>-2054378903</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</si>
  <si>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</si>
  <si>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417,66*0,3</t>
  </si>
  <si>
    <t>44</t>
  </si>
  <si>
    <t>273351121</t>
  </si>
  <si>
    <t>Bednění základů desek zřízení</t>
  </si>
  <si>
    <t>280083555</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</si>
  <si>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</si>
  <si>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0,3*100,12</t>
  </si>
  <si>
    <t>45</t>
  </si>
  <si>
    <t>273351122</t>
  </si>
  <si>
    <t>Bednění základů desek odstranění</t>
  </si>
  <si>
    <t>1486079757</t>
  </si>
  <si>
    <t>46</t>
  </si>
  <si>
    <t>273361821</t>
  </si>
  <si>
    <t>Výztuž základů desek z betonářské oceli 10 505 (R) nebo BSt 500</t>
  </si>
  <si>
    <t>-1029157253</t>
  </si>
  <si>
    <t xml:space="preserve">Poznámka k souboru cen:_x000D_
1. Ceny platí pro desky rovné, s náběhy, hřibové nebo upnuté do žeber včetně výztuže těchto žeber._x000D_
</t>
  </si>
  <si>
    <t>47</t>
  </si>
  <si>
    <t>274321411</t>
  </si>
  <si>
    <t>Základy z betonu železového (bez výztuže) pasy z betonu bez zvláštních nároků na prostředí tř. C 20/25</t>
  </si>
  <si>
    <t>228755471</t>
  </si>
  <si>
    <t>1,8*1*10</t>
  </si>
  <si>
    <t>0,9*4*4,2</t>
  </si>
  <si>
    <t>0,8*(2*10,49+3*9,8+3,18+5,33+5,53+35,65+9,43+8,45+10,47+1,3+5,67+31,14+2*1,4+1,28)</t>
  </si>
  <si>
    <t>0,8*(9*3,2+3,48+25,09+42,27+25,58+2*1,48+3,56+1,63*8+3,51*7+3,56)</t>
  </si>
  <si>
    <t>48</t>
  </si>
  <si>
    <t>274351121</t>
  </si>
  <si>
    <t>Bednění základů pasů rovné zřízení</t>
  </si>
  <si>
    <t>-1893808937</t>
  </si>
  <si>
    <t>248,283*0,9+290,45*0,2</t>
  </si>
  <si>
    <t>0,2*(6,6+6,77+44,33+44+60+4+9,45+40,85+59,5)</t>
  </si>
  <si>
    <t>49</t>
  </si>
  <si>
    <t>274351122</t>
  </si>
  <si>
    <t>Bednění základů pasů rovné odstranění</t>
  </si>
  <si>
    <t>-938099707</t>
  </si>
  <si>
    <t>50</t>
  </si>
  <si>
    <t>274361821</t>
  </si>
  <si>
    <t>Výztuž základů pasů z betonářské oceli 10 505 (R) nebo BSt 500</t>
  </si>
  <si>
    <t>51302878</t>
  </si>
  <si>
    <t>51</t>
  </si>
  <si>
    <t>279113134</t>
  </si>
  <si>
    <t>Základové zdi z tvárnic ztraceného bednění včetně výplně z betonu bez zvláštních nároků na vliv prostředí třídy C 16/20, tloušťky zdiva přes 250 do 300 mm</t>
  </si>
  <si>
    <t>1636788725</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</si>
  <si>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</si>
  <si>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2,56*35,79</t>
  </si>
  <si>
    <t>52</t>
  </si>
  <si>
    <t>279361821</t>
  </si>
  <si>
    <t>Výztuž základových zdí nosných svislých nebo odkloněných od svislice, rovinných nebo oblých, deskových nebo žebrových, včetně výztuže jejich žeber z betonářské oceli 10 505 (R) nebo BSt 500</t>
  </si>
  <si>
    <t>1392929467</t>
  </si>
  <si>
    <t>53</t>
  </si>
  <si>
    <t>279323111</t>
  </si>
  <si>
    <t>Základové zdi z betonu železového (bez výztuže) pro konstrukce bílých van tř. C 25/30</t>
  </si>
  <si>
    <t>1239494488</t>
  </si>
  <si>
    <t xml:space="preserve">Poznámka k souboru cen:_x000D_
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na:_x000D_
a) bednění; tyto se oceňují cenami souboru cen 279 35-11 Bednění základových zdí,_x000D_
b) dodání a uložení výztuže; tyto se oceňují cenami souboru cen 279 36- . . Výztuž základových zdí nosných._x000D_
</t>
  </si>
  <si>
    <t>(10,2+25,825)*0,3*3,16</t>
  </si>
  <si>
    <t>(1,15+1,425+3+24,64+6,97+0,6+3+9,99)*0,3*3,36</t>
  </si>
  <si>
    <t>7,9*0,64*0,3</t>
  </si>
  <si>
    <t>6,1*3,16*0,5</t>
  </si>
  <si>
    <t>(1,15+4,47)*3,36*0,5</t>
  </si>
  <si>
    <t>54</t>
  </si>
  <si>
    <t>279351121</t>
  </si>
  <si>
    <t>Bednění základových zdí rovné oboustranné za každou stranu zřízení</t>
  </si>
  <si>
    <t>1194980612</t>
  </si>
  <si>
    <t xml:space="preserve">Poznámka k souboru cen:_x000D_
1. Ceny jsou určeny pro bednění svislé nebo šikmé (odkloněné), půdorysně přímé nebo zalomené ve volném prostranství, ve volných nebo zapažených jamách a rýhách._x000D_
2. Kruhové nebo obloukové bednění poloměru do 1 m se oceňuje individuálně._x000D_
</t>
  </si>
  <si>
    <t>3,36*64,33</t>
  </si>
  <si>
    <t>0,9*35,85</t>
  </si>
  <si>
    <t>106,26*3,26</t>
  </si>
  <si>
    <t>55</t>
  </si>
  <si>
    <t>279351122</t>
  </si>
  <si>
    <t>Bednění základových zdí rovné oboustranné za každou stranu odstranění</t>
  </si>
  <si>
    <t>-662726022</t>
  </si>
  <si>
    <t>56</t>
  </si>
  <si>
    <t>-1564112318</t>
  </si>
  <si>
    <t>57</t>
  </si>
  <si>
    <t>2001</t>
  </si>
  <si>
    <t>Prostup voděodolným betonem DN 125 (systémová tvarovka vč. těsnění)</t>
  </si>
  <si>
    <t>kus</t>
  </si>
  <si>
    <t>225901875</t>
  </si>
  <si>
    <t>58</t>
  </si>
  <si>
    <t>2002</t>
  </si>
  <si>
    <t>Osazeni prostupové tvarovky DN 160 voděodolným betonem vodorovně (systémová tvarovka vč. těsnění)</t>
  </si>
  <si>
    <t>-1259518747</t>
  </si>
  <si>
    <t>59</t>
  </si>
  <si>
    <t>2003</t>
  </si>
  <si>
    <t>Osazení prostupové tvarovky DN 125 voděodolným betonem vodorovně (systémová tvarovka vč. těsnění)</t>
  </si>
  <si>
    <t>-483859886</t>
  </si>
  <si>
    <t>60</t>
  </si>
  <si>
    <t>2004</t>
  </si>
  <si>
    <t>Osazení prostupové tvarovky DN 100 voděodolným betonem vodorovně (systémová tvarovka vč. těsnění)</t>
  </si>
  <si>
    <t>218557725</t>
  </si>
  <si>
    <t>61</t>
  </si>
  <si>
    <t>2005</t>
  </si>
  <si>
    <t>Osazení prostupové tvarovky pro Ped90 voděodolným betonem vodorovně (tvarovka vč. těsnění)</t>
  </si>
  <si>
    <t>-143980157</t>
  </si>
  <si>
    <t>62</t>
  </si>
  <si>
    <t>2006</t>
  </si>
  <si>
    <t>Osazení prostupové tvarovky kabelová pro voděodolný beton vodorovně (systémová tvarovka vč. těsnění)</t>
  </si>
  <si>
    <t>733426167</t>
  </si>
  <si>
    <t>Svislé a kompletní konstrukce</t>
  </si>
  <si>
    <t>63</t>
  </si>
  <si>
    <t>311113131</t>
  </si>
  <si>
    <t>Nadzákladové zdi z tvárnic ztraceného bednění hladkých, včetně výplně z betonu třídy C 16/20, tloušťky zdiva 150 mm</t>
  </si>
  <si>
    <t>1064876162</t>
  </si>
  <si>
    <t xml:space="preserve">Poznámka k souboru cen:_x000D_
1. V cenách jsou započteny i náklady na dodání a uložení betonu_x000D_
2. V cenách -3212 až -3234 jsou započteny i náklady na doplňkové - rohové tvárnice._x000D_
3. V cenách nejsou započteny náklady na dodání a uložení betonářské výztuže; tyto se oceňují cenami souboru cen 31* 36- . . Výztuž nadzákladových zdí._x000D_
4. Množství jednotek se určuje v m2 plochy zdiva._x000D_
</t>
  </si>
  <si>
    <t>2*(45+34,36)*1</t>
  </si>
  <si>
    <t>64</t>
  </si>
  <si>
    <t>311113132</t>
  </si>
  <si>
    <t>Nadzákladové zdi z tvárnic ztraceného bednění hladkých, včetně výplně z betonu třídy C 16/20, tloušťky zdiva přes 150 do 200 mm</t>
  </si>
  <si>
    <t>1014089743</t>
  </si>
  <si>
    <t>"atika:"0,3*3,27+1,4*(7,9+34,56+7,81+8,17+10,74+7,84+7,8)+0,5*43,37</t>
  </si>
  <si>
    <t>"stěna u schodiště:" 0,385*2,6+4,56*2+2,75*1,56+3*3,1</t>
  </si>
  <si>
    <t>65</t>
  </si>
  <si>
    <t>311361821</t>
  </si>
  <si>
    <t>Výztuž nadzákladových zdí nosných svislých nebo odkloněných od svislice, rovných nebo oblých z betonářské oceli 10 505 (R) nebo BSt 500</t>
  </si>
  <si>
    <t>807467960</t>
  </si>
  <si>
    <t>66</t>
  </si>
  <si>
    <t>311234201</t>
  </si>
  <si>
    <t>Zdivo jednovrstvé z cihel děrovaných nebroušených klasických spojených na pero a drážku na maltu M10, pevnost cihel do P10, tl. zdiva 175 mm</t>
  </si>
  <si>
    <t>2143550604</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</si>
  <si>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</si>
  <si>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6,97*3,15+6,97*3,4+13,94*2,65</t>
  </si>
  <si>
    <t>67</t>
  </si>
  <si>
    <t>311234231</t>
  </si>
  <si>
    <t>Zdivo jednovrstvé z cihel děrovaných nebroušených klasických spojených na pero a drážku na maltu M10, pevnost cihel do P10, tl. zdiva 240 mm</t>
  </si>
  <si>
    <t>2016536736</t>
  </si>
  <si>
    <t>3,15*0,65+21,33*3,45-0,8*2,45*2-1*2,45-0,8*2,45*2</t>
  </si>
  <si>
    <t>68</t>
  </si>
  <si>
    <t>311234251</t>
  </si>
  <si>
    <t>Zdivo jednovrstvé z cihel děrovaných nebroušených klasických spojených na pero a drážku na maltu M10, pevnost cihel do P10, tl. zdiva 300 mm</t>
  </si>
  <si>
    <t>-441767044</t>
  </si>
  <si>
    <t>28,465*3,15-0,9*2,15*2</t>
  </si>
  <si>
    <t>43,38*4,35</t>
  </si>
  <si>
    <t>69,61*3,45-0,9*2,45*17</t>
  </si>
  <si>
    <t>28,69*3,4-0,9*2,15-1*2,15</t>
  </si>
  <si>
    <t>69</t>
  </si>
  <si>
    <t>311272211</t>
  </si>
  <si>
    <t>Zdivo z pórobetonových tvárnic na tenké maltové lože, tl. zdiva 300 mm pevnost tvárnic do P2, objemová hmotnost do 450 kg/m3 hladkých</t>
  </si>
  <si>
    <t>-1664090068</t>
  </si>
  <si>
    <t>Poznámka k položce:_x000D_
Přesná specifikace viz. D.01.510 Výpis technických listů - D.01.510 01/11</t>
  </si>
  <si>
    <t>(44,7*5,3)-0,4*5,3*8+(3,56+5*4,4+3,6)*5,3+(3,56+4*4,4)*4,4</t>
  </si>
  <si>
    <t>(3,56+4,4+4,4+4,45+0,3+0,3)*4,4</t>
  </si>
  <si>
    <t>(4,55+4,6+4,6+4,6+4,6+4,6+4,6+4,6+4,6)*2,3+(3,56+4,4*5+3,6)*5,3</t>
  </si>
  <si>
    <t>70</t>
  </si>
  <si>
    <t>311270411</t>
  </si>
  <si>
    <t>Zdivo z přesných vápenopískových tvárnic na tenkovrstvou maltu, tloušťka zdiva 200 mm, formát a rozměr tvárnic 14DF 498x200x248 mm s elektroinstalačními kanály děrovaných, pevnosti přes P15 do P25</t>
  </si>
  <si>
    <t>-709557667</t>
  </si>
  <si>
    <t>Poznámka k položce:_x000D_
Přesná specifikace viz. D.01.510 Výpis technických listů - D.01.510 01/09</t>
  </si>
  <si>
    <t>(7,27+10,34+20,1)*3,35+(5,47+6,81+8,02+11,43+7,84+8,2)*3,45-69,8</t>
  </si>
  <si>
    <t>71</t>
  </si>
  <si>
    <t>311270551</t>
  </si>
  <si>
    <t>Zdivo z přesných vápenopískových tvárnic na tenkovrstvou maltu, tloušťka zdiva 240 mm, formát a rozměr cihel 8DF 248x240x248 mm s elektroinstalačními kanály děrovaných, pevnosti přes P15 do P25</t>
  </si>
  <si>
    <t>-767776879</t>
  </si>
  <si>
    <t>Poznámka k položce:_x000D_
Přesná specifikace viz. D.01.510 Výpis technických listů - D.01.510 01/10</t>
  </si>
  <si>
    <t>2,1*3,45*2</t>
  </si>
  <si>
    <t>72</t>
  </si>
  <si>
    <t>311321611</t>
  </si>
  <si>
    <t>Nadzákladové zdi z betonu železového (bez výztuže) nosné bez zvláštních nároků na vliv prostředí tř. C 30/37</t>
  </si>
  <si>
    <t>-689558481</t>
  </si>
  <si>
    <t xml:space="preserve">Poznámka k souboru cen:_x000D_
1. Při betonování do ztraceného bednění z desek je zohledněna zvýšená opatrnost, aby se předešlo poškození zabudovaných desek._x000D_
2. Při stanovení množství měrných jednotek betonu do ztraceného bednění z desek je třeba zohlednit skutečnou spotřebu betonu v m3 zdiva._x000D_
3. V cenách nejsou započteny náklady na:_x000D_
a) bednění; tyto se oceňují cenami souboru cen:_x000D_
- 31* 35-1 Bednění nadzákladových zdí,_x000D_
- 31* 35-12 Ztracené bednění nadzákladových zdí ze štěpkocementových desek,_x000D_
b) dodání a uložení výztuže; tyto se oceňují cenami souboru cen 31* 36- . . Výztuž nadzákladových zdí._x000D_
4. V cenách pohledového betonu -1812 až -1818 jsou započteny i náklady na pečlivé hutnění zejména při líci konstrukce pro docílení neporušeného maltového povrchu bez vzhledových kazů._x000D_
</t>
  </si>
  <si>
    <t>0,473*3,45*2+2*0,6*3,45+0,1*3,45*2</t>
  </si>
  <si>
    <t>3,04*3,45+0,09*3,45+2,93*3,45+0,39*3,45+0,59*3,45</t>
  </si>
  <si>
    <t>12,05*3,87+0,2*4,35</t>
  </si>
  <si>
    <t>2*9,15*0,3*5-2*0,3*0,9*2,4-0,3*1,5*3+14</t>
  </si>
  <si>
    <t>73</t>
  </si>
  <si>
    <t>311351121</t>
  </si>
  <si>
    <t>Bednění nadzákladových zdí nosných rovné oboustranné za každou stranu zřízení</t>
  </si>
  <si>
    <t>-1896885635</t>
  </si>
  <si>
    <t xml:space="preserve">Poznámka k souboru cen:_x000D_
1. Ceny jsou určeny pro bednění svislé nebo šikmé (odkloněné), půdorysně přímé nebo zalomené ve volném prostranství, ve volných nebo zapažených jamách a rýhách._x000D_
2. Ceny jsou určeny pro bednění výšky do 4 m. Bednění větších výšek se oceňuje individuálně._x000D_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5. Kruhové nebo obloukové bednění poloměru do 1 m se oceňuje individuálně._x000D_
</t>
  </si>
  <si>
    <t>(22,7+35,4+24)*3,87+2,4*4,35+20,88*3,45+3,45*1,2+20,1*3,45</t>
  </si>
  <si>
    <t>3,2*3,45+4,5*3,45+2*5,3*3,45+1,3*3,45*2</t>
  </si>
  <si>
    <t>5*2*(9,15+0,3)-2*(0,9*2,4+1,5*3)+0,3*(2*2,4+0,9+1,5+2*3)</t>
  </si>
  <si>
    <t>5*2*(9,15+0,3)-2*0,9*2,4+0,3*(2,4*2+0,9)</t>
  </si>
  <si>
    <t>9,4*5+9,1*8,5+8,4*5+3*3,45*2+140</t>
  </si>
  <si>
    <t>74</t>
  </si>
  <si>
    <t>311351122</t>
  </si>
  <si>
    <t>Bednění nadzákladových zdí nosných rovné oboustranné za každou stranu odstranění</t>
  </si>
  <si>
    <t>934997303</t>
  </si>
  <si>
    <t>9,4*5+9,1*8,5+8,4*5+3*3,45*2</t>
  </si>
  <si>
    <t>5*2*(9,15+0,3)-2*0,9*2,4+0,3*(2,4*2+0,9)+140</t>
  </si>
  <si>
    <t>75</t>
  </si>
  <si>
    <t>-488515733</t>
  </si>
  <si>
    <t>76</t>
  </si>
  <si>
    <t>317168012</t>
  </si>
  <si>
    <t>Překlady keramické ploché osazené do maltového lože, výšky překladu 71 mm šířky 115 mm, délky 1250 mm</t>
  </si>
  <si>
    <t>1518564360</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</si>
  <si>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</si>
  <si>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Poznámka k položce:_x000D_
Přesná specifikace viz. D.01.510 Výpis technických listů - D.01.510 01/08</t>
  </si>
  <si>
    <t>77</t>
  </si>
  <si>
    <t>317168014</t>
  </si>
  <si>
    <t>Překlady keramické ploché osazené do maltového lože, výšky překladu 71 mm šířky 115 mm, délky 1750 mm</t>
  </si>
  <si>
    <t>2042142253</t>
  </si>
  <si>
    <t>78</t>
  </si>
  <si>
    <t>317168052</t>
  </si>
  <si>
    <t>Překlady keramické vysoké osazené do maltového lože, šířky překladu 70 mm výšky 238 mm, délky 1250 mm</t>
  </si>
  <si>
    <t>-1811676446</t>
  </si>
  <si>
    <t>Poznámka k položce:_x000D_
Přesná specifikace viz. D.01.510 Výpis technických listů - D.01.510 01/07</t>
  </si>
  <si>
    <t>79</t>
  </si>
  <si>
    <t>330321610</t>
  </si>
  <si>
    <t>Sloupy, pilíře, táhla, rámové stojky, vzpěry z betonu železového (bez výztuže) bez zvláštních nároků na vliv prostředí tř. C 30/37</t>
  </si>
  <si>
    <t>-2042945795</t>
  </si>
  <si>
    <t xml:space="preserve">Poznámka k souboru cen:_x000D_
1. V cenách pro pohledový beton jsou započteny i náklady na pečlivé hutnění zejména při líci konstrukce pro docílení neporušeného maltového povrchu bez vzhledových kazů._x000D_
</t>
  </si>
  <si>
    <t>0,2*3,45+0,16*4,35</t>
  </si>
  <si>
    <t>4*0,8*0,3*11,3+16*0,8*0,4*11,3+0,6*0,3*11,3*8</t>
  </si>
  <si>
    <t>80</t>
  </si>
  <si>
    <t>331351325</t>
  </si>
  <si>
    <t>Bednění hranatých sloupů a pilířů včetně vzepření průřezu pravoúhlého čtyřúhelníka výšky přes 4 do 6 m, průřezu přes 0,16 m2 zřízení</t>
  </si>
  <si>
    <t>-516090285</t>
  </si>
  <si>
    <t xml:space="preserve">Poznámka k souboru cen:_x000D_
1. Cenami lze oceňovat i rámové stojky._x000D_
2. Ceny jsou určeny pro bedněné plochy s nízkými požadavky na pohledovost - třída pohledového betonu PB1 dle TP ČSB 03 (garáže, sklepy, apod.)_x000D_
3. Příplatek k cenám za pohledový beton je určen pro třídu pohledového betonu PB2 (běžné budovy). Vyšší třídy pohledovosti se oceňují individuálně._x000D_
</t>
  </si>
  <si>
    <t>2,4*3,45+1,66*4,35+2,2*4*11,3+2,4*11,3*16+1,79*11,3*8</t>
  </si>
  <si>
    <t>81</t>
  </si>
  <si>
    <t>331351326</t>
  </si>
  <si>
    <t>Bednění hranatých sloupů a pilířů včetně vzepření průřezu pravoúhlého čtyřúhelníka výšky přes 4 do 6 m, průřezu přes 0,16 m2 odstranění</t>
  </si>
  <si>
    <t>1077372626</t>
  </si>
  <si>
    <t>82</t>
  </si>
  <si>
    <t>331361821</t>
  </si>
  <si>
    <t>Výztuž sloupů, pilířů, rámových stojek, táhel nebo vzpěr hranatých svislých nebo šikmých (odkloněných) z betonářské oceli 10 505 (R) nebo BSt 500</t>
  </si>
  <si>
    <t>120417875</t>
  </si>
  <si>
    <t>83</t>
  </si>
  <si>
    <t>342244101</t>
  </si>
  <si>
    <t>Příčky jednoduché z cihel děrovaných klasických spojených na pero a drážku na maltu M5, pevnost cihel do P15, tl. příčky 80 mm</t>
  </si>
  <si>
    <t>771269146</t>
  </si>
  <si>
    <t xml:space="preserve">Poznámka k souboru cen:_x000D_
1. Množství jednotek se určuje v m2 plochy konstrukce._x000D_
</t>
  </si>
  <si>
    <t>Poznámka k položce:_x000D_
Přesná specifikace viz. D.01.510 Výpis technických listů - D.01.510 01/01</t>
  </si>
  <si>
    <t>14,21*1*2</t>
  </si>
  <si>
    <t>2,5*3,45+0,7*3,45+20,7*3,45-0,8*2,15*6+8,94*3,45+2,98*1,7</t>
  </si>
  <si>
    <t>9,34*3,15-0,8*2,15*4</t>
  </si>
  <si>
    <t>84</t>
  </si>
  <si>
    <t>342244111</t>
  </si>
  <si>
    <t>Příčky jednoduché z cihel děrovaných klasických spojených na pero a drážku na maltu M5, pevnost cihel do P15, tl. příčky 115 mm</t>
  </si>
  <si>
    <t>1956092181</t>
  </si>
  <si>
    <t>Poznámka k položce:_x000D_
Přesná specifikace viz. D.01.510 Výpis technických listů - D.01.510 01/02</t>
  </si>
  <si>
    <t>85</t>
  </si>
  <si>
    <t>342272245</t>
  </si>
  <si>
    <t>Příčky z pórobetonových tvárnic hladkých na tenké maltové lože objemová hmotnost do 500 kg/m3, tloušťka příčky 150 mm</t>
  </si>
  <si>
    <t>-1509775593</t>
  </si>
  <si>
    <t>Poznámka k položce:_x000D_
Přesná specifikace viz. D.01.510 Výpis technických listů - D.01.510 01/06</t>
  </si>
  <si>
    <t>7,1*2,7+13,32*2,7+20,65*2,6</t>
  </si>
  <si>
    <t>Vodorovné konstrukce</t>
  </si>
  <si>
    <t>86</t>
  </si>
  <si>
    <t>411321616</t>
  </si>
  <si>
    <t>Stropy z betonu železového (bez výztuže) stropů deskových, plochých střech, desek balkonových, desek hřibových stropů včetně hlavic hřibových sloupů tř. C 30/37</t>
  </si>
  <si>
    <t>-307821757</t>
  </si>
  <si>
    <t xml:space="preserve">Poznámka k souboru cen:_x000D_
1. V cenách pohledového betonu 411 35-4 a 411 35-5 jsou započteny i náklady na pečlivé hutnění zejména při líci konstrukce pro docílení neporušeného maltového povrchu bez vzhledových kazů._x000D_
</t>
  </si>
  <si>
    <t>(82,86+77,49)*0,2+0,78+0,85+0,58+(10,83+6,39+11,50+3,17+3,39+1,32+0,4+1,18)*0,2</t>
  </si>
  <si>
    <t>(1,51*0,6*2)+478,83*0,25+45,37*0,47+3*0,47+(1,38+27,71+15,05)*0,40</t>
  </si>
  <si>
    <t>0,66*(7,27+2,6+2,6+2,14)+0,42*7,07+0,45*11,57+249,69*0,25</t>
  </si>
  <si>
    <t>2,22*0,25*12+11,0*0,09+0,14*6,6+10,07*0,14+(3,3*0,05)*2+0,05*3,4+3,3*0,05</t>
  </si>
  <si>
    <t>0,26*(1,65+2,6+3,6+4,6+3,6+2,6)+(2,6+2,6+2,6+2,6)*0,33+0,3*5,67+0,3*5,55</t>
  </si>
  <si>
    <t>0,05*8,2+0,05*(7,27+10,34+4,2+20,1)+0,28*(11,52+8,87)+0,14*1,95+0,14*2,1</t>
  </si>
  <si>
    <t>102,44*0,25+35,06*0,25+98,76*0,25+284,15*0,25+95,96*0,25</t>
  </si>
  <si>
    <t>(166,25-2*3,14)*0,25+164,32*0,25-2*3,14</t>
  </si>
  <si>
    <t>7,02*0,25+0,88*0,25+45,88*0,25+0,87*0,25+2,52*0,25+1,92*0,25+1,70*0,25</t>
  </si>
  <si>
    <t>0,89*0,25+0,8*0,25+1,6*0,25+0,6*0,25+0,6*0,25+3,01*0,25+10,23*0,25</t>
  </si>
  <si>
    <t>87</t>
  </si>
  <si>
    <t>411351011</t>
  </si>
  <si>
    <t>Bednění stropních konstrukcí - bez podpěrné konstrukce desek tloušťky stropní desky přes 5 do 25 cm zřízení</t>
  </si>
  <si>
    <t>-1682334632</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</si>
  <si>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</si>
  <si>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169,83+29,42</t>
  </si>
  <si>
    <t>478,83+(166,25-2*3,14)+(0,25*6,28*2)+(164,32-2*3,14)+(0,25*6,28*2)</t>
  </si>
  <si>
    <t>95,96+98,76+35,06+284,15+102,44+249,70</t>
  </si>
  <si>
    <t>(45,37+3)*(1,4+1,15+0,2+0,5)+(44,13*0,9+44,14*0,53+44,13*0,9+44,13*0,4*2)</t>
  </si>
  <si>
    <t>(14,61*1,15+14,61*0,53+0,25*14,61+0,9*14,61+0,4*2*14,61)</t>
  </si>
  <si>
    <t>(19,5+16,23+5,47)*0,25+34,09*0,25</t>
  </si>
  <si>
    <t>(1,4*11,57)+(20,4*(0,1+0,2+1,4+1,4))+11*0,6+13,67+6,6*0,6+10,07*0,6</t>
  </si>
  <si>
    <t>(0,85+0,3+0,85)*10,4+8,2*(1,65+1,4)+41,91*(1,65+1,4)+18,65*(1,05+1,05+0,25)</t>
  </si>
  <si>
    <t>(1,4*0,25+1,4*0,4+2,1*0,25+2,1*0,4)+11,22*(0,85+0,2+1,5+0,4)</t>
  </si>
  <si>
    <t>7,07*(1,85+0,3+0,45+0,1+1,4)+3,3*(0,2+0,2+0,75+0,3)+12*7,41*0,65</t>
  </si>
  <si>
    <t>3,3*(0,2+0,2+0,75+0,29)</t>
  </si>
  <si>
    <t>88</t>
  </si>
  <si>
    <t>411351012</t>
  </si>
  <si>
    <t>Bednění stropních konstrukcí - bez podpěrné konstrukce desek tloušťky stropní desky přes 5 do 25 cm odstranění</t>
  </si>
  <si>
    <t>452575468</t>
  </si>
  <si>
    <t>89</t>
  </si>
  <si>
    <t>411354313</t>
  </si>
  <si>
    <t>Podpěrná konstrukce stropů - desek, kleneb a skořepin výška podepření do 4 m tloušťka stropu přes 15 do 25 cm zřízení</t>
  </si>
  <si>
    <t>-10411773</t>
  </si>
  <si>
    <t xml:space="preserve">Poznámka k souboru cen:_x000D_
1. Podepření větších výšek než 6 m se oceňuje individuálně._x000D_
</t>
  </si>
  <si>
    <t>90</t>
  </si>
  <si>
    <t>411354314</t>
  </si>
  <si>
    <t>Podpěrná konstrukce stropů - desek, kleneb a skořepin výška podepření do 4 m tloušťka stropu přes 15 do 25 cm odstranění</t>
  </si>
  <si>
    <t>-1387613852</t>
  </si>
  <si>
    <t>91</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</si>
  <si>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</si>
  <si>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</si>
  <si>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-1576802724</t>
  </si>
  <si>
    <t>92</t>
  </si>
  <si>
    <t>413321616</t>
  </si>
  <si>
    <t>Nosníky z betonu železového (bez výztuže) včetně stěnových i jeřábových drah, volných trámů, průvlaků, rámových příčlí, ztužidel, konzol, vodorovných táhel apod., tyčových konstrukcí tř. C 30/37</t>
  </si>
  <si>
    <t>1199575183</t>
  </si>
  <si>
    <t xml:space="preserve">Poznámka k souboru cen:_x000D_
1. V cenách pohledového betonu 413 32-2 jsou započteny i náklady na pečlivé hutnění zejména při líci konstrukce pro docílení neporušeného maltového povrchu bez vzhledových kazů._x000D_
</t>
  </si>
  <si>
    <t>0,3*3,56+0,3*4,4*4+0,3*4,65+0,3*4,5*7+0,3*4,65+0,3*13,65+0,3*4,5*3+0,3*3,61+0,3*4,65*2+4,6*0,3*7+9,15*2,3</t>
  </si>
  <si>
    <t>0,18*4,4+0,18*4,4*4+0,18*4,65*2+0,18*4,6*7+1,5*0,45+0,45*1,1+0,18*4,5+0,48*4,65+0,48*4,65+0,18*3,56+0,18*4,4*4+1*0,48</t>
  </si>
  <si>
    <t>93</t>
  </si>
  <si>
    <t>413351111</t>
  </si>
  <si>
    <t>Bednění nosníků a průvlaků - bez podpěrné konstrukce výška nosníku po spodní líc stropní desky do 100 cm zřízení</t>
  </si>
  <si>
    <t>449772747</t>
  </si>
  <si>
    <t xml:space="preserve">Poznámka k souboru cen:_x000D_
1. Množství měrných jednotek se určuje v m2 rozvinuté plochy nosníku. Výška nosníku je dána jeho spodní hranou a spodním lícem stropní desky._x000D_
2. Ceny jsou určeny pro nosníky, průvlaky, volné trámy, rámové příčle, ztužidla, konzoly, vodorovná táhla, tyčové konstrukce, stěnové i jeřábové dráhy, apod. neproměnného nebo proměnného průřezu, tvaru zalomeného nebo půdorysně zakřiveného._x000D_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t>
  </si>
  <si>
    <t>1,5*3,56+1,5*4,4*4+1,5*4,65*2+1,5*4,5*7+1,5*3,56+4,65*1,5*2+1,5*4,6*7+3,56*1,5+4,4*1,5+3,3*1,1+1,5*4,5+3,5*4,5+3,5*4,15</t>
  </si>
  <si>
    <t>2,3*3,56+2,3*4,4*4+2,3*4,65+2,3*4,5*7+2,3*4,65+2,3*13,65+2,3*4,5*3+2,3*3,61+2,3*4,65*2+4,6*2,3*7+9,15*2,3</t>
  </si>
  <si>
    <t>94</t>
  </si>
  <si>
    <t>413351112</t>
  </si>
  <si>
    <t>Bednění nosníků a průvlaků - bez podpěrné konstrukce výška nosníku po spodní líc stropní desky do 100 cm odstranění</t>
  </si>
  <si>
    <t>-910213047</t>
  </si>
  <si>
    <t>95</t>
  </si>
  <si>
    <t>413352211</t>
  </si>
  <si>
    <t>Podpěrná konstrukce nosníků a průvlaků výšky podepření přes 4 do 6 m výšky nosníku (po spodní hranu stropní desky) do 100 cm zřízení</t>
  </si>
  <si>
    <t>654466466</t>
  </si>
  <si>
    <t xml:space="preserve">Poznámka k souboru cen:_x000D_
1. Množství měrných jednotek se určuje v m2 půdorysné plochy nosníku._x000D_
2. Výška nosníku je dána jeho spodní hranou a spodním lícem stropní desky._x000D_
</t>
  </si>
  <si>
    <t>263,34*0,3</t>
  </si>
  <si>
    <t>96</t>
  </si>
  <si>
    <t>413352212</t>
  </si>
  <si>
    <t>Podpěrná konstrukce nosníků a průvlaků výšky podepření přes 4 do 6 m výšky nosníku (po spodní hranu stropní desky) do 100 cm odstranění</t>
  </si>
  <si>
    <t>-682025891</t>
  </si>
  <si>
    <t>97</t>
  </si>
  <si>
    <t>413361821</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</si>
  <si>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</si>
  <si>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1527665891</t>
  </si>
  <si>
    <t>98</t>
  </si>
  <si>
    <t>430321515</t>
  </si>
  <si>
    <t>Schodišťové konstrukce a rampy z betonu železového (bez výztuže) stupně, schodnice, ramena, podesty s nosníky tř. C 20/25</t>
  </si>
  <si>
    <t>-759940396</t>
  </si>
  <si>
    <t>0,79*1,5+0,37*3+0,39*1,5+2,34*1,5+1,285*1,425+1,273*1,425</t>
  </si>
  <si>
    <t>0,15*1,47*0,23+1,49*3+0,98</t>
  </si>
  <si>
    <t>99</t>
  </si>
  <si>
    <t>430321616</t>
  </si>
  <si>
    <t>Schodišťové konstrukce a rampy z betonu železového (bez výztuže) stupně, schodnice, ramena, podesty s nosníky tř. C 30/37</t>
  </si>
  <si>
    <t>1783243873</t>
  </si>
  <si>
    <t>(10,23+94,3)*0,2+0,26*(45,65-9*0,4)+0,688*3,96*2</t>
  </si>
  <si>
    <t>0,655*1,95*2+0,74*(10,59+10,59+12,3)+45,65*0,3*1,55</t>
  </si>
  <si>
    <t>100</t>
  </si>
  <si>
    <t>430361821</t>
  </si>
  <si>
    <t>Výztuž schodišťových konstrukcí a ramp stupňů, schodnic, ramen, podest s nosníky z betonářské oceli 10 505 (R) nebo BSt 500</t>
  </si>
  <si>
    <t>-2043639462</t>
  </si>
  <si>
    <t>101</t>
  </si>
  <si>
    <t>431351121</t>
  </si>
  <si>
    <t>Bednění podest, podstupňových desek a ramp včetně podpěrné konstrukce výšky do 4 m půdorysně přímočarých zřízení</t>
  </si>
  <si>
    <t>-2063790822</t>
  </si>
  <si>
    <t>1,47*3+0,15*0,2+3,168*1,425+1,425*0,165*19+0,325*1,425+3,398*1,425+0,87+0,86</t>
  </si>
  <si>
    <t>24*0,1167+8,5*1,5+1,6*0,2+2,8*1,5+8,04*1,5+0,1667*24*1,5</t>
  </si>
  <si>
    <t>10,23+94,3+4,58*45,3+45,3*1,02+45,3*0,2</t>
  </si>
  <si>
    <t>0,2*(1,6+2,9+7,795+2,5)+13,5*1,05+1,35*(7,64+3+13,4+3)+1,55*(4,15+1,41)</t>
  </si>
  <si>
    <t>7,41*2,6+3,91</t>
  </si>
  <si>
    <t>102</t>
  </si>
  <si>
    <t>431351122</t>
  </si>
  <si>
    <t>Bednění podest, podstupňových desek a ramp včetně podpěrné konstrukce výšky do 4 m půdorysně přímočarých odstranění</t>
  </si>
  <si>
    <t>-1634501627</t>
  </si>
  <si>
    <t>Úpravy povrchů, podlahy a osazování výplní</t>
  </si>
  <si>
    <t>103</t>
  </si>
  <si>
    <t>600001</t>
  </si>
  <si>
    <t>Kaučuková podlaha univerzální tl. 2 mm</t>
  </si>
  <si>
    <t>-698284968</t>
  </si>
  <si>
    <t>Poznámka k položce:_x000D_
Přesná specifikace viz. D.01.510 Výpis technických listů - D.01.510 06/03</t>
  </si>
  <si>
    <t>25,52+64,05+2*6,94+30,53+4,38+102,89+25,92+20,35+12,08+14,9+6,2+4,56+6*20,76</t>
  </si>
  <si>
    <t>19,43+3,28+21,12+2,97+4,23+3*1,57+5,91+6,01+6,76+6,82+3,1+0,375+153,57+142,27</t>
  </si>
  <si>
    <t>81,2+0,45+5,48+4,81+5,64+5,98+11,4+3,17+14,04+226,93-2*4,14+10*0,0255+10*0,051+3*0,34*44,7</t>
  </si>
  <si>
    <t>104</t>
  </si>
  <si>
    <t>600002</t>
  </si>
  <si>
    <t>Kaučuková podlaha protiskluzná R11 tl. 2 mm</t>
  </si>
  <si>
    <t>-1592240983</t>
  </si>
  <si>
    <t>2*4,84+3*1,89+7,9+1,89+5,44+4,96+2*2,07+1,9+4,16+11,16+6*9,6+6*1,44+6,7</t>
  </si>
  <si>
    <t>105</t>
  </si>
  <si>
    <t>600003</t>
  </si>
  <si>
    <t>Kaučuková podlaha do technických místnostní tl. 2 mm</t>
  </si>
  <si>
    <t>-1435787292</t>
  </si>
  <si>
    <t>4,28+12,25+11,45+15,26+3,97+11,75+10,88</t>
  </si>
  <si>
    <t>106</t>
  </si>
  <si>
    <t>600004</t>
  </si>
  <si>
    <t>Polyuretanová litá sportovní podlaha 7+2 mm</t>
  </si>
  <si>
    <t>1148487010</t>
  </si>
  <si>
    <t>Poznámka k položce:_x000D_
Přesná specifikace viz. D.01.510 Výpis technických listů - D.01.510 06/04</t>
  </si>
  <si>
    <t>1379,76</t>
  </si>
  <si>
    <t>107</t>
  </si>
  <si>
    <t>600005</t>
  </si>
  <si>
    <t>Polyuretanová litá podlaha 10+3 mm</t>
  </si>
  <si>
    <t>725065134</t>
  </si>
  <si>
    <t>Poznámka k položce:_x000D_
Přesná specifikace viz. D.01.510 Výpis technických listů - D.01.510 06/05</t>
  </si>
  <si>
    <t>506,29</t>
  </si>
  <si>
    <t>108</t>
  </si>
  <si>
    <t>600006</t>
  </si>
  <si>
    <t>Přechodová podlahová nerezová lišta</t>
  </si>
  <si>
    <t>839047219</t>
  </si>
  <si>
    <t>Poznámka k položce:_x000D_
Přesná specifikace viz. D.01.510 Výpis technických listů - D.01.510 06/07</t>
  </si>
  <si>
    <t>2,14+4*3+4+1,1</t>
  </si>
  <si>
    <t>109</t>
  </si>
  <si>
    <t>600007</t>
  </si>
  <si>
    <t>Hliníková podlahová lišta, výška 40 mm, barva bílá</t>
  </si>
  <si>
    <t>582435340</t>
  </si>
  <si>
    <t>Poznámka k položce:_x000D_
Přesná specifikace viz. D.01.510 Výpis technických listů - D.01.510 06/13</t>
  </si>
  <si>
    <t>14,13+13,63+12,94+37,3+8,7+5,83+10,78+43,01+92,22+11,1+10,24+8,6+6,7+19,4+19,1+93,61</t>
  </si>
  <si>
    <t>87,71+3,7+9,8+5,1+17,1+14,9+10,8+8,41+1,1+117,36+20+4,6+23,15</t>
  </si>
  <si>
    <t>110</t>
  </si>
  <si>
    <t>611131301</t>
  </si>
  <si>
    <t>Podkladní a spojovací vrstva vnitřních omítaných ploch cementový postřik nanášený strojně celoplošně stropů</t>
  </si>
  <si>
    <t>1359933971</t>
  </si>
  <si>
    <t>11,03+12,82+11,45+30,53+2,4+9,3+16,22</t>
  </si>
  <si>
    <t>111</t>
  </si>
  <si>
    <t>611001</t>
  </si>
  <si>
    <t>Minerální stěrka vnitřních povrchů tloušťky do 3 mm bez penetrace, včetně následného broušení vodorovných konstrukcí stropů rovných</t>
  </si>
  <si>
    <t>1731590264</t>
  </si>
  <si>
    <t>112</t>
  </si>
  <si>
    <t>612142001</t>
  </si>
  <si>
    <t>Potažení vnitřních ploch pletivem v ploše nebo pruzích, na plném podkladu sklovláknitým vtlačením do tmelu stěn</t>
  </si>
  <si>
    <t>-1836140753</t>
  </si>
  <si>
    <t xml:space="preserve">Poznámka k souboru cen:_x000D_
1. V cenách -2001 jsou započteny i náklady na tmel._x000D_
</t>
  </si>
  <si>
    <t>2,75*4+5+4,92+2,16*2+2,28+6*2,16+3+2,64+2,28*3+4,68+5,8*2+4,63+10,18</t>
  </si>
  <si>
    <t>5,13+10+3,38+1133,75</t>
  </si>
  <si>
    <t>113</t>
  </si>
  <si>
    <t>612321321</t>
  </si>
  <si>
    <t>Omítka vápenocementová vnitřních ploch nanášená strojně jednovrstvá, tloušťky do 10 mm hladká svislých konstrukcí stěn</t>
  </si>
  <si>
    <t>-1613004250</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</si>
  <si>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</si>
  <si>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20,19+16,87+2*9,63+28,03+16,87+9,63*2+16,88+193,66+195,43+12,52+11,48*2+16+36,4</t>
  </si>
  <si>
    <t>10,16+28,96+8,12+33,28+8,12+28,96+8,12+28,96+8,12+28,96+8,12+28,96+8,12+15,6+13,41</t>
  </si>
  <si>
    <t>12,72+15,32+8,48+26,56+2*8,48+30,99+5,8+17,28+28,56+15,48+20,63+25,49+15,51+22,32</t>
  </si>
  <si>
    <t>114</t>
  </si>
  <si>
    <t>612321341</t>
  </si>
  <si>
    <t>Omítka vápenocementová vnitřních ploch nanášená strojně dvouvrstvá, tloušťky jádrové omítky do 10 mm a tloušťky štuku do 3 mm štuková svislých konstrukcí stěn</t>
  </si>
  <si>
    <t>1213262638</t>
  </si>
  <si>
    <t>64,19+41,61+37,32+46,34+92,26+23,1*2+62,86+125,41+26,22+123,12+28,32+274,83+27,07</t>
  </si>
  <si>
    <t>28,98+21,04+17+48,68+48,2*5+47,38+364,73+236,67+71,21+43+12,94+67,29+19,76+21,13</t>
  </si>
  <si>
    <t>1,44+56,6+217,58+59,4+15,76</t>
  </si>
  <si>
    <t>115</t>
  </si>
  <si>
    <t>612322391</t>
  </si>
  <si>
    <t>Omítka vápenocementová lehčená vnitřních ploch nanášená strojně Příplatek k cenám za každých dalších i započatých 5 mm tloušťky omítky přes 10 mm stěn</t>
  </si>
  <si>
    <t>-1662380350</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</si>
  <si>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</si>
  <si>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118</t>
  </si>
  <si>
    <t>622143003</t>
  </si>
  <si>
    <t>Montáž omítkových profilů plastových nebo pozinkovaných, upevněných vtlačením do podkladní vrstvy nebo přibitím rohových s tkaninou</t>
  </si>
  <si>
    <t>1819288907</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</si>
  <si>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</si>
  <si>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"odhad 1m/1 m2" 2588</t>
  </si>
  <si>
    <t>119</t>
  </si>
  <si>
    <t>55343023</t>
  </si>
  <si>
    <t>profil omítkový rohový pro omítky vnitřní 12mm s úzkou kulatou hlavou 4,0mm</t>
  </si>
  <si>
    <t>-630587132</t>
  </si>
  <si>
    <t>2588*1,05 'Přepočtené koeficientem množství</t>
  </si>
  <si>
    <t>120</t>
  </si>
  <si>
    <t>622142001</t>
  </si>
  <si>
    <t>Potažení vnějších ploch pletivem v ploše nebo pruzích, na plném podkladu sklovláknitým vtlačením do tmelu stěn</t>
  </si>
  <si>
    <t>713077918</t>
  </si>
  <si>
    <t>510,86+368,99+76,5+476,08+193,23+235,5</t>
  </si>
  <si>
    <t>121</t>
  </si>
  <si>
    <t>622131121</t>
  </si>
  <si>
    <t>Podkladní a spojovací vrstva vnějších omítaných ploch penetrace akrylát-silikonová nanášená ručně stěn</t>
  </si>
  <si>
    <t>2012493496</t>
  </si>
  <si>
    <t>122</t>
  </si>
  <si>
    <t>-330706341</t>
  </si>
  <si>
    <t>123</t>
  </si>
  <si>
    <t>55343025</t>
  </si>
  <si>
    <t>profil omítkový rohový pro omítky venkovní 7mm s kulatou hlavou 7mm</t>
  </si>
  <si>
    <t>-1194074832</t>
  </si>
  <si>
    <t>50*1,05 'Přepočtené koeficientem množství</t>
  </si>
  <si>
    <t>124</t>
  </si>
  <si>
    <t>622211021</t>
  </si>
  <si>
    <t>Montáž kontaktního zateplení z polystyrenových desek nebo z kombinovaných desek na vnější stěny, tloušťky desek přes 80 do 120 mm</t>
  </si>
  <si>
    <t>1377392849</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</si>
  <si>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</si>
  <si>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6+3,26+3+15,97</t>
  </si>
  <si>
    <t>125</t>
  </si>
  <si>
    <t>622001</t>
  </si>
  <si>
    <t>PIR 100</t>
  </si>
  <si>
    <t>1673788919</t>
  </si>
  <si>
    <t>6+3,26+3</t>
  </si>
  <si>
    <t>12,26*1,02 'Přepočtené koeficientem množství</t>
  </si>
  <si>
    <t>126</t>
  </si>
  <si>
    <t>622002</t>
  </si>
  <si>
    <t>PIR 120</t>
  </si>
  <si>
    <t>1212491745</t>
  </si>
  <si>
    <t>15,97</t>
  </si>
  <si>
    <t>15,97*1,02 'Přepočtené koeficientem množství</t>
  </si>
  <si>
    <t>127</t>
  </si>
  <si>
    <t>-1695676231</t>
  </si>
  <si>
    <t>1,22+98,09</t>
  </si>
  <si>
    <t>128</t>
  </si>
  <si>
    <t>283005</t>
  </si>
  <si>
    <t>deska EPS grafitová λ=0,031  tl 120mm</t>
  </si>
  <si>
    <t>725577471</t>
  </si>
  <si>
    <t>Poznámka k položce:_x000D_
Přesná specifikace viz. D.01.510 Výpis technických listů - D.01.510 08/01</t>
  </si>
  <si>
    <t>99,31*1,02 'Přepočtené koeficientem množství</t>
  </si>
  <si>
    <t>129</t>
  </si>
  <si>
    <t>622211041</t>
  </si>
  <si>
    <t>Montáž kontaktního zateplení z polystyrenových desek nebo z kombinovaných desek na vnější stěny, tloušťky desek přes 160 do 200 mm</t>
  </si>
  <si>
    <t>1984259757</t>
  </si>
  <si>
    <t>130</t>
  </si>
  <si>
    <t>28376081</t>
  </si>
  <si>
    <t>deska EPS grafitová fasadní  λ=0,031  tl 200mm</t>
  </si>
  <si>
    <t>205069958</t>
  </si>
  <si>
    <t>131</t>
  </si>
  <si>
    <t>622211051</t>
  </si>
  <si>
    <t>Montáž kontaktního zateplení z polystyrenových desek nebo z kombinovaných desek na vnější stěny, tloušťky desek přes 200 do 240 mm</t>
  </si>
  <si>
    <t>1297516768</t>
  </si>
  <si>
    <t>20,2*2,65 + 5,47*2,65</t>
  </si>
  <si>
    <t>132</t>
  </si>
  <si>
    <t>28376083</t>
  </si>
  <si>
    <t>deska EPS grafitová fasadní  λ=0,031  tl 240mm</t>
  </si>
  <si>
    <t>-1727539423</t>
  </si>
  <si>
    <t>68,026*1,02 'Přepočtené koeficientem množství</t>
  </si>
  <si>
    <t>133</t>
  </si>
  <si>
    <t>622211061</t>
  </si>
  <si>
    <t>Montáž kontaktního zateplení z polystyrenových desek nebo z kombinovaných desek na vnější stěny, tloušťky desek přes 240 mm</t>
  </si>
  <si>
    <t>-870478858</t>
  </si>
  <si>
    <t>92,07+36,74+61,86+184,53</t>
  </si>
  <si>
    <t>134</t>
  </si>
  <si>
    <t>28376084</t>
  </si>
  <si>
    <t>deska EPS grafitová fasadní  λ=0,031  tl 260mm</t>
  </si>
  <si>
    <t>994385105</t>
  </si>
  <si>
    <t>375,2*1,02 'Přepočtené koeficientem množství</t>
  </si>
  <si>
    <t>135</t>
  </si>
  <si>
    <t>622221041</t>
  </si>
  <si>
    <t>Montáž kontaktního zateplení z desek z minerální vlny s podélnou orientací vláken na vnější stěny, tloušťky desek přes 160 mm</t>
  </si>
  <si>
    <t>-1879629801</t>
  </si>
  <si>
    <t>234,34</t>
  </si>
  <si>
    <t>136</t>
  </si>
  <si>
    <t>63151542</t>
  </si>
  <si>
    <t>deska tepelně izolační minerální kontaktních fasád podélné vlákno λ=0,036-0,037 tl 240mm</t>
  </si>
  <si>
    <t>563336262</t>
  </si>
  <si>
    <t>Poznámka k položce:_x000D_
Přesná specifikace viz. D.01.510 Výpis technických listů - D.01.510 08/02</t>
  </si>
  <si>
    <t>234,34*1,02 'Přepočtené koeficientem množství</t>
  </si>
  <si>
    <t>137</t>
  </si>
  <si>
    <t>-228606475</t>
  </si>
  <si>
    <t>407,75+367,84+280</t>
  </si>
  <si>
    <t>138</t>
  </si>
  <si>
    <t>63151547</t>
  </si>
  <si>
    <t>deska tepelně izolační minerální kontaktních fasád podélné vlákno λ=0,036-0,037 tl 280mm</t>
  </si>
  <si>
    <t>690383130</t>
  </si>
  <si>
    <t>1055,59*1,02 'Přepočtené koeficientem množství</t>
  </si>
  <si>
    <t>469</t>
  </si>
  <si>
    <t>622273101</t>
  </si>
  <si>
    <t>Montáž zavěšené odvětrávané fasády na hliníkové nosné konstrukci z fasádních desek na jednosměrné nosné konstrukci opláštění připevněné lepeným skrytým spojem stěn bez tepelné izolace</t>
  </si>
  <si>
    <t>-511773479</t>
  </si>
  <si>
    <t xml:space="preserve">Poznámka k souboru cen:_x000D_
1. V cenách jsou započteny náklady na:_x000D_
a) montáž a dodávku nosné konstrukce (roštu) se vzdáleností podpěr 425 mm pro podhledy a 600 mm pro stěny. Montáž roštu s jinými (menšími) roztečemi podpěr se oceňuje individuálně,_x000D_
b) montáž a dodávku tepelné izolace z desek z minerální vlny,_x000D_
c) montáž fasádní desky,_x000D_
d) montáž difuzní folie._x000D_
2. V cenách nejsou započteny náklady na:_x000D_
a) dodávku fasádních desek, tyto se oceňují ve specifikaci. Ztratné pro kompaktní desky_x000D_
- (cementovláknité, cementotřískové, z vysokotlakého laminátu) lze stanovit ve výši 25 %._x000D_
b) dodávku difuzní fólie, tyto se oceňují ve specifikaci. Ztratné lze stanovit ve výši 10 %._x000D_
c) případnou povrchovou úpravu desek._x000D_
</t>
  </si>
  <si>
    <t>491,13+366,69+234,63+287,29</t>
  </si>
  <si>
    <t>117</t>
  </si>
  <si>
    <t>591001</t>
  </si>
  <si>
    <t>deska cementovláknitá tl 10mm</t>
  </si>
  <si>
    <t>1843385915</t>
  </si>
  <si>
    <t>Poznámka k položce:_x000D_
Přesná specifikace viz. D.01.510 Výpis technických listů - D.01.510 03/01</t>
  </si>
  <si>
    <t>1379,74*1,05 'Přepočtené koeficientem množství</t>
  </si>
  <si>
    <t>139</t>
  </si>
  <si>
    <t>622532001</t>
  </si>
  <si>
    <t>Omítka tenkovrstvá silikonová vnějších ploch probarvená, včetně penetrace podkladu hydrofilní, s regulací vlhkosti na povrchu a se zvýšenou ochranou proti mikroorganismům zrnitá, tloušťky 1,0 mm stěn</t>
  </si>
  <si>
    <t>-551267475</t>
  </si>
  <si>
    <t>3,26+39,51+17,66+0,46*3,18+(0,36+0,36)*3+1,1736+101,8+3+64,8+0,43*4,975</t>
  </si>
  <si>
    <t>147,08+42+3+42+3+4*0,36*3+29,36+103,9+47,84+5,34+107,87+100,66</t>
  </si>
  <si>
    <t>140</t>
  </si>
  <si>
    <t>631311134</t>
  </si>
  <si>
    <t>Mazanina z betonu prostého bez zvýšených nároků na prostředí tl. přes 120 do 240 mm tř. C 16/20</t>
  </si>
  <si>
    <t>2026761000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</si>
  <si>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</si>
  <si>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Poznámka k položce:_x000D_
podkladní beton</t>
  </si>
  <si>
    <t>0,15*447,35+381,926</t>
  </si>
  <si>
    <t>141</t>
  </si>
  <si>
    <t>631311136</t>
  </si>
  <si>
    <t>Mazanina z betonu prostého bez zvýšených nároků na prostředí tl. přes 120 do 240 mm tř. C 25/30</t>
  </si>
  <si>
    <t>77716120</t>
  </si>
  <si>
    <t>0,2*2892,09+4,45*0,5</t>
  </si>
  <si>
    <t>142</t>
  </si>
  <si>
    <t>631319013</t>
  </si>
  <si>
    <t>Příplatek k cenám mazanin za úpravu povrchu mazaniny přehlazením, mazanina tl. přes 120 do 240 mm</t>
  </si>
  <si>
    <t>-1910107347</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</si>
  <si>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</si>
  <si>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143</t>
  </si>
  <si>
    <t>631319204</t>
  </si>
  <si>
    <t>Příplatek k cenám betonových mazanin za vyztužení ocelovými vlákny (drátkobeton) objemové vyztužení 30 kg/m3</t>
  </si>
  <si>
    <t>1298814655</t>
  </si>
  <si>
    <t>144</t>
  </si>
  <si>
    <t>632441220</t>
  </si>
  <si>
    <t>Potěr anhydritový samonivelační litý tř. C 25, tl. přes 45 do 50 mm</t>
  </si>
  <si>
    <t>243224040</t>
  </si>
  <si>
    <t xml:space="preserve">Poznámka k souboru cen:_x000D_
1. Ceny jsou určeny pro roznášecí vrstvu těžkých plovoucích podlah, pro potěr podlahového vytápění, pro potěr na oddělovací vrstvě a jako náhrada cementových potěrů (kromě vlhkých provozů)._x000D_
</t>
  </si>
  <si>
    <t>Poznámka k položce:_x000D_
Přesná specifikace viz. D.01.510 Výpis technických listů - D.01.510 06/11</t>
  </si>
  <si>
    <t>145</t>
  </si>
  <si>
    <t>632001</t>
  </si>
  <si>
    <t>Potěr anhydritový samonivelační litý tř. C 25, tl. do 60 mm</t>
  </si>
  <si>
    <t>-1680440768</t>
  </si>
  <si>
    <t>25,52+64,05+6,94*2+30,53+4,38+4,28+12,25+11,45+2*4,84+3*1,89+13,12</t>
  </si>
  <si>
    <t>102,89+25,92+20,35+12,08+14,9+6,2+4,56+6*20,76+19,43+3,28+21,12+2,97+4,23+3*1,57</t>
  </si>
  <si>
    <t>5,91+6,01+6,76+6,82+142,27+153,57+0,375+4,96+2*2,07+1,9+15,26+3,97+11,75+10,88</t>
  </si>
  <si>
    <t>146</t>
  </si>
  <si>
    <t>632002</t>
  </si>
  <si>
    <t>Potěr anhydritový samonivelační litý tř. C 25, tl. do 70 mm</t>
  </si>
  <si>
    <t>-893615433</t>
  </si>
  <si>
    <t>81,2+0,45+5,48+4,81+5,64+5,98+11,4+3,17+36,08</t>
  </si>
  <si>
    <t>147</t>
  </si>
  <si>
    <t>632003</t>
  </si>
  <si>
    <t>Potěr anhydritový samonivelační litý tř. C 25, tl. nad 70 mm</t>
  </si>
  <si>
    <t>1417598552</t>
  </si>
  <si>
    <t>7,9+1,89+5,44+3,1+4,16+11,16+6*9,6+6*1,44+6,7+14,04</t>
  </si>
  <si>
    <t>148</t>
  </si>
  <si>
    <t>632481213</t>
  </si>
  <si>
    <t>Separační vrstva k oddělení podlahových vrstev z polyetylénové fólie</t>
  </si>
  <si>
    <t>-1345270789</t>
  </si>
  <si>
    <t>Poznámka k položce:_x000D_
Přesná specifikace viz. D.01.510 Výpis technických listů - D.01.510 09/07</t>
  </si>
  <si>
    <t>12,25+11,45+142,27+153,57+0,375+15,26+3,97+11,75+10,88+1379,76+506,29+13,12+36,08+1379,76</t>
  </si>
  <si>
    <t>149</t>
  </si>
  <si>
    <t>635001</t>
  </si>
  <si>
    <t>Násyp z praného těženého kameniva frakce 16-32, tl. 50 mm</t>
  </si>
  <si>
    <t>-97168381</t>
  </si>
  <si>
    <t>(198,84+359,96)*0,05</t>
  </si>
  <si>
    <t>Trubní vedení</t>
  </si>
  <si>
    <t>150</t>
  </si>
  <si>
    <t>894215111</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</si>
  <si>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</si>
  <si>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-55852382</t>
  </si>
  <si>
    <t xml:space="preserve">Poznámka k souboru cen:_x000D_
1. Množství měrných jednotek s určuje v m3 obestavěného prostoru daného vnějším obrysem neizolovaného líce šachtice._x000D_
2. Šachtice přes 5 m3 obestavěného prostoru se oceňují cenami jednotlivých konstrukčních prvků._x000D_
3. V cenách šachtic vstupních jsou započteny i náklady na strop ze železobetových stropních desek nebo monolitický strop s cementovým krycím potěrem ve spádu a na dodání a osazení litinových stupadel._x000D_
</t>
  </si>
  <si>
    <t>151</t>
  </si>
  <si>
    <t>895011111</t>
  </si>
  <si>
    <t>Zřízení sběrné jímky drenážních vod z betonových prefabrikátů hloubky do 4m, při ploše akumulačního prostoru do 2,00 m2</t>
  </si>
  <si>
    <t>1886311993</t>
  </si>
  <si>
    <t xml:space="preserve">Poznámka k souboru cen:_x000D_
1. Ceny jsou určeny pro sběrné jímky kruhového a pravoúhlého půdorysu._x000D_
2. V cenách jsou započteny i náklady na:_x000D_
a) podkladní vrstvu pod základovou prefabrikovanou desku,_x000D_
b) vyrovnávací mazaninu pod izolaci,_x000D_
c) vodorovnou a svislou izolaci s ochrannou přizdívkou,_x000D_
d) vysekání otvorů pro potrubí a kapes pro ocelové doplňkové konstrukce,_x000D_
e) vybetonování dna a základu pod čerpadlo._x000D_
3. V cenách nejsou započteny náklady na:_x000D_
a) zemní práce,_x000D_
b) dodávku a montáž strojního zařízení sběrné jímky,_x000D_
c) dodávku betonových prefabrikátů (silničních panelů, rámových prvků, stropních desek a překladů),_x000D_
d) dodávku ocelových doplňkových konstrukcí (žebříků, lemovacích úhelníků)._x000D_
4. Ztratné na dodávku betonových prefabrikátů lze dohodnout ve výši 2 %._x000D_
</t>
  </si>
  <si>
    <t>152</t>
  </si>
  <si>
    <t>59224102</t>
  </si>
  <si>
    <t>skruž betonová studniční 100x50x9 cm</t>
  </si>
  <si>
    <t>727844353</t>
  </si>
  <si>
    <t>16*2 'Přepočtené koeficientem množství</t>
  </si>
  <si>
    <t>Ostatní konstrukce a práce, bourání</t>
  </si>
  <si>
    <t>153</t>
  </si>
  <si>
    <t>941111131</t>
  </si>
  <si>
    <t>Montáž lešení řadového trubkového lehkého pracovního s podlahami s provozním zatížením tř. 3 do 200 kg/m2 šířky tř. W12 přes 1,2 do 1,5 m, výšky do 10 m</t>
  </si>
  <si>
    <t>1864651405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</si>
  <si>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</si>
  <si>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(22,8+65,54+57,8+19,56)*5,2</t>
  </si>
  <si>
    <t>154</t>
  </si>
  <si>
    <t>941111132</t>
  </si>
  <si>
    <t>Montáž lešení řadového trubkového lehkého pracovního s podlahami s provozním zatížením tř. 3 do 200 kg/m2 šířky tř. W12 přes 1,2 do 1,5 m, výšky přes 10 do 25 m</t>
  </si>
  <si>
    <t>-1408603192</t>
  </si>
  <si>
    <t>(45,98+36,8)*12,05+(45,98+36,8)*8</t>
  </si>
  <si>
    <t>155</t>
  </si>
  <si>
    <t>941111231</t>
  </si>
  <si>
    <t>Montáž lešení řadového trubkového lehkého pracovního s podlahami s provozním zatížením tř. 3 do 200 kg/m2 Příplatek za první a každý další den použití lešení k ceně -1131</t>
  </si>
  <si>
    <t>-655073795</t>
  </si>
  <si>
    <t>861,64*30</t>
  </si>
  <si>
    <t>156</t>
  </si>
  <si>
    <t>941111232</t>
  </si>
  <si>
    <t>Montáž lešení řadového trubkového lehkého pracovního s podlahami s provozním zatížením tř. 3 do 200 kg/m2 Příplatek za první a každý další den použití lešení k ceně -1132</t>
  </si>
  <si>
    <t>-1842842935</t>
  </si>
  <si>
    <t>1659,739*30</t>
  </si>
  <si>
    <t>157</t>
  </si>
  <si>
    <t>941111831</t>
  </si>
  <si>
    <t>Demontáž lešení řadového trubkového lehkého pracovního s podlahami s provozním zatížením tř. 3 do 200 kg/m2 šířky tř. W12 přes 1,2 do 1,5 m, výšky do 10 m</t>
  </si>
  <si>
    <t>2118162666</t>
  </si>
  <si>
    <t xml:space="preserve">Poznámka k souboru cen:_x000D_
1. Demontáž lešení řadového trubkového lehkého výšky přes 25 m se oceňuje individuálně._x000D_
</t>
  </si>
  <si>
    <t>158</t>
  </si>
  <si>
    <t>941111832</t>
  </si>
  <si>
    <t>Demontáž lešení řadového trubkového lehkého pracovního s podlahami s provozním zatížením tř. 3 do 200 kg/m2 šířky tř. W12 přes 1,2 do 1,5 m, výšky přes 10 do 25 m</t>
  </si>
  <si>
    <t>185693934</t>
  </si>
  <si>
    <t>159</t>
  </si>
  <si>
    <t>943111112</t>
  </si>
  <si>
    <t>Montáž lešení prostorového trubkového lehkého pracovního bez podlah s provozním zatížením tř. 3 do 200 kg/m2, výšky přes 10 do 20 m</t>
  </si>
  <si>
    <t>1800729986</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</si>
  <si>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t>
  </si>
  <si>
    <t>1380*10,3</t>
  </si>
  <si>
    <t>160</t>
  </si>
  <si>
    <t>943111212</t>
  </si>
  <si>
    <t>Montáž lešení prostorového trubkového lehkého pracovního bez podlah Příplatek za první a každý další den použití lešení k ceně -1112</t>
  </si>
  <si>
    <t>-1733183337</t>
  </si>
  <si>
    <t>14214*30</t>
  </si>
  <si>
    <t>161</t>
  </si>
  <si>
    <t>943111812</t>
  </si>
  <si>
    <t>Demontáž lešení prostorového trubkového lehkého pracovního bez podlah s provozním zatížením tř. 3 do 200 kg/m2, výšky přes 10 do 20 m</t>
  </si>
  <si>
    <t>-941662249</t>
  </si>
  <si>
    <t xml:space="preserve">Poznámka k souboru cen:_x000D_
1. Demontáž lešení prostorového trubkového lehkého výšky přes 30 m se oceňuje individuálně._x000D_
2. Demontáž lešeňové podlahy se oceňuje cenami souboru cen 949 21-18 Demontáž lešeňové podlahy pro trubková lešení._x000D_
</t>
  </si>
  <si>
    <t>162</t>
  </si>
  <si>
    <t>944511111</t>
  </si>
  <si>
    <t>Montáž ochranné sítě zavěšené na konstrukci lešení z textilie z umělých vláken</t>
  </si>
  <si>
    <t>1517066751</t>
  </si>
  <si>
    <t xml:space="preserve">Poznámka k souboru cen:_x000D_
1. V cenách nejsou započteny náklady na lešení potřebné pro zavěšení sítí; toto lešení se oceňuje příslušnými cenami lešení._x000D_
</t>
  </si>
  <si>
    <t>163</t>
  </si>
  <si>
    <t>944511211</t>
  </si>
  <si>
    <t>Montáž ochranné sítě Příplatek za první a každý další den použití sítě k ceně -1111</t>
  </si>
  <si>
    <t>827398112</t>
  </si>
  <si>
    <t>164</t>
  </si>
  <si>
    <t>944511811</t>
  </si>
  <si>
    <t>Demontáž ochranné sítě zavěšené na konstrukci lešení z textilie z umělých vláken</t>
  </si>
  <si>
    <t>-1077091666</t>
  </si>
  <si>
    <t>165</t>
  </si>
  <si>
    <t>949101112</t>
  </si>
  <si>
    <t>Lešení pomocné pracovní pro objekty pozemních staveb pro zatížení do 150 kg/m2, o výšce lešeňové podlahy přes 1,9 do 3,5 m</t>
  </si>
  <si>
    <t>-2124101436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</si>
  <si>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</si>
  <si>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"1.PP"</t>
  </si>
  <si>
    <t>12,25+25,52+4,28+12,25+11,45+64,05+6,94+4,84+1,89*4+7,9+6,94+4,84+5,44+30,53+69,7+70,68+29,22</t>
  </si>
  <si>
    <t>"1.NP"</t>
  </si>
  <si>
    <t>3,17+11,4+5,98+14,04+5,64+4,81+5,48+36,08+1379,76+11,82+6,82+6,7+6,76+6,01+10,88</t>
  </si>
  <si>
    <t>16,21+3,97+9,49+3*1,57+5,91+3,1+4,23+18,69+174,69+3,28+506,29</t>
  </si>
  <si>
    <t>6*1,44+19,43+6*9,6+20,76*6+1,9+11,16+4,56+4,16+2*2,07+4,96+6,2+10,3+14,9+12,08</t>
  </si>
  <si>
    <t>162,62+25,92+184,09+13,12</t>
  </si>
  <si>
    <t>"2.NP"</t>
  </si>
  <si>
    <t>226,93</t>
  </si>
  <si>
    <t>166</t>
  </si>
  <si>
    <t>949211112</t>
  </si>
  <si>
    <t>Montáž lešeňové podlahy pro trubková lešení z fošen, prken nebo dřevěných sbíjených lešeňových dílců s příčníky nebo podélníky, ve výšce přes 10 do 25 m</t>
  </si>
  <si>
    <t>2067883198</t>
  </si>
  <si>
    <t xml:space="preserve">Poznámka k souboru cen:_x000D_
1. V cenách nejsou započteny náklady na vysekání otvorů ve zdivu, světlíku nebo šachtě; tyto stavební práce se oceňují příslušnými cenami katalogu 801-3 Budovy a haly - bourání konstrukcí._x000D_
2. Ceny -1111 až -1122 lze použít i pro montáž lešeňové podlahy ve světlíku nebo šachtě o půdorysné ploše přes 6 m2._x000D_
3. Množství měrných jednotek se určuje v m2 půdorysné plochy pracovní podlahy._x000D_
4. Montáž lešeňové podlahy ve výšce přes 25 m se oceňuje individuálně._x000D_
</t>
  </si>
  <si>
    <t>(44,6+34)*2*1,5*5</t>
  </si>
  <si>
    <t>167</t>
  </si>
  <si>
    <t>949211812</t>
  </si>
  <si>
    <t>Demontáž lešeňové podlahy pro trubková lešení z fošen, prken nebo dřevěných sbíjených lešeňových dílců s příčníky nebo podélníky, ve výšce přes 10 do 25 m</t>
  </si>
  <si>
    <t>392224250</t>
  </si>
  <si>
    <t xml:space="preserve">Poznámka k souboru cen:_x000D_
1. Ceny -1811 až -1822 lze použít i pro demontáž lešeňové podlahy ve světlíku nebo šachtě o půdorysné ploše přes 6 m2._x000D_
2. Demontáž lešeňové podlahy ve výšce přes 25 m se oceňuje individuálně._x000D_
</t>
  </si>
  <si>
    <t>168</t>
  </si>
  <si>
    <t>952901114</t>
  </si>
  <si>
    <t>Vyčištění budov nebo objektů před předáním do užívání budov bytové nebo občanské výstavby, světlé výšky podlaží přes 4 m</t>
  </si>
  <si>
    <t>-55316055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</si>
  <si>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</si>
  <si>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169</t>
  </si>
  <si>
    <t>953946131</t>
  </si>
  <si>
    <t>Montáž atypických ocelových konstrukcí profilů hmotnosti přes 30 kg/m, hmotnosti konstrukce do 1 t</t>
  </si>
  <si>
    <t>1321538074</t>
  </si>
  <si>
    <t xml:space="preserve">Poznámka k souboru cen:_x000D_
1. Ceny nelze použít pro ocenění montáže ocelových konstrukcí hmotnosti do 500 kg; tyto se oceňují cenami souboru cen 767 99-51 Montáž ostatních atypických zámečnických konstrukcí části A01 katalogu 800-767 Konstrukce zámečnické._x000D_
</t>
  </si>
  <si>
    <t>170</t>
  </si>
  <si>
    <t>13010978</t>
  </si>
  <si>
    <t>ocel profilová HE-B 180 jakost 11 375</t>
  </si>
  <si>
    <t>507006368</t>
  </si>
  <si>
    <t>"tribuna" 8*2,85*0,0512</t>
  </si>
  <si>
    <t>"vstup" 7*3,45*0,0512</t>
  </si>
  <si>
    <t>"atletika" 9*3,4*0,0512</t>
  </si>
  <si>
    <t>171</t>
  </si>
  <si>
    <t>1201281071</t>
  </si>
  <si>
    <t>172</t>
  </si>
  <si>
    <t>130001</t>
  </si>
  <si>
    <t>ocelový profil se čtvercovým průřezem 160x160x8</t>
  </si>
  <si>
    <t>-1798749505</t>
  </si>
  <si>
    <t>0,03541*45,3</t>
  </si>
  <si>
    <t>173</t>
  </si>
  <si>
    <t>953961214</t>
  </si>
  <si>
    <t>Kotvy chemické s vyvrtáním otvoru do betonu, železobetonu nebo tvrdého kamene chemická patrona, velikost M 16, hloubka 125 mm</t>
  </si>
  <si>
    <t>-194116927</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</si>
  <si>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</si>
  <si>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2*2*(8+7+9)</t>
  </si>
  <si>
    <t>174</t>
  </si>
  <si>
    <t>985411111</t>
  </si>
  <si>
    <t>Beztlakové zalití trhlin a dutin aktivovanou maltou</t>
  </si>
  <si>
    <t>1369731199</t>
  </si>
  <si>
    <t xml:space="preserve">Poznámka k souboru cen:_x000D_
1. Množství měrných jednotek se určuje v m3 objemu trhliny nebo dutiny._x000D_
2. V ceně nejsou započteny náklady na vyčištění dutin; toto vyčištění se oceňuje cenami souboru cen 985 14-1 Vyčištění trhlin nebo dutin ve zdivu._x000D_
</t>
  </si>
  <si>
    <t>96*0,05*0,2*0,36</t>
  </si>
  <si>
    <t>175</t>
  </si>
  <si>
    <t>762085112</t>
  </si>
  <si>
    <t>Práce společné pro tesařské konstrukce montáž ocelových spojovacích prostředků (materiál ve specifikaci) svorníků, šroubů délky přes 150 do 300 mm</t>
  </si>
  <si>
    <t>2088637018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</si>
  <si>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</si>
  <si>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176</t>
  </si>
  <si>
    <t>31197006</t>
  </si>
  <si>
    <t>tyč závitová Pz 4.6 M16</t>
  </si>
  <si>
    <t>327010003</t>
  </si>
  <si>
    <t>96/4</t>
  </si>
  <si>
    <t>177</t>
  </si>
  <si>
    <t>31111008</t>
  </si>
  <si>
    <t>matice přesná šestihranná Pz DIN 934-8 M16</t>
  </si>
  <si>
    <t>100 kus</t>
  </si>
  <si>
    <t>2091251999</t>
  </si>
  <si>
    <t>2*2*(8+7+9)*0,001</t>
  </si>
  <si>
    <t>178</t>
  </si>
  <si>
    <t>767995112</t>
  </si>
  <si>
    <t>Montáž ostatních atypických zámečnických konstrukcí hmotnosti přes 5 do 10 kg</t>
  </si>
  <si>
    <t>kg</t>
  </si>
  <si>
    <t>1894671663</t>
  </si>
  <si>
    <t xml:space="preserve">Poznámka k souboru cen:_x000D_
1. Určení cen se řídí hmotností jednotlivě montovaného dílu konstrukce._x000D_
</t>
  </si>
  <si>
    <t>179</t>
  </si>
  <si>
    <t>13611238</t>
  </si>
  <si>
    <t>plech ocelový hladký jakost S 235 JR tl 15mm tabule</t>
  </si>
  <si>
    <t>-1773080004</t>
  </si>
  <si>
    <t>180</t>
  </si>
  <si>
    <t>9001</t>
  </si>
  <si>
    <t>Požární ucpávky</t>
  </si>
  <si>
    <t>soubor</t>
  </si>
  <si>
    <t>2079664229</t>
  </si>
  <si>
    <t>Dilatační spáry</t>
  </si>
  <si>
    <t>181</t>
  </si>
  <si>
    <t>90001</t>
  </si>
  <si>
    <t>Dilatační spára v nosné konstrukci beton/beton</t>
  </si>
  <si>
    <t>-917795830</t>
  </si>
  <si>
    <t>1,5*34,54+0,25*34,54</t>
  </si>
  <si>
    <t>182</t>
  </si>
  <si>
    <t>90002</t>
  </si>
  <si>
    <t>Dilatační spára v podlaze</t>
  </si>
  <si>
    <t>-1165889696</t>
  </si>
  <si>
    <t>998</t>
  </si>
  <si>
    <t>Přesun hmot</t>
  </si>
  <si>
    <t>183</t>
  </si>
  <si>
    <t>998021021</t>
  </si>
  <si>
    <t>Přesun hmot pro haly občanské výstavby, výrobu a služby s nosnou svislou konstrukcí zděnou nebo betonovou monolitickou vodorovná dopravní vzdálenost do 100 m, pro haly výšky do 20 m</t>
  </si>
  <si>
    <t>1056211255</t>
  </si>
  <si>
    <t xml:space="preserve">Poznámka k souboru cen:_x000D_
1. Přesun hmot s omezením mechanizace lze ocenit cenami 998 01-7001 až -7006 a ruční přesun hmot cenami 998 01-8001 až -8011 souboru cen 998 01-Přesun hmot po budovy._x000D_
</t>
  </si>
  <si>
    <t>PSV</t>
  </si>
  <si>
    <t>Práce a dodávky PSV</t>
  </si>
  <si>
    <t>502</t>
  </si>
  <si>
    <t>Okna a prosklené stěny</t>
  </si>
  <si>
    <t>184</t>
  </si>
  <si>
    <t>502001</t>
  </si>
  <si>
    <t>Profilové sklo, sys. Al sloupků a příčlí k instalaci do obvodového pláště</t>
  </si>
  <si>
    <t>1132682833</t>
  </si>
  <si>
    <t>Poznámka k položce:_x000D_
Přesná specifikace viz. D.01.502 Výpis oken a prosklených stěn - D.01.502 W-01</t>
  </si>
  <si>
    <t>185</t>
  </si>
  <si>
    <t>502002</t>
  </si>
  <si>
    <t>Profilové sklo - squash</t>
  </si>
  <si>
    <t>-124876942</t>
  </si>
  <si>
    <t>Poznámka k položce:_x000D_
Přesná specifikace viz. D.01.502 Výpis oken a prosklených stěn - D.01.502 W-02</t>
  </si>
  <si>
    <t>186</t>
  </si>
  <si>
    <t>502003</t>
  </si>
  <si>
    <t>Profilové sklo - hlavní vstup</t>
  </si>
  <si>
    <t>1211988232</t>
  </si>
  <si>
    <t>Poznámka k položce:_x000D_
Přesná specifikace viz. D.01.502 Výpis oken a prosklených stěn - D.01.502 W-03</t>
  </si>
  <si>
    <t>187</t>
  </si>
  <si>
    <t>502004</t>
  </si>
  <si>
    <t>Profilové sklo - atletika</t>
  </si>
  <si>
    <t>-841226270</t>
  </si>
  <si>
    <t>Poznámka k položce:_x000D_
Přesná specifikace viz. D.01.502 Výpis oken a prosklených stěn - D.01.502 W-04</t>
  </si>
  <si>
    <t>188</t>
  </si>
  <si>
    <t>502005</t>
  </si>
  <si>
    <t>Systém Al sloupků a příčlí k instalaci do obvodového pláště</t>
  </si>
  <si>
    <t>1749786123</t>
  </si>
  <si>
    <t>Poznámka k položce:_x000D_
Přesná specifikace viz. D.01.502 Výpis oken a prosklených stěn - D.01.502 W-05</t>
  </si>
  <si>
    <t>189</t>
  </si>
  <si>
    <t>502006</t>
  </si>
  <si>
    <t>346336729</t>
  </si>
  <si>
    <t>Poznámka k položce:_x000D_
Přesná specifikace viz. D.01.502 Výpis oken a prosklených stěn - D.01.502 W-06</t>
  </si>
  <si>
    <t>190</t>
  </si>
  <si>
    <t>502007</t>
  </si>
  <si>
    <t>1183528412</t>
  </si>
  <si>
    <t>Poznámka k položce:_x000D_
Přesná specifikace viz. D.01.502 Výpis oken a prosklených stěn - D.01.502 W-07</t>
  </si>
  <si>
    <t>191</t>
  </si>
  <si>
    <t>502008</t>
  </si>
  <si>
    <t>Fasádní systém LOP</t>
  </si>
  <si>
    <t>-371056</t>
  </si>
  <si>
    <t>Poznámka k položce:_x000D_
Přesná specifikace viz. D.01.502 Výpis oken a prosklených stěn - D.01.502 W-08</t>
  </si>
  <si>
    <t>192</t>
  </si>
  <si>
    <t>502009</t>
  </si>
  <si>
    <t>Světlík</t>
  </si>
  <si>
    <t>-466695800</t>
  </si>
  <si>
    <t>Poznámka k položce:_x000D_
Přesná specifikace viz. D.01.502 Výpis oken a prosklených stěn - D.01.502 W-09</t>
  </si>
  <si>
    <t>193</t>
  </si>
  <si>
    <t>502010</t>
  </si>
  <si>
    <t>Systém Al sloupků a příčlí k instalaci v interiéru</t>
  </si>
  <si>
    <t>44086060</t>
  </si>
  <si>
    <t>Poznámka k položce:_x000D_
Přesná specifikace viz. D.01.502 Výpis oken a prosklených stěn - D.01.502 W-10</t>
  </si>
  <si>
    <t>194</t>
  </si>
  <si>
    <t>502011</t>
  </si>
  <si>
    <t>Bezrámový celoskleněný systém</t>
  </si>
  <si>
    <t>-923691123</t>
  </si>
  <si>
    <t>Poznámka k položce:_x000D_
Přesná specifikace viz. D.01.502 Výpis oken a prosklených stěn - D.01.502 W-11</t>
  </si>
  <si>
    <t>195</t>
  </si>
  <si>
    <t>502012</t>
  </si>
  <si>
    <t>1772437797</t>
  </si>
  <si>
    <t>Poznámka k položce:_x000D_
Přesná specifikace viz. D.01.502 Výpis oken a prosklených stěn - D.01.502 W-12a</t>
  </si>
  <si>
    <t>196</t>
  </si>
  <si>
    <t>502013</t>
  </si>
  <si>
    <t>-858607901</t>
  </si>
  <si>
    <t>Poznámka k položce:_x000D_
Přesná specifikace viz. D.01.502 Výpis oken a prosklených stěn - D.01.502 W-12b</t>
  </si>
  <si>
    <t>197</t>
  </si>
  <si>
    <t>502014</t>
  </si>
  <si>
    <t>-843695055</t>
  </si>
  <si>
    <t>Poznámka k položce:_x000D_
Přesná specifikace viz. D.01.502 Výpis oken a prosklených stěn - D.01.502 W-13</t>
  </si>
  <si>
    <t>198</t>
  </si>
  <si>
    <t>502015</t>
  </si>
  <si>
    <t>1431690495</t>
  </si>
  <si>
    <t>Poznámka k položce:_x000D_
Přesná specifikace viz. D.01.502 Výpis oken a prosklených stěn - D.01.502 W-14</t>
  </si>
  <si>
    <t>199</t>
  </si>
  <si>
    <t>502016</t>
  </si>
  <si>
    <t>67261889</t>
  </si>
  <si>
    <t>Poznámka k položce:_x000D_
Přesná specifikace viz. D.01.502 Výpis oken a prosklených stěn - D.01.502 W-15</t>
  </si>
  <si>
    <t>200</t>
  </si>
  <si>
    <t>502017</t>
  </si>
  <si>
    <t>1600007456</t>
  </si>
  <si>
    <t>Poznámka k položce:_x000D_
Přesná specifikace viz. D.01.502 Výpis oken a prosklených stěn - D.01.502 W-16</t>
  </si>
  <si>
    <t>201</t>
  </si>
  <si>
    <t>502018</t>
  </si>
  <si>
    <t>1781039777</t>
  </si>
  <si>
    <t>Poznámka k položce:_x000D_
Přesná specifikace viz. D.01.502 Výpis oken a prosklených stěn - D.01.502 W-17</t>
  </si>
  <si>
    <t>202</t>
  </si>
  <si>
    <t>502019</t>
  </si>
  <si>
    <t>-1832498224</t>
  </si>
  <si>
    <t>Poznámka k položce:_x000D_
Přesná specifikace viz. D.01.502 Výpis oken a prosklených stěn - D.01.502 W-18</t>
  </si>
  <si>
    <t>503</t>
  </si>
  <si>
    <t>Dveře</t>
  </si>
  <si>
    <t>203</t>
  </si>
  <si>
    <t>503001</t>
  </si>
  <si>
    <t>Vnitřní dveře jednokřídlé 800x2400 mm</t>
  </si>
  <si>
    <t>-1252941607</t>
  </si>
  <si>
    <t>Poznámka k položce:_x000D_
Přesná specifikace viz. D.01.503 Výpis dveří - D.01.503 D-01 A</t>
  </si>
  <si>
    <t>204</t>
  </si>
  <si>
    <t>503002</t>
  </si>
  <si>
    <t>-749082591</t>
  </si>
  <si>
    <t>Poznámka k položce:_x000D_
Přesná specifikace viz. D.01.503 Výpis dveří - D.01.503 D-01 B</t>
  </si>
  <si>
    <t>205</t>
  </si>
  <si>
    <t>503003</t>
  </si>
  <si>
    <t>Vnitřní dveře jednokřídlé 700x2400 mm</t>
  </si>
  <si>
    <t>-2130248511</t>
  </si>
  <si>
    <t>Poznámka k položce:_x000D_
Přesná specifikace viz. D.01.503 Výpis dveří - D.01.503 D-02</t>
  </si>
  <si>
    <t>206</t>
  </si>
  <si>
    <t>503004</t>
  </si>
  <si>
    <t>Vnitřní dveře jednokřídlé 900x2400 mm</t>
  </si>
  <si>
    <t>1083616816</t>
  </si>
  <si>
    <t>Poznámka k položce:_x000D_
Přesná specifikace viz. D.01.503 Výpis dveří - D.01.503 D-03</t>
  </si>
  <si>
    <t>207</t>
  </si>
  <si>
    <t>503005</t>
  </si>
  <si>
    <t>Vnitřní dveře jednokřídlé posuvné 800x2400 mm</t>
  </si>
  <si>
    <t>1063367609</t>
  </si>
  <si>
    <t>Poznámka k položce:_x000D_
Přesná specifikace viz. D.01.503 Výpis dveří - D.01.503 D-04</t>
  </si>
  <si>
    <t>208</t>
  </si>
  <si>
    <t>503006</t>
  </si>
  <si>
    <t>Vnitřní dveře jednokřídlé 800x2100 mm</t>
  </si>
  <si>
    <t>-1275698512</t>
  </si>
  <si>
    <t>Poznámka k položce:_x000D_
Přesná specifikace viz. D.01.503 Výpis dveří - D.01.503 D-05</t>
  </si>
  <si>
    <t>209</t>
  </si>
  <si>
    <t>503007</t>
  </si>
  <si>
    <t>-998644044</t>
  </si>
  <si>
    <t>Poznámka k položce:_x000D_
Přesná specifikace viz. D.01.503 Výpis dveří - D.01.503 D-06</t>
  </si>
  <si>
    <t>210</t>
  </si>
  <si>
    <t>503008</t>
  </si>
  <si>
    <t>-506531168</t>
  </si>
  <si>
    <t>Poznámka k položce:_x000D_
Přesná specifikace viz. D.01.503 Výpis dveří - D.01.503 D-07</t>
  </si>
  <si>
    <t>211</t>
  </si>
  <si>
    <t>503009</t>
  </si>
  <si>
    <t>Vnitřní dveře dvoukřídlé 1300x2400 mm</t>
  </si>
  <si>
    <t>1604327830</t>
  </si>
  <si>
    <t>Poznámka k položce:_x000D_
Přesná specifikace viz. D.01.503 Výpis dveří - D.01.503 D-08</t>
  </si>
  <si>
    <t>212</t>
  </si>
  <si>
    <t>503010</t>
  </si>
  <si>
    <t>Vnitřní dveře dvoukřídlé 1800x2400 mm</t>
  </si>
  <si>
    <t>-1640134062</t>
  </si>
  <si>
    <t>Poznámka k položce:_x000D_
Přesná specifikace viz. D.01.503 Výpis dveří - D.01.503 D-09</t>
  </si>
  <si>
    <t>213</t>
  </si>
  <si>
    <t>503011</t>
  </si>
  <si>
    <t>Vnitřní dveře dvoukřídlé 1300x2100 mm</t>
  </si>
  <si>
    <t>1317119633</t>
  </si>
  <si>
    <t>Poznámka k položce:_x000D_
Přesná specifikace viz. D.01.503 Výpis dveří - D.01.503 D-10</t>
  </si>
  <si>
    <t>214</t>
  </si>
  <si>
    <t>503012</t>
  </si>
  <si>
    <t>-1423493273</t>
  </si>
  <si>
    <t>Poznámka k položce:_x000D_
Přesná specifikace viz. D.01.503 Výpis dveří - D.01.503 D-11</t>
  </si>
  <si>
    <t>215</t>
  </si>
  <si>
    <t>503013</t>
  </si>
  <si>
    <t>Vnitřní dveře jednokřídlé 700x2100 mm</t>
  </si>
  <si>
    <t>1148581620</t>
  </si>
  <si>
    <t>Poznámka k položce:_x000D_
Přesná specifikace viz. D.01.503 Výpis dveří - D.01.503 D-12</t>
  </si>
  <si>
    <t>216</t>
  </si>
  <si>
    <t>503014</t>
  </si>
  <si>
    <t>-625855222</t>
  </si>
  <si>
    <t>Poznámka k položce:_x000D_
Přesná specifikace viz. D.01.503 Výpis dveří - D.01.503 D-13 A</t>
  </si>
  <si>
    <t>217</t>
  </si>
  <si>
    <t>503015</t>
  </si>
  <si>
    <t>622672248</t>
  </si>
  <si>
    <t>Poznámka k položce:_x000D_
Přesná specifikace viz. D.01.503 Výpis dveří - D.01.503 D-13 B</t>
  </si>
  <si>
    <t>218</t>
  </si>
  <si>
    <t>503016</t>
  </si>
  <si>
    <t>912046132</t>
  </si>
  <si>
    <t>Poznámka k položce:_x000D_
Přesná specifikace viz. D.01.503 Výpis dveří - D.01.503 D-13 C</t>
  </si>
  <si>
    <t>219</t>
  </si>
  <si>
    <t>503017</t>
  </si>
  <si>
    <t>582053469</t>
  </si>
  <si>
    <t>Poznámka k položce:_x000D_
Přesná specifikace viz. D.01.503 Výpis dveří - D.01.503 D-13 D</t>
  </si>
  <si>
    <t>220</t>
  </si>
  <si>
    <t>503018</t>
  </si>
  <si>
    <t>-1567434775</t>
  </si>
  <si>
    <t>Poznámka k položce:_x000D_
Přesná specifikace viz. D.01.503 Výpis dveří - D.01.503 D-14 A</t>
  </si>
  <si>
    <t>221</t>
  </si>
  <si>
    <t>503019</t>
  </si>
  <si>
    <t>1521340390</t>
  </si>
  <si>
    <t>Poznámka k položce:_x000D_
Přesná specifikace viz. D.01.503 Výpis dveří - D.01.503 D-14 B</t>
  </si>
  <si>
    <t>222</t>
  </si>
  <si>
    <t>503020</t>
  </si>
  <si>
    <t>-1257720617</t>
  </si>
  <si>
    <t>Poznámka k položce:_x000D_
Přesná specifikace viz. D.01.503 Výpis dveří - D.01.503 D-14 C</t>
  </si>
  <si>
    <t>223</t>
  </si>
  <si>
    <t>503021</t>
  </si>
  <si>
    <t>-1251877520</t>
  </si>
  <si>
    <t>Poznámka k položce:_x000D_
Přesná specifikace viz. D.01.503 Výpis dveří - D.01.503 D-14 D</t>
  </si>
  <si>
    <t>224</t>
  </si>
  <si>
    <t>503022</t>
  </si>
  <si>
    <t>Vnitřní dveře jednokřídlé 900x2100 mm</t>
  </si>
  <si>
    <t>-706368733</t>
  </si>
  <si>
    <t>Poznámka k položce:_x000D_
Přesná specifikace viz. D.01.503 Výpis dveří - D.01.503 D-15 A</t>
  </si>
  <si>
    <t>225</t>
  </si>
  <si>
    <t>503023</t>
  </si>
  <si>
    <t>773751262</t>
  </si>
  <si>
    <t>Poznámka k položce:_x000D_
Přesná specifikace viz. D.01.503 Výpis dveří - D.01.503 D-15 B</t>
  </si>
  <si>
    <t>226</t>
  </si>
  <si>
    <t>503024</t>
  </si>
  <si>
    <t>-1429663217</t>
  </si>
  <si>
    <t>Poznámka k položce:_x000D_
Přesná specifikace viz. D.01.503 Výpis dveří - D.01.503 D-16</t>
  </si>
  <si>
    <t>227</t>
  </si>
  <si>
    <t>503025</t>
  </si>
  <si>
    <t>469700983</t>
  </si>
  <si>
    <t>Poznámka k položce:_x000D_
Přesná specifikace viz. D.01.503 Výpis dveří - D.01.503 D-17</t>
  </si>
  <si>
    <t>509</t>
  </si>
  <si>
    <t>Ostatní výrobky</t>
  </si>
  <si>
    <t>228</t>
  </si>
  <si>
    <t>509001</t>
  </si>
  <si>
    <t>Čistící zóna - vnitřní</t>
  </si>
  <si>
    <t>438959518</t>
  </si>
  <si>
    <t>Poznámka k položce:_x000D_
Přesná specifikace viz. D.01.509 Výpis ostatních výrobků - D.01.509 O-01</t>
  </si>
  <si>
    <t>229</t>
  </si>
  <si>
    <t>509002</t>
  </si>
  <si>
    <t>-1374687513</t>
  </si>
  <si>
    <t>Poznámka k položce:_x000D_
Přesná specifikace viz. D.01.509 Výpis ostatních výrobků - D.01.509 O-02</t>
  </si>
  <si>
    <t>230</t>
  </si>
  <si>
    <t>509003</t>
  </si>
  <si>
    <t>-82336341</t>
  </si>
  <si>
    <t>Poznámka k položce:_x000D_
Přesná specifikace viz. D.01.509 Výpis ostatních výrobků - D.01.509 O-03</t>
  </si>
  <si>
    <t>231</t>
  </si>
  <si>
    <t>509004</t>
  </si>
  <si>
    <t>Přenosný hasicí přístroj - 21A</t>
  </si>
  <si>
    <t>-1723897008</t>
  </si>
  <si>
    <t>Poznámka k položce:_x000D_
Přesná specifikace viz. D.01.509 Výpis ostatních výrobků - D.01.509 O-04</t>
  </si>
  <si>
    <t>232</t>
  </si>
  <si>
    <t>509005</t>
  </si>
  <si>
    <t>Požární revizní dvířka do podhledu</t>
  </si>
  <si>
    <t>356690716</t>
  </si>
  <si>
    <t>Poznámka k položce:_x000D_
Přesná specifikace viz. D.01.509 Výpis ostatních výrobků - D.01.509 O-05</t>
  </si>
  <si>
    <t>233</t>
  </si>
  <si>
    <t>509006</t>
  </si>
  <si>
    <t>Požární roleta - chodba</t>
  </si>
  <si>
    <t>1117456929</t>
  </si>
  <si>
    <t>Poznámka k položce:_x000D_
Přesná specifikace viz. D.01.509 Výpis ostatních výrobků - D.01.509 O-06</t>
  </si>
  <si>
    <t>234</t>
  </si>
  <si>
    <t>509007</t>
  </si>
  <si>
    <t>Požární roleta - nářaďovna</t>
  </si>
  <si>
    <t>1331720946</t>
  </si>
  <si>
    <t>Poznámka k položce:_x000D_
Přesná specifikace viz. D.01.509 Výpis ostatních výrobků - D.01.509 O-07</t>
  </si>
  <si>
    <t>235</t>
  </si>
  <si>
    <t>509008</t>
  </si>
  <si>
    <t>Dveřní zarážka podlahová</t>
  </si>
  <si>
    <t>-2085210842</t>
  </si>
  <si>
    <t>Poznámka k položce:_x000D_
Přesná specifikace viz. D.01.509 Výpis ostatních výrobků - D.01.509 O-08</t>
  </si>
  <si>
    <t>236</t>
  </si>
  <si>
    <t>509009</t>
  </si>
  <si>
    <t>Dveřní zarážka na stěnu</t>
  </si>
  <si>
    <t>-1234345020</t>
  </si>
  <si>
    <t>Poznámka k položce:_x000D_
Přesná specifikace viz. D.01.509 Výpis ostatních výrobků - D.01.509 O-09</t>
  </si>
  <si>
    <t>237</t>
  </si>
  <si>
    <t>509010</t>
  </si>
  <si>
    <t>Set madel a sedátko do bezbariérové sprchy</t>
  </si>
  <si>
    <t>sada</t>
  </si>
  <si>
    <t>2111404619</t>
  </si>
  <si>
    <t>Poznámka k položce:_x000D_
Přesná specifikace viz. D.01.509 Výpis ostatních výrobků - D.01.509 O-21</t>
  </si>
  <si>
    <t>238</t>
  </si>
  <si>
    <t>509011</t>
  </si>
  <si>
    <t>Set madel na bezbariérové WC</t>
  </si>
  <si>
    <t>1539696220</t>
  </si>
  <si>
    <t>Poznámka k položce:_x000D_
Přesná specifikace viz. D.01.509 Výpis ostatních výrobků - D.01.509 O-22</t>
  </si>
  <si>
    <t>239</t>
  </si>
  <si>
    <t>509012</t>
  </si>
  <si>
    <t>Sklopné zrcadlo nad umyvadlo u bezbariérového WC</t>
  </si>
  <si>
    <t>-1944496139</t>
  </si>
  <si>
    <t>Poznámka k položce:_x000D_
Přesná specifikace viz. D.01.509 Výpis ostatních výrobků - D.01.509 O-23</t>
  </si>
  <si>
    <t>240</t>
  </si>
  <si>
    <t>509013</t>
  </si>
  <si>
    <t>Záchytný systém</t>
  </si>
  <si>
    <t>-1099659050</t>
  </si>
  <si>
    <t>Poznámka k položce:_x000D_
Přesná specifikace viz. D.01.509 Výpis ostatních výrobků - D.01.509 O-26</t>
  </si>
  <si>
    <t>241</t>
  </si>
  <si>
    <t>509014</t>
  </si>
  <si>
    <t>Orientační systém</t>
  </si>
  <si>
    <t>-1522435887</t>
  </si>
  <si>
    <t>Poznámka k položce:_x000D_
Přesná specifikace viz. D.01.509 Výpis ostatních výrobků - D.01.509 O-27</t>
  </si>
  <si>
    <t>242</t>
  </si>
  <si>
    <t>509015</t>
  </si>
  <si>
    <t>Venkovní nápis "Sportovní hala"</t>
  </si>
  <si>
    <t>78887759</t>
  </si>
  <si>
    <t>Poznámka k položce:_x000D_
Přesná specifikace viz. D.01.509 Výpis ostatních výrobků - D.01.509 O-28</t>
  </si>
  <si>
    <t>243</t>
  </si>
  <si>
    <t>509016</t>
  </si>
  <si>
    <t>Divácká sedačka na ochozu</t>
  </si>
  <si>
    <t>-1877351631</t>
  </si>
  <si>
    <t>Poznámka k položce:_x000D_
Přesná specifikace viz. D.01.509 Výpis ostatních výrobků - D.01.509 O-32</t>
  </si>
  <si>
    <t>244</t>
  </si>
  <si>
    <t>509017</t>
  </si>
  <si>
    <t>Dělící síť - pro předělení tělocvičny</t>
  </si>
  <si>
    <t>1790798841</t>
  </si>
  <si>
    <t>Poznámka k položce:_x000D_
Přesná specifikace viz. D.01.509 Výpis ostatních výrobků - D.01.509 O-34</t>
  </si>
  <si>
    <t>245</t>
  </si>
  <si>
    <t>509018</t>
  </si>
  <si>
    <t>Demontovatelný kryt doskočiště</t>
  </si>
  <si>
    <t>877757117</t>
  </si>
  <si>
    <t>Poznámka k položce:_x000D_
Přesná specifikace viz. D.01.509 Výpis ostatních výrobků - D.01.509 O-39</t>
  </si>
  <si>
    <t>246</t>
  </si>
  <si>
    <t>509019</t>
  </si>
  <si>
    <t>Sada sloupků na volejbal</t>
  </si>
  <si>
    <t>-1361537934</t>
  </si>
  <si>
    <t>Poznámka k položce:_x000D_
Přesná specifikace viz. D.01.509 Výpis ostatních výrobků - D.01.509 O-43</t>
  </si>
  <si>
    <t>247</t>
  </si>
  <si>
    <t>509020</t>
  </si>
  <si>
    <t>Sada sloupků na nohejbal</t>
  </si>
  <si>
    <t>1766402532</t>
  </si>
  <si>
    <t>Poznámka k položce:_x000D_
Přesná specifikace viz. D.01.509 Výpis ostatních výrobků - D.01.509 O-44</t>
  </si>
  <si>
    <t>248</t>
  </si>
  <si>
    <t>509021</t>
  </si>
  <si>
    <t>Sada slouků na tenis</t>
  </si>
  <si>
    <t>-1521670113</t>
  </si>
  <si>
    <t>Poznámka k položce:_x000D_
Přesná specifikace viz. D.01.509 Výpis ostatních výrobků - D.01.509 O-45</t>
  </si>
  <si>
    <t>249</t>
  </si>
  <si>
    <t>509022</t>
  </si>
  <si>
    <t>Sada slouků na badminton</t>
  </si>
  <si>
    <t>1626322902</t>
  </si>
  <si>
    <t>Poznámka k položce:_x000D_
Přesná specifikace viz. D.01.509 Výpis ostatních výrobků - D.01.509 O-46</t>
  </si>
  <si>
    <t>250</t>
  </si>
  <si>
    <t>509023</t>
  </si>
  <si>
    <t>Odrazové břevno</t>
  </si>
  <si>
    <t>495934175</t>
  </si>
  <si>
    <t>Poznámka k položce:_x000D_
Přesná specifikace viz. D.01.509 Výpis ostatních výrobků - D.01.509 O-52</t>
  </si>
  <si>
    <t>251</t>
  </si>
  <si>
    <t>509024</t>
  </si>
  <si>
    <t>Zrcadlo mezi obklad, výška 950 mm, šířka 1250 mm</t>
  </si>
  <si>
    <t>996509528</t>
  </si>
  <si>
    <t>252</t>
  </si>
  <si>
    <t>509025</t>
  </si>
  <si>
    <t>Zrcadlo mezi obklad, výška 950 mm, šířka 1300 mm</t>
  </si>
  <si>
    <t>-147193559</t>
  </si>
  <si>
    <t>253</t>
  </si>
  <si>
    <t>509026</t>
  </si>
  <si>
    <t>Zrcadlo mezi obklad, výška 950 mm, šířka 1400 mm</t>
  </si>
  <si>
    <t>-1213173992</t>
  </si>
  <si>
    <t>254</t>
  </si>
  <si>
    <t>509027</t>
  </si>
  <si>
    <t>Zrcadlo mezi obklad, výška 950 mm, šířka 1500 mm</t>
  </si>
  <si>
    <t>-425508136</t>
  </si>
  <si>
    <t>255</t>
  </si>
  <si>
    <t>509028</t>
  </si>
  <si>
    <t>Zrcadlo mezi obklad, výška 950 mm, šířka 2000 mm</t>
  </si>
  <si>
    <t>-197451977</t>
  </si>
  <si>
    <t>256</t>
  </si>
  <si>
    <t>509029</t>
  </si>
  <si>
    <t>Zrcadlo mezi obklad, výška 950 mm, šířka 2050 mm</t>
  </si>
  <si>
    <t>492858719</t>
  </si>
  <si>
    <t>257</t>
  </si>
  <si>
    <t>509030</t>
  </si>
  <si>
    <t>Zrcadlo mezi obklad, výška 950 mm, šířka 2750 mm</t>
  </si>
  <si>
    <t>-163940337</t>
  </si>
  <si>
    <t>258</t>
  </si>
  <si>
    <t>509031</t>
  </si>
  <si>
    <t>Zrcadlo mezi obklad, výška 1100 mm, šířka 800 mm</t>
  </si>
  <si>
    <t>637551692</t>
  </si>
  <si>
    <t>259</t>
  </si>
  <si>
    <t>509032</t>
  </si>
  <si>
    <t>Zrcadlo mezi obklad, výška 1100 mm, šířka 850 mm</t>
  </si>
  <si>
    <t>2140614233</t>
  </si>
  <si>
    <t>260</t>
  </si>
  <si>
    <t>509033</t>
  </si>
  <si>
    <t>Zrcadlo mezi obklad, výška 1100 mm, šířka 1000 mm</t>
  </si>
  <si>
    <t>484355582</t>
  </si>
  <si>
    <t>261</t>
  </si>
  <si>
    <t>509034</t>
  </si>
  <si>
    <t>Zrcadlo mezi obklad, výška 1200 mm, šířka 1830 mm</t>
  </si>
  <si>
    <t>1440892556</t>
  </si>
  <si>
    <t>711</t>
  </si>
  <si>
    <t>Izolace proti vodě, vlhkosti a plynům</t>
  </si>
  <si>
    <t>262</t>
  </si>
  <si>
    <t>711111001</t>
  </si>
  <si>
    <t>Provedení izolace proti zemní vlhkosti natěradly a tmely za studena na ploše vodorovné V nátěrem penetračním</t>
  </si>
  <si>
    <t>86108383</t>
  </si>
  <si>
    <t xml:space="preserve">Poznámka k souboru cen:_x000D_
1. Izolace plochy jednotlivě do 10 m2 se oceňují skladebně cenou příslušné izolace a cenou 711 19-9095 Příplatek za plochu do 10 m2._x000D_
</t>
  </si>
  <si>
    <t>445+2937,2</t>
  </si>
  <si>
    <t>263</t>
  </si>
  <si>
    <t>11163153</t>
  </si>
  <si>
    <t>emulze asfaltová penetrační</t>
  </si>
  <si>
    <t>litr</t>
  </si>
  <si>
    <t>-1613230012</t>
  </si>
  <si>
    <t>Poznámka k položce:_x000D_
Přesná specifikace viz. D.01.510 Výpis technických listů - D.01.510 09/05</t>
  </si>
  <si>
    <t>3382,2*0,2 'Přepočtené koeficientem množství</t>
  </si>
  <si>
    <t>264</t>
  </si>
  <si>
    <t>711112001</t>
  </si>
  <si>
    <t>Provedení izolace proti zemní vlhkosti natěradly a tmely za studena na ploše svislé S nátěrem penetračním</t>
  </si>
  <si>
    <t>-2117651960</t>
  </si>
  <si>
    <t>100,2*3,7+1,2*115,11+1,5*87,64</t>
  </si>
  <si>
    <t>265</t>
  </si>
  <si>
    <t>698613383</t>
  </si>
  <si>
    <t>640,332*0,2 'Přepočtené koeficientem množství</t>
  </si>
  <si>
    <t>266</t>
  </si>
  <si>
    <t>711141559</t>
  </si>
  <si>
    <t>Provedení izolace proti zemní vlhkosti pásy přitavením NAIP na ploše vodorovné V</t>
  </si>
  <si>
    <t>-1814736768</t>
  </si>
  <si>
    <t xml:space="preserve">Poznámka k souboru cen:_x000D_
1. Izolace plochy jednotlivě do 10 m2 se oceňují skladebně cenou příslušné izolace a cenou 711 19-9097 Příplatek za plochu do 10 m2._x000D_
</t>
  </si>
  <si>
    <t>267</t>
  </si>
  <si>
    <t>628001</t>
  </si>
  <si>
    <t>hydroizolační pás z SBS modifikovaného asfaltu s nosnou vložkou ze skleněné tkaniny</t>
  </si>
  <si>
    <t>-2095819411</t>
  </si>
  <si>
    <t>Poznámka k položce:_x000D_
Přesná specifikace viz. D.01.510 Výpis technických listů - D.01.510 09/01</t>
  </si>
  <si>
    <t>3382,2*1,15 'Přepočtené koeficientem množství</t>
  </si>
  <si>
    <t>268</t>
  </si>
  <si>
    <t>711142559</t>
  </si>
  <si>
    <t>Provedení izolace proti zemní vlhkosti pásy přitavením NAIP na ploše svislé S</t>
  </si>
  <si>
    <t>-942122163</t>
  </si>
  <si>
    <t>269</t>
  </si>
  <si>
    <t>628002</t>
  </si>
  <si>
    <t>-411391831</t>
  </si>
  <si>
    <t>640,332*1,15 'Přepočtené koeficientem množství</t>
  </si>
  <si>
    <t>270</t>
  </si>
  <si>
    <t>711161212</t>
  </si>
  <si>
    <t>Izolace proti zemní vlhkosti a beztlakové vodě nopovými fóliemi na ploše svislé S vrstva ochranná, odvětrávací a drenážní výška nopku 8,0 mm, tl. fólie do 0,6 mm</t>
  </si>
  <si>
    <t>-698615646</t>
  </si>
  <si>
    <t>Poznámka k položce:_x000D_
Přesná specifikace viz. D.01.510 Výpis technických listů - D.01.510 09/09</t>
  </si>
  <si>
    <t>0,92*82,10+108,30+0,4*(8,2+20,18+16,78)+1*(23,8+10,54+4,2)</t>
  </si>
  <si>
    <t>271</t>
  </si>
  <si>
    <t>711001</t>
  </si>
  <si>
    <t>Izolace pod kaučukovou podlahu nátěrem nebo štěrkou ve dvou vrstvách</t>
  </si>
  <si>
    <t>-1374094720</t>
  </si>
  <si>
    <t>Poznámka k položce:_x000D_
V ceně jsou započteny i náklady na materiál.</t>
  </si>
  <si>
    <t>272</t>
  </si>
  <si>
    <t>998711102</t>
  </si>
  <si>
    <t>Přesun hmot pro izolace proti vodě, vlhkosti a plynům stanovený z hmotnosti přesunovaného materiálu vodorovná dopravní vzdálenost do 50 m v objektech výšky přes 6 do 12 m</t>
  </si>
  <si>
    <t>-758491611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</si>
  <si>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</si>
  <si>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</si>
  <si>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</si>
  <si>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273</t>
  </si>
  <si>
    <t>712311101</t>
  </si>
  <si>
    <t>Provedení povlakové krytiny střech plochých do 10° natěradly a tmely za studena nátěrem lakem penetračním nebo asfaltovým</t>
  </si>
  <si>
    <t>-869734383</t>
  </si>
  <si>
    <t xml:space="preserve">Poznámka k souboru cen:_x000D_
1. Povlakové krytiny střech jednotlivě do 10 m2 se oceňují skladebně cenou příslušné izolace a cenou 712 39-9095 Příplatek za plochu do 10 m2._x000D_
</t>
  </si>
  <si>
    <t>376,74+134,61+161,42+181,33+12,87+539,74+95,6+485,3+178,53+1532,7+181,84</t>
  </si>
  <si>
    <t>274</t>
  </si>
  <si>
    <t>887988277</t>
  </si>
  <si>
    <t>3880,68*0,2 'Přepočtené koeficientem množství</t>
  </si>
  <si>
    <t>275</t>
  </si>
  <si>
    <t>712331111</t>
  </si>
  <si>
    <t>Provedení povlakové krytiny střech plochých do 10° pásy na sucho podkladní samolepící asfaltový pás</t>
  </si>
  <si>
    <t>-2008171890</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</si>
  <si>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</si>
  <si>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1532,7+181,84</t>
  </si>
  <si>
    <t>276</t>
  </si>
  <si>
    <t>628003</t>
  </si>
  <si>
    <t>modifikovaný za studena samolepící parotěsný pás s hliníkovou vložkou s vrchní vrstvou uzpůsobenou k lepení tepelných izolací polyuretanovými lepidly</t>
  </si>
  <si>
    <t>-1998099023</t>
  </si>
  <si>
    <t>Poznámka k položce:_x000D_
Přesná specifikace viz. D.01.510 Výpis technických listů - D.01.510 09/10</t>
  </si>
  <si>
    <t>1714,54*1,15 'Přepočtené koeficientem množství</t>
  </si>
  <si>
    <t>277</t>
  </si>
  <si>
    <t>712341559</t>
  </si>
  <si>
    <t>Provedení povlakové krytiny střech plochých do 10° pásy přitavením NAIP v plné ploše</t>
  </si>
  <si>
    <t>1651112644</t>
  </si>
  <si>
    <t xml:space="preserve">Poznámka k souboru cen:_x000D_
1. Povlakové krytiny střech jednotlivě do 10 m2 se oceňují skladebně cenou příslušné izolace a cenou 712 39-9097 Příplatek za plochu do 10 m2._x000D_
</t>
  </si>
  <si>
    <t>485,3+178,53+539,74+95,6+181,33+12,87+161,42+376,47+134,61</t>
  </si>
  <si>
    <t>278</t>
  </si>
  <si>
    <t>1756812588</t>
  </si>
  <si>
    <t>2165,87*1,15 'Přepočtené koeficientem množství</t>
  </si>
  <si>
    <t>281</t>
  </si>
  <si>
    <t>712363115</t>
  </si>
  <si>
    <t>Provedení povlakové krytiny střech plochých do 10° fólií ostatní činnosti při pokládání hydroizolačních fólií (materiál ve specifikaci) zaizolování prostupů střešní rovinou kruhový průřez, průměr do 300 mm</t>
  </si>
  <si>
    <t>-1747534811</t>
  </si>
  <si>
    <t>465</t>
  </si>
  <si>
    <t>712363351</t>
  </si>
  <si>
    <t>Povlakové krytiny střech plochých do 10° z tvarovaných poplastovaných lišt pro mPVC pásek rš 50 mm</t>
  </si>
  <si>
    <t>-677369672</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</si>
  <si>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</si>
  <si>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"odhad" 235</t>
  </si>
  <si>
    <t>466</t>
  </si>
  <si>
    <t>712363352</t>
  </si>
  <si>
    <t>Povlakové krytiny střech plochých do 10° z tvarovaných poplastovaných lišt pro mPVC vnitřní koutová lišta rš 100 mm</t>
  </si>
  <si>
    <t>2075098565</t>
  </si>
  <si>
    <t>157,32+56,45+125,48+49,24+27,16+18,72+17,54+143,46+3,46+6</t>
  </si>
  <si>
    <t>467</t>
  </si>
  <si>
    <t>712363353</t>
  </si>
  <si>
    <t>Povlakové krytiny střech plochých do 10° z tvarovaných poplastovaných lišt pro mPVC vnější koutová lišta rš 100 mm</t>
  </si>
  <si>
    <t>1922527498</t>
  </si>
  <si>
    <t>157,32+56,45+125,48+17,54+143,46+3,46+6</t>
  </si>
  <si>
    <t>463</t>
  </si>
  <si>
    <t>712363601</t>
  </si>
  <si>
    <t>Provedení povlakové krytiny střech plochých do 10° s mechanicky kotvenou izolací včetně položení fólie a horkovzdušného svaření tl. tepelné izolace přes 240 mm budovy výšky do 18 m, kotvené do betonu nebo pórobetonu vnitřní plocha</t>
  </si>
  <si>
    <t>-1651336278</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</si>
  <si>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</si>
  <si>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161,42+13,67+113,59+359,88+47,52+23,9+526,58+10,3+178,33+485,3+42,19</t>
  </si>
  <si>
    <t>464</t>
  </si>
  <si>
    <t>283003</t>
  </si>
  <si>
    <t>hydroizolační folie z měkkčeného PVC s odolností proti UV záření obsahující výztužnou PES vložku</t>
  </si>
  <si>
    <t>1361693788</t>
  </si>
  <si>
    <t>Poznámka k položce:_x000D_
Přesná specifikace viz. D.01.510 Výpis technických listů - D.01.510 09/03</t>
  </si>
  <si>
    <t>1962,68*1,15 'Přepočtené koeficientem množství</t>
  </si>
  <si>
    <t>455</t>
  </si>
  <si>
    <t>712363611</t>
  </si>
  <si>
    <t>Provedení povlakové krytiny střech plochých do 10° s mechanicky kotvenou izolací včetně položení fólie a horkovzdušného svaření tl. tepelné izolace přes 240 mm budovy výšky do 18 m, kotvené do trapézového plechu nebo do dřeva vnitřní plocha</t>
  </si>
  <si>
    <t>39101262</t>
  </si>
  <si>
    <t>873,19</t>
  </si>
  <si>
    <t>460</t>
  </si>
  <si>
    <t>947142935</t>
  </si>
  <si>
    <t>873,19*1,15 'Přepočtené koeficientem množství</t>
  </si>
  <si>
    <t>456</t>
  </si>
  <si>
    <t>712363612</t>
  </si>
  <si>
    <t>Provedení povlakové krytiny střech plochých do 10° s mechanicky kotvenou izolací včetně položení fólie a horkovzdušného svaření tl. tepelné izolace přes 240 mm budovy výšky do 18 m, kotvené do trapézového plechu nebo do dřeva okraj</t>
  </si>
  <si>
    <t>292943872</t>
  </si>
  <si>
    <t>556,5</t>
  </si>
  <si>
    <t>461</t>
  </si>
  <si>
    <t>-1740621446</t>
  </si>
  <si>
    <t>556,5*1,15 'Přepočtené koeficientem množství</t>
  </si>
  <si>
    <t>457</t>
  </si>
  <si>
    <t>712363613</t>
  </si>
  <si>
    <t>Provedení povlakové krytiny střech plochých do 10° s mechanicky kotvenou izolací včetně položení fólie a horkovzdušného svaření tl. tepelné izolace přes 240 mm budovy výšky do 18 m, kotvené do trapézového plechu nebo do dřeva roh</t>
  </si>
  <si>
    <t>845599057</t>
  </si>
  <si>
    <t>87,24</t>
  </si>
  <si>
    <t>462</t>
  </si>
  <si>
    <t>1679101057</t>
  </si>
  <si>
    <t>87,24*1,15 'Přepočtené koeficientem množství</t>
  </si>
  <si>
    <t>282</t>
  </si>
  <si>
    <t>998712102</t>
  </si>
  <si>
    <t>Přesun hmot pro povlakové krytiny stanovený z hmotnosti přesunovaného materiálu vodorovná dopravní vzdálenost do 50 m v objektech výšky přes 6 do 12 m</t>
  </si>
  <si>
    <t>360580042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</si>
  <si>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</si>
  <si>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</si>
  <si>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</si>
  <si>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283</t>
  </si>
  <si>
    <t>713121111</t>
  </si>
  <si>
    <t>Montáž tepelné izolace podlah rohožemi, pásy, deskami, dílci, bloky (izolační materiál ve specifikaci) kladenými volně jednovrstvá</t>
  </si>
  <si>
    <t>2086392792</t>
  </si>
  <si>
    <t xml:space="preserve">Poznámka k souboru cen:_x000D_
1. Množství tepelné izolace podlah okrajovými pásky k ceně -1211 se určuje v m projektované délky obložení (bez přesahů) na obvodu podlahy._x000D_
</t>
  </si>
  <si>
    <t>0,45+5,48+4,81+5,64+5,98+11,4+3,17+36,08+81,2</t>
  </si>
  <si>
    <t>284</t>
  </si>
  <si>
    <t>28375912</t>
  </si>
  <si>
    <t>deska EPS 150 pro trvalé zatížení v tlaku (max. 3000 kg/m2) tl 80mm</t>
  </si>
  <si>
    <t>-1551385595</t>
  </si>
  <si>
    <t>Poznámka k položce:_x000D_
Přesná specifikace viz. D.01.510 Výpis technických listů - D.01.510 08/03</t>
  </si>
  <si>
    <t>154,21*1,02 'Přepočtené koeficientem množství</t>
  </si>
  <si>
    <t>285</t>
  </si>
  <si>
    <t>-1439830902</t>
  </si>
  <si>
    <t>7,9+1,89+5,44+3,1+4,16+11,19+9,6*6+6*1,44+13,12+6,4</t>
  </si>
  <si>
    <t>286</t>
  </si>
  <si>
    <t>28375915</t>
  </si>
  <si>
    <t>deska EPS 150 pro trvalé zatížení v tlaku (max. 3000 kg/m2) tl 120mm</t>
  </si>
  <si>
    <t>1373335435</t>
  </si>
  <si>
    <t>119,44*1,02 'Přepočtené koeficientem množství</t>
  </si>
  <si>
    <t>287</t>
  </si>
  <si>
    <t>-510229058</t>
  </si>
  <si>
    <t>25,25+64,05+6,94*2+30,53+4,38+4,28+12,25+11,45+4,84*2+3*1,89</t>
  </si>
  <si>
    <t>102,89+25,92+20,35+12,08+14,9+6,2+4,56+6*20,76+19,43+3,28+21,12+2,97+4,23+1,57*3+5,91+6,01+6,76+6,82</t>
  </si>
  <si>
    <t>0,375+153,57+142,27</t>
  </si>
  <si>
    <t>4,96+2*2,07+1,9+15,26+3,9+11,75+10,88+506,29</t>
  </si>
  <si>
    <t>288</t>
  </si>
  <si>
    <t>28375990</t>
  </si>
  <si>
    <t>deska EPS 150 pro trvalé zatížení v tlaku (max. 3000 kg/m2) tl 140mm</t>
  </si>
  <si>
    <t>-449629932</t>
  </si>
  <si>
    <t>1429,415*1,02 'Přepočtené koeficientem množství</t>
  </si>
  <si>
    <t>289</t>
  </si>
  <si>
    <t>-1960705754</t>
  </si>
  <si>
    <t>69,7+70,68</t>
  </si>
  <si>
    <t>290</t>
  </si>
  <si>
    <t>283001</t>
  </si>
  <si>
    <t>deska z extrudovaného polystyrenu tl 120 mm</t>
  </si>
  <si>
    <t>170391205</t>
  </si>
  <si>
    <t>Poznámka k položce:_x000D_
Přesná specifikace viz. D.01.510 Výpis technických listů - D.01.510 08/05</t>
  </si>
  <si>
    <t>140,38*1,02 'Přepočtené koeficientem množství</t>
  </si>
  <si>
    <t>291</t>
  </si>
  <si>
    <t>-1832339654</t>
  </si>
  <si>
    <t>292</t>
  </si>
  <si>
    <t>28375914</t>
  </si>
  <si>
    <t>deska EPS 150 pro trvalé zatížení v tlaku (max. 3000 kg/m2) tl 100mm</t>
  </si>
  <si>
    <t>584179355</t>
  </si>
  <si>
    <t>912,02*1,02 'Přepočtené koeficientem množství</t>
  </si>
  <si>
    <t>293</t>
  </si>
  <si>
    <t>63148104</t>
  </si>
  <si>
    <t>deska tepelně izolační minerální univerzální λ=0,038-0,039 tl 100mm</t>
  </si>
  <si>
    <t>-100005665</t>
  </si>
  <si>
    <t>467,73*1,02 'Přepočtené koeficientem množství</t>
  </si>
  <si>
    <t>294</t>
  </si>
  <si>
    <t>713121121</t>
  </si>
  <si>
    <t>Montáž tepelné izolace podlah rohožemi, pásy, deskami, dílci, bloky (izolační materiál ve specifikaci) kladenými volně dvouvrstvá</t>
  </si>
  <si>
    <t>-1895419246</t>
  </si>
  <si>
    <t>295</t>
  </si>
  <si>
    <t>28375908</t>
  </si>
  <si>
    <t>deska EPS 150 pro trvalé zatížení v tlaku tl 40mm</t>
  </si>
  <si>
    <t>-979211634</t>
  </si>
  <si>
    <t>14,04</t>
  </si>
  <si>
    <t>14,04*1,02 'Přepočtené koeficientem množství</t>
  </si>
  <si>
    <t>296</t>
  </si>
  <si>
    <t>28375907</t>
  </si>
  <si>
    <t>deska EPS 150 pro trvalé zatížení v tlaku tl 30mm</t>
  </si>
  <si>
    <t>-747809991</t>
  </si>
  <si>
    <t>297</t>
  </si>
  <si>
    <t>-2038246727</t>
  </si>
  <si>
    <t>298</t>
  </si>
  <si>
    <t>63151434</t>
  </si>
  <si>
    <t>deska tepelně izolační minerální plovoucích podlah λ=0,036-0,037 tl 20mm</t>
  </si>
  <si>
    <t>1229108952</t>
  </si>
  <si>
    <t>1379,76*1,02 'Přepočtené koeficientem množství</t>
  </si>
  <si>
    <t>299</t>
  </si>
  <si>
    <t>63151437</t>
  </si>
  <si>
    <t>deska tepelně izolační minerální plovoucích podlah λ=0,036-0,037 tl 50mm</t>
  </si>
  <si>
    <t>-1651519302</t>
  </si>
  <si>
    <t>300</t>
  </si>
  <si>
    <t>713121131</t>
  </si>
  <si>
    <t>Montáž tepelné izolace podlah parotěsnými reflexními pásy, tloušťka izolace do 5 mm</t>
  </si>
  <si>
    <t>393693971</t>
  </si>
  <si>
    <t>138,36+4,28+15,35+15,23+392,7+3,1+11+88,26+118,13+14,04</t>
  </si>
  <si>
    <t>301</t>
  </si>
  <si>
    <t>283002</t>
  </si>
  <si>
    <t>separační reflexní fólie pod podlahové vytápění</t>
  </si>
  <si>
    <t>340524588</t>
  </si>
  <si>
    <t>Poznámka k položce:_x000D_
Přesná specifikace viz. D.01.510 Výpis technických listů - D.01.510 09/08</t>
  </si>
  <si>
    <t>800,45*1,05 'Přepočtené koeficientem množství</t>
  </si>
  <si>
    <t>302</t>
  </si>
  <si>
    <t>713131141</t>
  </si>
  <si>
    <t>Montáž tepelné izolace stěn rohožemi, pásy, deskami, dílci, bloky (izolační materiál ve specifikaci) lepením celoplošně</t>
  </si>
  <si>
    <t>639087120</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</si>
  <si>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</si>
  <si>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123,58+63,08+20,76+34,78+32,01+32,25+10,19</t>
  </si>
  <si>
    <t>303</t>
  </si>
  <si>
    <t>28376382</t>
  </si>
  <si>
    <t>deska z polystyrénu XPS, hrana polodrážková a hladký povrch s vyšší odolností tl 100mm</t>
  </si>
  <si>
    <t>92710437</t>
  </si>
  <si>
    <t>316,65*1,05 'Přepočtené koeficientem množství</t>
  </si>
  <si>
    <t>304</t>
  </si>
  <si>
    <t>462965779</t>
  </si>
  <si>
    <t>16,8+33,33+104,06+52,33+34,56+3,71+9,43+16,05+10,67+6,3+15,13+26,25+0,35+5,19+67,67</t>
  </si>
  <si>
    <t>305</t>
  </si>
  <si>
    <t>28376384</t>
  </si>
  <si>
    <t>deska z polystyrénu XPS, hrana polodrážková a hladký povrch s vyšší odolností  m3</t>
  </si>
  <si>
    <t>767285997</t>
  </si>
  <si>
    <t>79,8631053118111*1,05 'Přepočtené koeficientem množství</t>
  </si>
  <si>
    <t>306</t>
  </si>
  <si>
    <t>-1191603805</t>
  </si>
  <si>
    <t>46,24+63,15+19,92+70,58</t>
  </si>
  <si>
    <t>307</t>
  </si>
  <si>
    <t>28376383</t>
  </si>
  <si>
    <t>deska z polystyrénu XPS, hrana polodrážková a hladký povrch s vyšší odolností tl 120mm</t>
  </si>
  <si>
    <t>-751290846</t>
  </si>
  <si>
    <t>199,89*1,02 'Přepočtené koeficientem množství</t>
  </si>
  <si>
    <t>308</t>
  </si>
  <si>
    <t>559398029</t>
  </si>
  <si>
    <t>155,66+24,6+6,79+11,05+37,35</t>
  </si>
  <si>
    <t>309</t>
  </si>
  <si>
    <t>28372309</t>
  </si>
  <si>
    <t>deska EPS 100 pro trvalé zatížení v tlaku (max. 2000 kg/m2) tl 100mm</t>
  </si>
  <si>
    <t>-738880678</t>
  </si>
  <si>
    <t>235,45*1,05 'Přepočtené koeficientem množství</t>
  </si>
  <si>
    <t>310</t>
  </si>
  <si>
    <t>713141151</t>
  </si>
  <si>
    <t>Montáž tepelné izolace střech plochých rohožemi, pásy, deskami, dílci, bloky (izolační materiál ve specifikaci) kladenými volně jednovrstvá</t>
  </si>
  <si>
    <t>-934067568</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</si>
  <si>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</si>
  <si>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2*13,67++2*10,3+178,33*2+2*23,90+526,58*2+47,53*2+359,88*2+2*161,42+485,3*2</t>
  </si>
  <si>
    <t>31,33*2+113,59+1516,93</t>
  </si>
  <si>
    <t>311</t>
  </si>
  <si>
    <t>1065034042</t>
  </si>
  <si>
    <t>5307*1,15 'Přepočtené koeficientem množství</t>
  </si>
  <si>
    <t>312</t>
  </si>
  <si>
    <t>673521712</t>
  </si>
  <si>
    <t>181,33+11,34+161,42</t>
  </si>
  <si>
    <t>313</t>
  </si>
  <si>
    <t>707703607</t>
  </si>
  <si>
    <t>354,09*1,02 'Přepočtené koeficientem množství</t>
  </si>
  <si>
    <t>314</t>
  </si>
  <si>
    <t>619542783</t>
  </si>
  <si>
    <t>376,47+539,74+485,3</t>
  </si>
  <si>
    <t>315</t>
  </si>
  <si>
    <t>283006</t>
  </si>
  <si>
    <t>deska EPS grafitová λ=0,031 tl 160mm</t>
  </si>
  <si>
    <t>-244801545</t>
  </si>
  <si>
    <t>1401,51*1,02 'Přepočtené koeficientem množství</t>
  </si>
  <si>
    <t>316</t>
  </si>
  <si>
    <t>713141152</t>
  </si>
  <si>
    <t>Montáž tepelné izolace střech plochých rohožemi, pásy, deskami, dílci, bloky (izolační materiál ve specifikaci) kladenými volně dvouvrstvá</t>
  </si>
  <si>
    <t>1888352959</t>
  </si>
  <si>
    <t>1532,70</t>
  </si>
  <si>
    <t>317</t>
  </si>
  <si>
    <t>63151473</t>
  </si>
  <si>
    <t>deska tepelně izolační minerální plochých střech nepochozích spodní vrstva λ=0,038-0,039 tl 140mm</t>
  </si>
  <si>
    <t>569187852</t>
  </si>
  <si>
    <t>1532,7*1,02 'Přepočtené koeficientem množství</t>
  </si>
  <si>
    <t>318</t>
  </si>
  <si>
    <t>1293587919</t>
  </si>
  <si>
    <t>319</t>
  </si>
  <si>
    <t>63151466</t>
  </si>
  <si>
    <t>deska tepelně izolační minerální plochých střech nepochozích spodní vrstva λ=0,038-0,039 tl 60mm</t>
  </si>
  <si>
    <t>1697398967</t>
  </si>
  <si>
    <t>320</t>
  </si>
  <si>
    <t>713141231</t>
  </si>
  <si>
    <t>Montáž tepelné izolace střech plochých mechanické přikotvení šrouby včetně dodávky šroubů, bez položení tepelné izolace tl. izolace přes 100 do 140 mm do betonu nebo pórobetonu</t>
  </si>
  <si>
    <t>-2116038547</t>
  </si>
  <si>
    <t>321</t>
  </si>
  <si>
    <t>713141241</t>
  </si>
  <si>
    <t>Montáž tepelné izolace střech plochých mechanické přikotvení šrouby včetně dodávky šroubů, bez položení tepelné izolace tl. izolace přes 140 do 200 mm do betonu nebo pórobetonu</t>
  </si>
  <si>
    <t>-1984030623</t>
  </si>
  <si>
    <t>322</t>
  </si>
  <si>
    <t>713141261</t>
  </si>
  <si>
    <t>Montáž tepelné izolace střech plochých mechanické přikotvení šrouby včetně dodávky šroubů, bez položení tepelné izolace tl. izolace přes 240 mm do betonu nebo pórobetonu</t>
  </si>
  <si>
    <t>-628344186</t>
  </si>
  <si>
    <t>323</t>
  </si>
  <si>
    <t>713141311</t>
  </si>
  <si>
    <t>Montáž tepelné izolace střech plochých spádovými klíny v ploše kladenými volně</t>
  </si>
  <si>
    <t>-773039574</t>
  </si>
  <si>
    <t>376,47+539,74+181,33+485,3</t>
  </si>
  <si>
    <t>324</t>
  </si>
  <si>
    <t>283007_O</t>
  </si>
  <si>
    <t>klín izolační z grafitového polystyrenu spádový</t>
  </si>
  <si>
    <t>-658810866</t>
  </si>
  <si>
    <t>325</t>
  </si>
  <si>
    <t>530761429</t>
  </si>
  <si>
    <t>161,42</t>
  </si>
  <si>
    <t>326</t>
  </si>
  <si>
    <t>-846501208</t>
  </si>
  <si>
    <t>327</t>
  </si>
  <si>
    <t>-791405266</t>
  </si>
  <si>
    <t>328</t>
  </si>
  <si>
    <t>-982369044</t>
  </si>
  <si>
    <t>329</t>
  </si>
  <si>
    <t>998713102</t>
  </si>
  <si>
    <t>Přesun hmot pro izolace tepelné stanovený z hmotnosti přesunovaného materiálu vodorovná dopravní vzdálenost do 50 m v objektech výšky přes 6 m do 12 m</t>
  </si>
  <si>
    <t>-1569571116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</si>
  <si>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</si>
  <si>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</si>
  <si>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</si>
  <si>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330</t>
  </si>
  <si>
    <t>721233121</t>
  </si>
  <si>
    <t>Střešní vtoky (vpusti) polypropylenové (PP) pro ploché střechy s odtokem vodorovným DN 75/110</t>
  </si>
  <si>
    <t>716648519</t>
  </si>
  <si>
    <t>331</t>
  </si>
  <si>
    <t>998721102</t>
  </si>
  <si>
    <t>Přesun hmot pro vnitřní kanalizace stanovený z hmotnosti přesunovaného materiálu vodorovná dopravní vzdálenost do 50 m v objektech výšky přes 6 do 12 m</t>
  </si>
  <si>
    <t>940674578</t>
  </si>
  <si>
    <t>762</t>
  </si>
  <si>
    <t>Konstrukce tesařské</t>
  </si>
  <si>
    <t>332</t>
  </si>
  <si>
    <t>762001</t>
  </si>
  <si>
    <t>Montáž podkladních dřevěných špalíků 150x90 mm</t>
  </si>
  <si>
    <t>-1907352510</t>
  </si>
  <si>
    <t>Poznámka k položce:_x000D_
vč. plastových vyrovnávacích klínků</t>
  </si>
  <si>
    <t>0,15*0,1*0,09*8279</t>
  </si>
  <si>
    <t>468</t>
  </si>
  <si>
    <t>762002_O</t>
  </si>
  <si>
    <t>Impegnovaný dřevěný hranol na atiku</t>
  </si>
  <si>
    <t>1616486421</t>
  </si>
  <si>
    <t>Poznámka k položce:_x000D_
dodávka vč. montáže</t>
  </si>
  <si>
    <t>4,15*1,15</t>
  </si>
  <si>
    <t>333</t>
  </si>
  <si>
    <t>762341034</t>
  </si>
  <si>
    <t>Bednění a laťování bednění střech rovných sklonu do 60° s vyřezáním otvorů z dřevoštěpkových desek OSB šroubovaných na rošt na sraz, tloušťky desky 18 mm</t>
  </si>
  <si>
    <t>1498069476</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</si>
  <si>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</si>
  <si>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4,70+36,08+10,83+7,5+29,63+4,45+3,64+2,40+1,4+1,83+0,99+3,63+21,41+4,42</t>
  </si>
  <si>
    <t>24,97+20,65+26,78+19,98</t>
  </si>
  <si>
    <t>334</t>
  </si>
  <si>
    <t>762341285</t>
  </si>
  <si>
    <t>Bednění a laťování montáž bednění střech rovných a šikmých sklonu do 60° s vyřezáním otvorů z desek cementotřískových nebo cementových na pero a drážku</t>
  </si>
  <si>
    <t>1542883050</t>
  </si>
  <si>
    <t>2*1532,70</t>
  </si>
  <si>
    <t>335</t>
  </si>
  <si>
    <t>59590736</t>
  </si>
  <si>
    <t>deska cementotřísková bez povrchové úpravy tl 10mm</t>
  </si>
  <si>
    <t>326645888</t>
  </si>
  <si>
    <t>336</t>
  </si>
  <si>
    <t>762511282</t>
  </si>
  <si>
    <t>Podlahové konstrukce podkladové z dřevoštěpkových desek OSB dvouvrstvých lepených na pero a drážku 2x12 mm</t>
  </si>
  <si>
    <t>-357777222</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</si>
  <si>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</si>
  <si>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337</t>
  </si>
  <si>
    <t>762512261</t>
  </si>
  <si>
    <t>Podlahové konstrukce podkladové montáž roštu podkladového</t>
  </si>
  <si>
    <t>75939151</t>
  </si>
  <si>
    <t>31,085*44,5*(1/0,6)+44,5*31,085*2*2</t>
  </si>
  <si>
    <t>338</t>
  </si>
  <si>
    <t>60621318</t>
  </si>
  <si>
    <t>překližka truhlářská bříza 2500x1250mm tl 21mm jakost BB,CP</t>
  </si>
  <si>
    <t>1041301996</t>
  </si>
  <si>
    <t>339</t>
  </si>
  <si>
    <t>60621317</t>
  </si>
  <si>
    <t>překližka truhlářská bříza 2500x1250mm tl 18mm jakost BB,CP</t>
  </si>
  <si>
    <t>57818462</t>
  </si>
  <si>
    <t>Poznámka k položce:_x000D_
vč. distanční podložky a pružné elementy</t>
  </si>
  <si>
    <t>340</t>
  </si>
  <si>
    <t>762951004</t>
  </si>
  <si>
    <t>Montáž terasy podkladního roštu z profilů plných, osové vzdálenosti podpěr přes 550 mm</t>
  </si>
  <si>
    <t>-720493614</t>
  </si>
  <si>
    <t xml:space="preserve">Poznámka k souboru cen:_x000D_
1. Dřevinami velmi měkkými se rozumí dřeviny smrk, borovice apod., dřevinami měkkými modřín, douglaska, teak apod., dřevinami tvrdými např. akát, dřevinami neobyčejně tvrdými tropické dřeviny._x000D_
2. Jako dřevoplast se označují materiály kompozitní ( přibližně 60 % dřeva a 40 % polymerů)._x000D_
3. Podkladní vrstvy se oceňují cenami katalogu 801-1 Budovy a haly – zděné a monolitické._x000D_
</t>
  </si>
  <si>
    <t>341</t>
  </si>
  <si>
    <t>611002</t>
  </si>
  <si>
    <t xml:space="preserve">terasový hranol Bangkirai 45x75 mm </t>
  </si>
  <si>
    <t>-992171371</t>
  </si>
  <si>
    <t>Poznámka k položce:_x000D_
Přesná specifikace viz. D.01.510 Výpis technických listů - D.01.510 06/02</t>
  </si>
  <si>
    <t>149*1,6 'Přepočtené koeficientem množství</t>
  </si>
  <si>
    <t>342</t>
  </si>
  <si>
    <t>762951101</t>
  </si>
  <si>
    <t>Montáž terasy Příplatek k cenám za výškové vyrovnání podkladního roštu pomocí vyrovnávacích terčů do 65 mm</t>
  </si>
  <si>
    <t>-1510958746</t>
  </si>
  <si>
    <t>343</t>
  </si>
  <si>
    <t>762952024</t>
  </si>
  <si>
    <t>Montáž terasy nášlapné vrstvy z prken z dřevin tvrdých nebo neobyčejně tvrdých, s broušením, omytím a kartáčováním, bez povrchové úpravy, spojovaných skrytými spojkami, šířky přes 135 mm</t>
  </si>
  <si>
    <t>-1471622256</t>
  </si>
  <si>
    <t>344</t>
  </si>
  <si>
    <t>61198134</t>
  </si>
  <si>
    <t>terasový profil dřevěný 25x145mm bangkirai</t>
  </si>
  <si>
    <t>-1926780421</t>
  </si>
  <si>
    <t>149*1,08 'Přepočtené koeficientem množství</t>
  </si>
  <si>
    <t>345</t>
  </si>
  <si>
    <t>998762102</t>
  </si>
  <si>
    <t>Přesun hmot pro konstrukce tesařské stanovený z hmotnosti přesunovaného materiálu vodorovná dopravní vzdálenost do 50 m v objektech výšky přes 6 do 12 m</t>
  </si>
  <si>
    <t>1749097259</t>
  </si>
  <si>
    <t>763</t>
  </si>
  <si>
    <t>Konstrukce suché výstavby</t>
  </si>
  <si>
    <t>346</t>
  </si>
  <si>
    <t>763005</t>
  </si>
  <si>
    <t>Podhled venkovní, dvouvrstvá zavěšená spodní konstrukce z ocelových profilů CD, UD, opláštěna deskami tl. 12,5 mm, bez TI</t>
  </si>
  <si>
    <t>-114948357</t>
  </si>
  <si>
    <t>347</t>
  </si>
  <si>
    <t>763131411</t>
  </si>
  <si>
    <t>Podhled ze sádrokartonových desek dvouvrstvá zavěšená spodní konstrukce z ocelových profilů CD, UD jednoduše opláštěná deskou standardní A, tl. 12,5 mm, bez TI</t>
  </si>
  <si>
    <t>1750911002</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</si>
  <si>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</si>
  <si>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Poznámka k položce:_x000D_
Přesná specifikace viz. D.01.510 Výpis technických listů - D.01.510 02/03</t>
  </si>
  <si>
    <t>14,29+4,28+64,5+6,67*2+4,44*2+4*1,89+69,70+70,68+29,07</t>
  </si>
  <si>
    <t>13,12+200,13+25,92+159,92+11,55+14,33+6,2+4,29+20,22*6</t>
  </si>
  <si>
    <t>18,89+490,7+3,01+157,35+3,75+3,1+1,57*3+5,69+10,88</t>
  </si>
  <si>
    <t>6,01+6,46+6,34+83,66+4,65+4,65+4,81+5,5+14,04+5,84+11,4+3,17</t>
  </si>
  <si>
    <t>48,86+13,92+4,59</t>
  </si>
  <si>
    <t>348</t>
  </si>
  <si>
    <t>763131441</t>
  </si>
  <si>
    <t>Podhled ze sádrokartonových desek dvouvrstvá zavěšená spodní konstrukce z ocelových profilů CD, UD dvojitě opláštěná deskami protipožárními DF, tl. 2 x 12,5 mm, bez TI</t>
  </si>
  <si>
    <t>358917273</t>
  </si>
  <si>
    <t>Poznámka k položce:_x000D_
Přesná specifikace viz. D.01.510 Výpis technických listů - D.01.510 02/01</t>
  </si>
  <si>
    <t>3,76</t>
  </si>
  <si>
    <t>349</t>
  </si>
  <si>
    <t>763132122</t>
  </si>
  <si>
    <t>Podhled ze sádrokartonových desek – samostatný požární předěl dvouvrstvá nosná konstrukce z ocelových profilů CD, UD CD profily vyplněny TI z minerálních vláken objemové hmotnosti 40 kg/m3 dvojitě opláštěná deskami protipožárními 2 x DF tl. 2 x 15 mm, TI tl. 60 mm, EI Z/S 60/60</t>
  </si>
  <si>
    <t>1070814988</t>
  </si>
  <si>
    <t xml:space="preserve">Poznámka k souboru cen:_x000D_
1. V cenách jsou započteny i náklady na tmelení a výztužnou pásku._x000D_
2. V cenách nejsou započteny náklady na základní penetrační nátěr; tato práce se ocení cenou 763 13-1714._x000D_
3. Ceny -2612 a -2613 Montáž nosné konstrukce je stanoveny pro m2 plochy samostatného požárního předělu._x000D_
4. V cenách -2612 a -2613 nejsou započteny náklady na profily; tyto se oceňují ve specifikaci. Doporučené množství na 1 m2 samostatného požárního předělu je 3,5 m profilu CD a 0,9 m profilu UD._x000D_
5. V cenách -2622 a -2623 Montáž desek nejsou započteny náklady na desky; tato dodávka se oceňuje ve specifikaci._x000D_
6. Ostatní konstrukce a práce a příplatky u samostatných požárních předělů se oceňují cenami 763 13-17.. pro podhled ze sádrokartonových desek._x000D_
</t>
  </si>
  <si>
    <t>34,96</t>
  </si>
  <si>
    <t>350</t>
  </si>
  <si>
    <t>763131451</t>
  </si>
  <si>
    <t>Podhled ze sádrokartonových desek dvouvrstvá zavěšená spodní konstrukce z ocelových profilů CD, UD jednoduše opláštěná deskou impregnovanou H2, tl. 12,5 mm, bez TI</t>
  </si>
  <si>
    <t>-2038531601</t>
  </si>
  <si>
    <t>Poznámka k položce:_x000D_
Přesná specifikace viz. D.01.510 Výpis technických listů - D.01.510 02/02</t>
  </si>
  <si>
    <t>7,9+5,44</t>
  </si>
  <si>
    <t>8,17+(9,4+1,44)*6+10,92+1,9+3,92+2,07*2+4,72</t>
  </si>
  <si>
    <t>351</t>
  </si>
  <si>
    <t>763131711</t>
  </si>
  <si>
    <t>Podhled ze sádrokartonových desek ostatní práce a konstrukce na podhledech ze sádrokartonových desek dilatace</t>
  </si>
  <si>
    <t>71580799</t>
  </si>
  <si>
    <t>3,6+4,6+3,6+2,6+2,6+1,1+8,8</t>
  </si>
  <si>
    <t>352</t>
  </si>
  <si>
    <t>763172315</t>
  </si>
  <si>
    <t>Instalační technika pro konstrukce ze sádrokartonových desek montáž revizních dvířek velikost 600 x 600 mm</t>
  </si>
  <si>
    <t>2080319164</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</si>
  <si>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</si>
  <si>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353</t>
  </si>
  <si>
    <t>59030714</t>
  </si>
  <si>
    <t>dvířka revizní s automatickým zámkem 600x600mm</t>
  </si>
  <si>
    <t>-1565845289</t>
  </si>
  <si>
    <t>Poznámka k položce:_x000D_
Přesná specifikace viz. D.01.510 Výpis technických listů - D.01.510 12/03</t>
  </si>
  <si>
    <t>354</t>
  </si>
  <si>
    <t>763732212</t>
  </si>
  <si>
    <t>Montáž střešní konstrukce do 10 m výšky římsy opláštění střechy, štítů, říms, dýmníků a světlíkových obrub z vazníků plnostěnných, konstrukční délky přes 10 do 18 m</t>
  </si>
  <si>
    <t>-1738135057</t>
  </si>
  <si>
    <t xml:space="preserve">Poznámka k souboru cen:_x000D_
1. Montáž rámové konstrukce se oceňuje skladebně cenami montáže vazníků a cenami montáže stojek pro rámové konstrukce._x000D_
2. V cenách -2121, -2122, -2221, -2222 jsou započteny i náklady na spojení rámové konstrukce._x000D_
3. Cenami -2113 až 2117, -2211 a -2212 se oceňuje i montáž samostatných vazníků._x000D_
4. Cenami -2121, -2122, -2221, -2222 nelze oceňovat montáž samostatných stojek; tato montáž se oceňuje cenami 763 71-2111, -2211 až –2213 Montáž sloupů._x000D_
5. Cenou -2101 se oceňuje jen montáž kompletní prostorové střešní konstrukce. Touto cenou nelze oceňovat montáž pláště dvouplášťových střech; tyto práce se oceňují podle čl. 1102 Všeobecných podmínek části A 02._x000D_
</t>
  </si>
  <si>
    <t>8*34,36</t>
  </si>
  <si>
    <t>355</t>
  </si>
  <si>
    <t>763001</t>
  </si>
  <si>
    <t>Vazník z lepeného lamelového dřeva pevnostní třídy GL28c, profil 240x2400 mm</t>
  </si>
  <si>
    <t>1379548633</t>
  </si>
  <si>
    <t>Poznámka k položce:_x000D_
Vazník z lepeného lamelového dřeva pevnostní třídy GL28c, v dimenzi dle zadávací dokumentace, v pohledové kvalitě, 2x finální lazura, opracované a připravené k montáži, vč. dopravy na místo stavby</t>
  </si>
  <si>
    <t>0,24*2,4*34,36*8</t>
  </si>
  <si>
    <t>356</t>
  </si>
  <si>
    <t>763734114</t>
  </si>
  <si>
    <t>Montáž střešní konstrukce do 10 m výšky římsy opláštění střechy, štítů, říms, dýmníků a světlíkových obrub z ostatních prvků, krokví, vaznic, ztužidel, zavětrování, průřezové plochy přes 500 do 1000 cm2</t>
  </si>
  <si>
    <t>1800720013</t>
  </si>
  <si>
    <t>42*4,76+12*4,73</t>
  </si>
  <si>
    <t>357</t>
  </si>
  <si>
    <t>763002</t>
  </si>
  <si>
    <t>Vaznice vnitřní z lepeního lamelového dřeva pevnostní třídy GL24h, profil 120x640 mm</t>
  </si>
  <si>
    <t>-418137293</t>
  </si>
  <si>
    <t>Poznámka k položce:_x000D_
Vaznice vnitřní z lepeního lamelového dřeva pevnostní třídy GL24h, v dimenzi dle zadávací dokumentace, v pohledové kvalitě, 2x finální lazura, opracované a připravené k montáži, vč. dopravy na místo stavby</t>
  </si>
  <si>
    <t>0,12*0,64*(42*4,76+12*4,73)</t>
  </si>
  <si>
    <t>358</t>
  </si>
  <si>
    <t>763003</t>
  </si>
  <si>
    <t xml:space="preserve">Dodávka a montáž střešních a stěnových táhel v dimenzi dle ZD z oceli S460, v úpravě pozink, svorníků pro přípoj vazníků </t>
  </si>
  <si>
    <t>-1814399020</t>
  </si>
  <si>
    <t>359</t>
  </si>
  <si>
    <t>763004</t>
  </si>
  <si>
    <t>Dodávka a montáž táhel proti klopení v dimenzi dle ZD z oceli S460, v úpravě pozink, svorníků pro přípoj vazníků</t>
  </si>
  <si>
    <t>-1918458986</t>
  </si>
  <si>
    <t>360</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</si>
  <si>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</si>
  <si>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</si>
  <si>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-661749143</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</si>
  <si>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</si>
  <si>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</si>
  <si>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</si>
  <si>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361</t>
  </si>
  <si>
    <t>764001</t>
  </si>
  <si>
    <t>Oplechování horních ploch zdí a nadezdívek (atik) z pozinkovaného plechu s povrchovou úpravou mechanicky kotvené rš 695 mm</t>
  </si>
  <si>
    <t>1814243108</t>
  </si>
  <si>
    <t>Poznámka k položce:_x000D_
Přesná specifikace viz. D.01.505 Výpis klempířských prvků - D.01.505 K-01</t>
  </si>
  <si>
    <t>362</t>
  </si>
  <si>
    <t>764002</t>
  </si>
  <si>
    <t>Oplechování horních ploch zdí a nadezdívek (atik) z pozinkovaného plechu s povrchovou úpravou mechanicky kotvené rš 690 mm</t>
  </si>
  <si>
    <t>106761947</t>
  </si>
  <si>
    <t>Poznámka k položce:_x000D_
Přesná specifikace viz. D.01.505 Výpis klempířských prvků - D.01.505 K-02</t>
  </si>
  <si>
    <t>363</t>
  </si>
  <si>
    <t>764214611</t>
  </si>
  <si>
    <t>Oplechování horních ploch zdí a nadezdívek (atik) z pozinkovaného plechu s povrchovou úpravou mechanicky kotvené přes rš 800 mm</t>
  </si>
  <si>
    <t>-1772602876</t>
  </si>
  <si>
    <t>Poznámka k položce:_x000D_
Přesná specifikace viz. D.01.505 Výpis klempířských prvků - D.01.505 K-03</t>
  </si>
  <si>
    <t>364</t>
  </si>
  <si>
    <t>764003</t>
  </si>
  <si>
    <t>Oplechování horních ploch zdí a nadezdívek (atik) z pozinkovaného plechu s povrchovou úpravou mechanicky kotvené rš 640 mm</t>
  </si>
  <si>
    <t>-1067505031</t>
  </si>
  <si>
    <t>Poznámka k položce:_x000D_
Přesná specifikace viz. D.01.505 Výpis klempířských prvků - D.01.505 K-06</t>
  </si>
  <si>
    <t>365</t>
  </si>
  <si>
    <t>764004</t>
  </si>
  <si>
    <t>Krycí profil Al, tl. 1,5 mm, rš 130 mm, komaxit</t>
  </si>
  <si>
    <t>-398228444</t>
  </si>
  <si>
    <t>Poznámka k položce:_x000D_
Přesná specifikace viz. D.01.505 Výpis klempířských prvků - D.01.505 K-11</t>
  </si>
  <si>
    <t>366</t>
  </si>
  <si>
    <t>764005</t>
  </si>
  <si>
    <t>Krycí profil Al, tl. 1,5 mm, řš 180 mm, komaxit</t>
  </si>
  <si>
    <t>-462721272</t>
  </si>
  <si>
    <t>Poznámka k položce:_x000D_
Přesná specifikace viz. D.01.505 Výpis klempířských prvků - D.01.505 K-12</t>
  </si>
  <si>
    <t>367</t>
  </si>
  <si>
    <t>764006</t>
  </si>
  <si>
    <t>Krycí profil Al, tl. 1,5 mm, řš 130 mm, komaxit</t>
  </si>
  <si>
    <t>-316668542</t>
  </si>
  <si>
    <t>Poznámka k položce:_x000D_
Přesná specifikace viz. D.01.505 Výpis klempířských prvků - D.01.505 K-14</t>
  </si>
  <si>
    <t>368</t>
  </si>
  <si>
    <t>764007</t>
  </si>
  <si>
    <t>Krycí profil Al, tl. 1,5 mm, řš 235 mm, komaxit</t>
  </si>
  <si>
    <t>-547877325</t>
  </si>
  <si>
    <t>Poznámka k položce:_x000D_
Přesná specifikace viz. D.01.505 Výpis klempířských prvků - D.01.505 K-15</t>
  </si>
  <si>
    <t>369</t>
  </si>
  <si>
    <t>764008</t>
  </si>
  <si>
    <t>Kačírková lišta, perforovaná</t>
  </si>
  <si>
    <t>233680394</t>
  </si>
  <si>
    <t>Poznámka k položce:_x000D_
Přesná specifikace viz. D.01.505 Výpis klempířských prvků - D.01.505 K-16</t>
  </si>
  <si>
    <t>370</t>
  </si>
  <si>
    <t>764009</t>
  </si>
  <si>
    <t>Závětrná lišta, ukončení kačírku na nízké atice, rš 330 mm</t>
  </si>
  <si>
    <t>835965224</t>
  </si>
  <si>
    <t>Poznámka k položce:_x000D_
Přesná specifikace viz. D.01.505 Výpis klempířských prvků - D.01.505 K-17</t>
  </si>
  <si>
    <t>371</t>
  </si>
  <si>
    <t>764010</t>
  </si>
  <si>
    <t>Oplechování horních ploch zdí a nadezdívek (atik) z pozinkovaného plechu s povrchovou úpravou mechanicky kotvené rš 780 mm</t>
  </si>
  <si>
    <t>-573033415</t>
  </si>
  <si>
    <t>Poznámka k položce:_x000D_
Přesná specifikace viz. D.01.505 Výpis klempířských prvků - D.01.505 K-18</t>
  </si>
  <si>
    <t>372</t>
  </si>
  <si>
    <t>764011</t>
  </si>
  <si>
    <t>Podkladní plech z pozinkovaného plechu tloušťky 0,55 mm rš 700 mm</t>
  </si>
  <si>
    <t>-2039401469</t>
  </si>
  <si>
    <t>373</t>
  </si>
  <si>
    <t>764012</t>
  </si>
  <si>
    <t>Podkladní plech z pozinkovaného plechu tloušťky 0,55 mm rš 620 mm</t>
  </si>
  <si>
    <t>-1691253428</t>
  </si>
  <si>
    <t>374</t>
  </si>
  <si>
    <t>764013</t>
  </si>
  <si>
    <t>Podkladní plech z pozinkovaného plechu tloušťky 0,55 mm rš 790 mm</t>
  </si>
  <si>
    <t>250432147</t>
  </si>
  <si>
    <t>375</t>
  </si>
  <si>
    <t>764014</t>
  </si>
  <si>
    <t>Podkladní plech z pozinkovaného plechu tloušťky 0,55 mm rš 580 mm</t>
  </si>
  <si>
    <t>-2054133773</t>
  </si>
  <si>
    <t>376</t>
  </si>
  <si>
    <t>764015</t>
  </si>
  <si>
    <t>Podkladní plech z pozinkovaného plechu tloušťky 0,55 mm rš 720 mm</t>
  </si>
  <si>
    <t>954447144</t>
  </si>
  <si>
    <t>377</t>
  </si>
  <si>
    <t>998764202</t>
  </si>
  <si>
    <t>Přesun hmot pro konstrukce klempířské stanovený procentní sazbou (%) z ceny vodorovná dopravní vzdálenost do 50 m v objektech výšky přes 6 do 12 m</t>
  </si>
  <si>
    <t>%</t>
  </si>
  <si>
    <t>-1328985038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</si>
  <si>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</si>
  <si>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</si>
  <si>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</si>
  <si>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378</t>
  </si>
  <si>
    <t>765191001</t>
  </si>
  <si>
    <t>Montáž pojistné hydroizolační fólie kladené ve sklonu do 20° lepením (vodotěsné podstřeší) na bednění nebo tepelnou izolaci</t>
  </si>
  <si>
    <t>1103656613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</si>
  <si>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</si>
  <si>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1046,91+232,62+48,83+46,4+15,1</t>
  </si>
  <si>
    <t>379</t>
  </si>
  <si>
    <t>28329030</t>
  </si>
  <si>
    <t>fólie kontaktní difuzně propustná pro doplňkovou hydroizolační vrstvu, monolitická třívrstvá PES/PP 150-160g/m2, integrovaná samolepící páska</t>
  </si>
  <si>
    <t>1627856942</t>
  </si>
  <si>
    <t>Poznámka k položce:_x000D_
Přesná specifikace viz. D.01.510 Výpis technických listů - D.01.510 09/04</t>
  </si>
  <si>
    <t>1389,86*1,1 'Přepočtené koeficientem množství</t>
  </si>
  <si>
    <t>380</t>
  </si>
  <si>
    <t>998765102</t>
  </si>
  <si>
    <t>Přesun hmot pro krytiny skládané stanovený z hmotnosti přesunovaného materiálu vodorovná dopravní vzdálenost do 50 m na objektech výšky přes 6 do 12 m</t>
  </si>
  <si>
    <t>-694151124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</si>
  <si>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</si>
  <si>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</si>
  <si>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</si>
  <si>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381</t>
  </si>
  <si>
    <t>766001</t>
  </si>
  <si>
    <t>Posuvné příčky - úložné prostory - sportovní hala</t>
  </si>
  <si>
    <t>2109441964</t>
  </si>
  <si>
    <t>Poznámka k položce:_x000D_
Přesná specifikace viz. D.01.504 Výpis truhlářských výrobků výrobků - D.01.504 T-01</t>
  </si>
  <si>
    <t>382</t>
  </si>
  <si>
    <t>766002</t>
  </si>
  <si>
    <t>Posuvné příčky - úložné prostory - atletika</t>
  </si>
  <si>
    <t>930962045</t>
  </si>
  <si>
    <t>Poznámka k položce:_x000D_
Přesná specifikace viz. D.01.504 Výpis truhlářských výrobků výrobků - D.01.504 T-02</t>
  </si>
  <si>
    <t>383</t>
  </si>
  <si>
    <t>766003</t>
  </si>
  <si>
    <t>Dělící příčky na WC muži - diváci</t>
  </si>
  <si>
    <t>-1968493314</t>
  </si>
  <si>
    <t>Poznámka k položce:_x000D_
Přesná specifikace viz. D.01.504 Výpis truhlářských výrobků výrobků - D.01.504 T-03</t>
  </si>
  <si>
    <t>384</t>
  </si>
  <si>
    <t>766004</t>
  </si>
  <si>
    <t>Dělící příčky na WC ženy - diváci</t>
  </si>
  <si>
    <t>1987087074</t>
  </si>
  <si>
    <t>Poznámka k položce:_x000D_
Přesná specifikace viz. D.01.504 Výpis truhlářských výrobků výrobků - D.01.504 T-04</t>
  </si>
  <si>
    <t>385</t>
  </si>
  <si>
    <t>766005</t>
  </si>
  <si>
    <t>Dělící příčky do sprch</t>
  </si>
  <si>
    <t>ks</t>
  </si>
  <si>
    <t>-288856392</t>
  </si>
  <si>
    <t>Poznámka k položce:_x000D_
Přesná specifikace viz. D.01.504 Výpis truhlářských výrobků výrobků - D.01.504 T-05</t>
  </si>
  <si>
    <t>386</t>
  </si>
  <si>
    <t>766006</t>
  </si>
  <si>
    <t>Umyvadlová deska pro 3ks umyvadel, délka 2 m</t>
  </si>
  <si>
    <t>1982351500</t>
  </si>
  <si>
    <t>Poznámka k položce:_x000D_
Přesná specifikace viz. D.01.504 Výpis truhlářských výrobků výrobků - D.01.504 T-13</t>
  </si>
  <si>
    <t>387</t>
  </si>
  <si>
    <t>766007</t>
  </si>
  <si>
    <t>Umyvadlová deska pro 3ks umyvadel, délka 2,05 m</t>
  </si>
  <si>
    <t>-425941216</t>
  </si>
  <si>
    <t>Poznámka k položce:_x000D_
Přesná specifikace viz. D.01.504 Výpis truhlářských výrobků výrobků - D.01.504 T-14</t>
  </si>
  <si>
    <t>388</t>
  </si>
  <si>
    <t>766008</t>
  </si>
  <si>
    <t>Umyvadlová deska pro 3 ks umyvadel, délka 2,75 m</t>
  </si>
  <si>
    <t>-913524404</t>
  </si>
  <si>
    <t>Poznámka k položce:_x000D_
Přesná specifikace viz. D.01.504 Výpis truhlářských výrobků výrobků - D.01.504 T-15</t>
  </si>
  <si>
    <t>389</t>
  </si>
  <si>
    <t>766009</t>
  </si>
  <si>
    <t>Umyvadlová deska pro 1 ks umyvadel, délka 1,25 m</t>
  </si>
  <si>
    <t>1099901076</t>
  </si>
  <si>
    <t>Poznámka k položce:_x000D_
Přesná specifikace viz. D.01.504 Výpis truhlářských výrobků výrobků - D.01.504 T-16</t>
  </si>
  <si>
    <t>390</t>
  </si>
  <si>
    <t>766010</t>
  </si>
  <si>
    <t>Umyvadlová deska pro 1 ks umyvadel + pult, délka 1,4 m</t>
  </si>
  <si>
    <t>1178757349</t>
  </si>
  <si>
    <t>Poznámka k položce:_x000D_
Přesná specifikace viz. D.01.504 Výpis truhlářských výrobků výrobků - D.01.504 T-17</t>
  </si>
  <si>
    <t>391</t>
  </si>
  <si>
    <t>766011</t>
  </si>
  <si>
    <t>Umyvadlová deksa pro 2 ks umyvadel, délka 1,3 m</t>
  </si>
  <si>
    <t>-716909356</t>
  </si>
  <si>
    <t>Poznámka k položce:_x000D_
Přesná specifikace viz. D.01.504 Výpis truhlářských výrobků výrobků - D.01.504 T-18</t>
  </si>
  <si>
    <t>392</t>
  </si>
  <si>
    <t>766012</t>
  </si>
  <si>
    <t>Krycí deska na zděném zábradlí - 1.NP hlavní schodiště</t>
  </si>
  <si>
    <t>-1572631678</t>
  </si>
  <si>
    <t>Poznámka k položce:_x000D_
Přesná specifikace viz. D.01.504 Výpis truhlářských výrobků výrobků - D.01.504 T-33</t>
  </si>
  <si>
    <t>393</t>
  </si>
  <si>
    <t>766013</t>
  </si>
  <si>
    <t>Krycí deska na zděném zábradlí - 1.NP únikové schodiště</t>
  </si>
  <si>
    <t>1608838739</t>
  </si>
  <si>
    <t>Poznámka k položce:_x000D_
Přesná specifikace viz. D.01.504 Výpis truhlářských výrobků výrobků - D.01.504 T-34</t>
  </si>
  <si>
    <t>394</t>
  </si>
  <si>
    <t>766014</t>
  </si>
  <si>
    <t>Krycí deska na zděném zábradlí - 2.NP do haly</t>
  </si>
  <si>
    <t>307804747</t>
  </si>
  <si>
    <t>Poznámka k položce:_x000D_
Přesná specifikace viz. D.01.504 Výpis truhlářských výrobků výrobků - D.01.504 T-35</t>
  </si>
  <si>
    <t>395</t>
  </si>
  <si>
    <t>766015</t>
  </si>
  <si>
    <t>Umyvadlová deska pro 2 ks umyvadel, délka 1,5 m</t>
  </si>
  <si>
    <t>607203292</t>
  </si>
  <si>
    <t>Poznámka k položce:_x000D_
Přesná specifikace viz. D.01.504 Výpis truhlářských výrobků výrobků - D.01.504 T-36</t>
  </si>
  <si>
    <t>396</t>
  </si>
  <si>
    <t>766016</t>
  </si>
  <si>
    <t>Krycí deska na zábradlí - 1.NP - 2.NP schodiště únikové z haly</t>
  </si>
  <si>
    <t>1609140385</t>
  </si>
  <si>
    <t>Poznámka k položce:_x000D_
Přesná specifikace viz. D.01.504 Výpis truhlářských výrobků výrobků - D.01.504 T-37</t>
  </si>
  <si>
    <t>397</t>
  </si>
  <si>
    <t>766017</t>
  </si>
  <si>
    <t>Parapet okna u squashe</t>
  </si>
  <si>
    <t>-1957499169</t>
  </si>
  <si>
    <t>Poznámka k položce:_x000D_
Přesná specifikace viz. D.01.504 Výpis truhlářských výrobků výrobků - D.01.504 T-38</t>
  </si>
  <si>
    <t>398</t>
  </si>
  <si>
    <t>766018</t>
  </si>
  <si>
    <t>Posuvné příčky do nářaďovny</t>
  </si>
  <si>
    <t>1195750867</t>
  </si>
  <si>
    <t>Poznámka k položce:_x000D_
Přesná specifikace viz. D.01.504 Výpis truhlářských výrobků výrobků - D.01.504 T-39</t>
  </si>
  <si>
    <t>399</t>
  </si>
  <si>
    <t>766019</t>
  </si>
  <si>
    <t>Úložné prostory v čísté chodbě</t>
  </si>
  <si>
    <t>2062337742</t>
  </si>
  <si>
    <t>Poznámka k položce:_x000D_
Přesná specifikace viz. D.01.504 Výpis truhlářských výrobků výrobků - D.01.504 T-40</t>
  </si>
  <si>
    <t>400</t>
  </si>
  <si>
    <t>766020</t>
  </si>
  <si>
    <t>Montáž obložení stěn hranoly z tvrdého dřeva, šířky přes 40 do 60 mm</t>
  </si>
  <si>
    <t>-577943142</t>
  </si>
  <si>
    <t>1146,23+78,11</t>
  </si>
  <si>
    <t>401</t>
  </si>
  <si>
    <t>605001</t>
  </si>
  <si>
    <t>dřevěné hranoly 45x45 mm, sibiřský modřín</t>
  </si>
  <si>
    <t>314288070</t>
  </si>
  <si>
    <t>Poznámka k položce:_x000D_
Přesná specifikace viz. D.01.510 Výpis technických listů - D.01.510 06/10</t>
  </si>
  <si>
    <t>402</t>
  </si>
  <si>
    <t>766417211</t>
  </si>
  <si>
    <t>Montáž obložení stěn rošt podkladový</t>
  </si>
  <si>
    <t>757758140</t>
  </si>
  <si>
    <t xml:space="preserve">Poznámka k souboru cen:_x000D_
1. V cenách -1212 až -6243 jsou započteny i náklady na přišroubování soklu._x000D_
2. V cenách -1212 až -6243 nejsou započteny náklady na montáž podkladového roštu, tato montáž se oceňuje cenou -7211._x000D_
3. V ceně -7211 nejsou započteny náklady na montáž a dodávku nosných prvků (např. konzol, trnů) pro zavěšený rošt; tato montáž a dodávka se oceňuje individuálně._x000D_
4. Cenami -1212 až -6243 nelze oceňovat obložení sloupů zakřiveného průřezu; toto obložení se oceňuje individuálně._x000D_
</t>
  </si>
  <si>
    <t>3438,69+234,33</t>
  </si>
  <si>
    <t>403</t>
  </si>
  <si>
    <t>605002</t>
  </si>
  <si>
    <t>-392996819</t>
  </si>
  <si>
    <t>404</t>
  </si>
  <si>
    <t>998766202</t>
  </si>
  <si>
    <t>Přesun hmot pro konstrukce truhlářské stanovený procentní sazbou (%) z ceny vodorovná dopravní vzdálenost do 50 m v objektech výšky přes 6 do 12 m</t>
  </si>
  <si>
    <t>-1489880711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</si>
  <si>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</si>
  <si>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</si>
  <si>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</si>
  <si>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405</t>
  </si>
  <si>
    <t>767001</t>
  </si>
  <si>
    <t>Madlo - hlavní schodiště 1.PP-1.NP - pravé</t>
  </si>
  <si>
    <t>-310115672</t>
  </si>
  <si>
    <t>Poznámka k položce:_x000D_
Přesná specifikace viz. D.01.506 Výpis zámečnických prvků - D.01.506 Z-01</t>
  </si>
  <si>
    <t>406</t>
  </si>
  <si>
    <t>767002</t>
  </si>
  <si>
    <t>Madlo - hlavní schodiště 1.PP-1.NP - levé</t>
  </si>
  <si>
    <t>1124395856</t>
  </si>
  <si>
    <t>Poznámka k položce:_x000D_
Přesná specifikace viz. D.01.506 Výpis zámečnických prvků - D.01.506 Z-02</t>
  </si>
  <si>
    <t>407</t>
  </si>
  <si>
    <t>767003</t>
  </si>
  <si>
    <t>Madlo - vyrovnávací schodiště 1.PP - pravé</t>
  </si>
  <si>
    <t>1137917274</t>
  </si>
  <si>
    <t>Poznámka k položce:_x000D_
Přesná specifikace viz. D.01.506 Výpis zámečnických prvků - D.01.506 Z-03</t>
  </si>
  <si>
    <t>408</t>
  </si>
  <si>
    <t>767004</t>
  </si>
  <si>
    <t>Madlo - únikové schodiště z 1.PP - vnitřní spodní</t>
  </si>
  <si>
    <t>1000476555</t>
  </si>
  <si>
    <t>Poznámka k položce:_x000D_
Přesná specifikace viz. D.01.506 Výpis zámečnických prvků - D.01.506 Z-04</t>
  </si>
  <si>
    <t>409</t>
  </si>
  <si>
    <t>767005</t>
  </si>
  <si>
    <t>Madlo - únikové schodiště z 1.PP - vnitřní horní</t>
  </si>
  <si>
    <t>-2147102100</t>
  </si>
  <si>
    <t>Poznámka k položce:_x000D_
Přesná specifikace viz. D.01.506 Výpis zámečnických prvků - D.01.506 Z-05</t>
  </si>
  <si>
    <t>410</t>
  </si>
  <si>
    <t>767006</t>
  </si>
  <si>
    <t>Madlo - únikové schodiště z 1.PP - vnější</t>
  </si>
  <si>
    <t>-883977045</t>
  </si>
  <si>
    <t>Poznámka k položce:_x000D_
Přesná specifikace viz. D.01.506 Výpis zámečnických prvků - D.01.506 Z-06</t>
  </si>
  <si>
    <t>411</t>
  </si>
  <si>
    <t>767007</t>
  </si>
  <si>
    <t>Madlo - schodiště na tribunu - levé</t>
  </si>
  <si>
    <t>230221907</t>
  </si>
  <si>
    <t>Poznámka k položce:_x000D_
Přesná specifikace viz. D.01.506 Výpis zámečnických prvků - D.01.506 Z-07</t>
  </si>
  <si>
    <t>412</t>
  </si>
  <si>
    <t>767008</t>
  </si>
  <si>
    <t>Madlo - schodiště na tribunu - pravé</t>
  </si>
  <si>
    <t>-595766652</t>
  </si>
  <si>
    <t>Poznámka k položce:_x000D_
Přesná specifikace viz. D.01.506 Výpis zámečnických prvků - D.01.506 Z-08</t>
  </si>
  <si>
    <t>413</t>
  </si>
  <si>
    <t>767009</t>
  </si>
  <si>
    <t>Madlo - únikové schodiště z tribuni, z mezipodesty - levé</t>
  </si>
  <si>
    <t>-2126686393</t>
  </si>
  <si>
    <t>Poznámka k položce:_x000D_
Přesná specifikace viz. D.01.506 Výpis zámečnických prvků - D.01.506 Z-09</t>
  </si>
  <si>
    <t>414</t>
  </si>
  <si>
    <t>767010</t>
  </si>
  <si>
    <t>Madlo - únikové schodiště z tribuny, z mezipodesty - pravé</t>
  </si>
  <si>
    <t>-1637371259</t>
  </si>
  <si>
    <t>Poznámka k položce:_x000D_
Přesná specifikace viz. D.01.506 Výpis zámečnických prvků - D.01.506 Z-10</t>
  </si>
  <si>
    <t>415</t>
  </si>
  <si>
    <t>767011</t>
  </si>
  <si>
    <t>Madlo - únikové schodiště z tribuny, z 2.NP - levé</t>
  </si>
  <si>
    <t>2006675234</t>
  </si>
  <si>
    <t>Poznámka k položce:_x000D_
Přesná specifikace viz. D.01.506 Výpis zámečnických prvků - D.01.506 Z-11</t>
  </si>
  <si>
    <t>416</t>
  </si>
  <si>
    <t>767012</t>
  </si>
  <si>
    <t>Madlo - únikové schodiště z tribuny, z 2.NP - pravé</t>
  </si>
  <si>
    <t>-1342466283</t>
  </si>
  <si>
    <t>Poznámka k položce:_x000D_
Přesná specifikace viz. D.01.506 Výpis zámečnických prvků - D.01.506 Z-12</t>
  </si>
  <si>
    <t>417</t>
  </si>
  <si>
    <t>767013</t>
  </si>
  <si>
    <t>Zábradlí trubkové - přečerpávací stanice kanalizace</t>
  </si>
  <si>
    <t>-1745854995</t>
  </si>
  <si>
    <t>Poznámka k položce:_x000D_
Přesná specifikace viz. D.01.506 Výpis zámečnických prvků - D.01.506 Z-13</t>
  </si>
  <si>
    <t>418</t>
  </si>
  <si>
    <t>767014</t>
  </si>
  <si>
    <t>Zábradlí trubkové venkovní - terasa 2.NP, délka 3,1 m</t>
  </si>
  <si>
    <t>-1311311038</t>
  </si>
  <si>
    <t>Poznámka k položce:_x000D_
Přesná specifikace viz. D.01.506 Výpis zámečnických prvků - D.01.506 Z-14</t>
  </si>
  <si>
    <t>419</t>
  </si>
  <si>
    <t>767015</t>
  </si>
  <si>
    <t>Zábradlí trubkové venkovní - terasa 2.NP, délka 41,0 m</t>
  </si>
  <si>
    <t>199337185</t>
  </si>
  <si>
    <t>Poznámka k položce:_x000D_
Přesná specifikace viz. D.01.506 Výpis zámečnických prvků - D.01.506 Z-15</t>
  </si>
  <si>
    <t>420</t>
  </si>
  <si>
    <t>767017</t>
  </si>
  <si>
    <t>Zábradlí skleněné venkovní - v atletice, délka 3 m</t>
  </si>
  <si>
    <t>-1116858751</t>
  </si>
  <si>
    <t>Poznámka k položce:_x000D_
Přesná specifikace viz. D.01.506 Výpis zámečnických prvků - D.01.506 Z-17</t>
  </si>
  <si>
    <t>421</t>
  </si>
  <si>
    <t>767018</t>
  </si>
  <si>
    <t>Zábradlí skleněné venkovní - u světlíku, délka 3 m</t>
  </si>
  <si>
    <t>-1273194991</t>
  </si>
  <si>
    <t>Poznámka k položce:_x000D_
Přesná specifikace viz. D.01.506 Výpis zámečnických prvků - D.01.506 Z-18</t>
  </si>
  <si>
    <t>422</t>
  </si>
  <si>
    <t>767019</t>
  </si>
  <si>
    <t>Zábradlí trubkové na schůdky na tribuně</t>
  </si>
  <si>
    <t>-1462713465</t>
  </si>
  <si>
    <t>Poznámka k položce:_x000D_
Přesná specifikace viz. D.01.506 Výpis zámečnických prvků - D.01.506 Z-19</t>
  </si>
  <si>
    <t>423</t>
  </si>
  <si>
    <t>767020</t>
  </si>
  <si>
    <t>Zábradlí skleněné vnitřní - na tribuně</t>
  </si>
  <si>
    <t>-882558827</t>
  </si>
  <si>
    <t>Poznámka k položce:_x000D_
Přesná specifikace viz. D.01.506 Výpis zámečnických prvků - D.01.506 Z-20</t>
  </si>
  <si>
    <t>424</t>
  </si>
  <si>
    <t>767021</t>
  </si>
  <si>
    <t>Krycí konstrukce venkovní s dřevěnými lamelami</t>
  </si>
  <si>
    <t>635613638</t>
  </si>
  <si>
    <t>Poznámka k položce:_x000D_
Přesná specifikace viz. D.01.506 Výpis zámečnických prvků - D.01.506 Z-21</t>
  </si>
  <si>
    <t>425</t>
  </si>
  <si>
    <t>767022</t>
  </si>
  <si>
    <t>Poklop revizní šachty - rozměr 200x300 mm</t>
  </si>
  <si>
    <t>-1746466667</t>
  </si>
  <si>
    <t>Poznámka k položce:_x000D_
Přesná specifikace viz. D.01.506 Výpis zámečnických prvků - D.01.506 Z-22</t>
  </si>
  <si>
    <t>426</t>
  </si>
  <si>
    <t>767023</t>
  </si>
  <si>
    <t>Stupadla do přečerpávací šachty kanalizace</t>
  </si>
  <si>
    <t>-1207917799</t>
  </si>
  <si>
    <t>Poznámka k položce:_x000D_
Přesná specifikace viz. D.01.506 Výpis zámečnických prvků - D.01.506 Z-23</t>
  </si>
  <si>
    <t>427</t>
  </si>
  <si>
    <t>767024</t>
  </si>
  <si>
    <t>Žebřík na střechu haly</t>
  </si>
  <si>
    <t>-433117704</t>
  </si>
  <si>
    <t>Poznámka k položce:_x000D_
Přesná specifikace viz. D.01.506 Výpis zámečnických prvků - D.01.506 Z-24</t>
  </si>
  <si>
    <t>428</t>
  </si>
  <si>
    <t>767025</t>
  </si>
  <si>
    <t>Závěsy na svítidla v tělocvičně</t>
  </si>
  <si>
    <t>880315796</t>
  </si>
  <si>
    <t>Poznámka k položce:_x000D_
Přesná specifikace viz. D.01.506 Výpis zámečnických prvků - D.01.506 Z-25</t>
  </si>
  <si>
    <t>429</t>
  </si>
  <si>
    <t>767026</t>
  </si>
  <si>
    <t>Podkonstrukce pod VZT jednotky</t>
  </si>
  <si>
    <t>-753420522</t>
  </si>
  <si>
    <t>Poznámka k položce:_x000D_
Přesná specifikace viz. D.01.506 Výpis zámečnických prvků - D.01.506 Z-26</t>
  </si>
  <si>
    <t>430</t>
  </si>
  <si>
    <t>767027</t>
  </si>
  <si>
    <t>Podkonstrukce pod kondenzátory</t>
  </si>
  <si>
    <t>-593359765</t>
  </si>
  <si>
    <t>Poznámka k položce:_x000D_
Přesná specifikace viz. D.01.506 Výpis zámečnických prvků - D.01.506 Z-27</t>
  </si>
  <si>
    <t>431</t>
  </si>
  <si>
    <t>767391112</t>
  </si>
  <si>
    <t>Montáž krytiny z tvarovaných plechů trapézových nebo vlnitých, uchyceným šroubováním</t>
  </si>
  <si>
    <t>2027868944</t>
  </si>
  <si>
    <t xml:space="preserve">Poznámka k souboru cen:_x000D_
1. V cenách není započteno zhotovení otvoru v krytině, tyto práce se oceňují cenami 767 13-76 Zhotovení otvoru v plechu._x000D_
2. V cenách není započteno oplechování prostupů; tyto práce lze oceňovat cenami katalogu 800-764 Konstrukce klempířské._x000D_
3. Množství krytiny střech se určí v m2 z rozměru plochy krytiny podle projektu._x000D_
</t>
  </si>
  <si>
    <t>432</t>
  </si>
  <si>
    <t>767028</t>
  </si>
  <si>
    <t>trapézový plech TR 135/310 tl. 0,75 mm</t>
  </si>
  <si>
    <t>-607578619</t>
  </si>
  <si>
    <t>433</t>
  </si>
  <si>
    <t>998767202</t>
  </si>
  <si>
    <t>Přesun hmot pro zámečnické konstrukce stanovený procentní sazbou (%) z ceny vodorovná dopravní vzdálenost do 50 m v objektech výšky přes 6 do 12 m</t>
  </si>
  <si>
    <t>1951576662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</si>
  <si>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</si>
  <si>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</si>
  <si>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</si>
  <si>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434</t>
  </si>
  <si>
    <t>776141111</t>
  </si>
  <si>
    <t>Příprava podkladu vyrovnání samonivelační stěrkou podlah min.pevnosti 20 MPa, tloušťky do 3 mm</t>
  </si>
  <si>
    <t>1579355897</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</si>
  <si>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</si>
  <si>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435</t>
  </si>
  <si>
    <t>998776102</t>
  </si>
  <si>
    <t>Přesun hmot pro podlahy povlakové stanovený z hmotnosti přesunovaného materiálu vodorovná dopravní vzdálenost do 50 m v objektech výšky přes 6 do 12 m</t>
  </si>
  <si>
    <t>-1294201928</t>
  </si>
  <si>
    <t>781</t>
  </si>
  <si>
    <t>Dokončovací práce - obklady</t>
  </si>
  <si>
    <t>436</t>
  </si>
  <si>
    <t>781001</t>
  </si>
  <si>
    <t>Nerezové profily rohové ukončovací lepení flexibilním lepidlem</t>
  </si>
  <si>
    <t>-970011093</t>
  </si>
  <si>
    <t>Poznámka k položce:_x000D_
Přesná specifikace viz. D.01.510 Výpis technických listů - D.01.510 06/08</t>
  </si>
  <si>
    <t>10+30*2,4</t>
  </si>
  <si>
    <t>437</t>
  </si>
  <si>
    <t>781121011</t>
  </si>
  <si>
    <t>Příprava podkladu před provedením obkladu nátěr penetrační na stěnu</t>
  </si>
  <si>
    <t>215302007</t>
  </si>
  <si>
    <t xml:space="preserve">Poznámka k souboru cen:_x000D_
1. V cenách 781 12-1011 až -1015 jsou započtenyi náklady na materiál._x000D_
2. V cenách 781 16-1011 až -1023 nejsou započteny náklady na materiál, tyto se oceňují ve specifikaci._x000D_
</t>
  </si>
  <si>
    <t>20,19+15,64*2+4*12,38+28,03+21,88+16,34+2*13,64+15,12+34,5+12,44+6*27,06+6*10,28</t>
  </si>
  <si>
    <t>14,27+14,54+17,96+10,76+25,14+2*10,76+35,67+6,12+23,08+27,18+20,1+18,02+35,67+18,68</t>
  </si>
  <si>
    <t>32,32+16,78</t>
  </si>
  <si>
    <t>438</t>
  </si>
  <si>
    <t>781131112</t>
  </si>
  <si>
    <t>Izolace stěny pod obklad izolace nátěrem nebo stěrkou ve dvou vrstvách</t>
  </si>
  <si>
    <t>-1401380738</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</si>
  <si>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</si>
  <si>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0,62+0,83+4,32+0,45+7*12,6+7,54+4,2+2*10+2*0,39</t>
  </si>
  <si>
    <t>439</t>
  </si>
  <si>
    <t>781474120</t>
  </si>
  <si>
    <t>Montáž obkladů vnitřních stěn z dlaždic keramických lepených flexibilním lepidlem maloformátových hladkých přes 85 do 100 ks/m2</t>
  </si>
  <si>
    <t>-1607410313</t>
  </si>
  <si>
    <t xml:space="preserve">Poznámka k souboru cen:_x000D_
1. Položky jsou určeny pro všechny druhy povrchových úprav._x000D_
</t>
  </si>
  <si>
    <t>440</t>
  </si>
  <si>
    <t>597001</t>
  </si>
  <si>
    <t>keramický obklad slinutý, matný, lomená bílá 100x100 mm</t>
  </si>
  <si>
    <t>367330397</t>
  </si>
  <si>
    <t>Poznámka k položce:_x000D_
Přesná specifikace viz. D.01.510 Výpis technických listů - D.01.510 06/01</t>
  </si>
  <si>
    <t>818,43*1,1 'Přepočtené koeficientem množství</t>
  </si>
  <si>
    <t>441</t>
  </si>
  <si>
    <t>781495115</t>
  </si>
  <si>
    <t>Obklad - dokončující práce ostatní práce spárování silikonem</t>
  </si>
  <si>
    <t>1727009911</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</si>
  <si>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</si>
  <si>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"odhad 1bm/m2" 819</t>
  </si>
  <si>
    <t>442</t>
  </si>
  <si>
    <t>998781102</t>
  </si>
  <si>
    <t>Přesun hmot pro obklady keramické stanovený z hmotnosti přesunovaného materiálu vodorovná dopravní vzdálenost do 50 m v objektech výšky přes 6 do 12 m</t>
  </si>
  <si>
    <t>1669592444</t>
  </si>
  <si>
    <t>783</t>
  </si>
  <si>
    <t>Dokončovací práce - nátěry</t>
  </si>
  <si>
    <t>443</t>
  </si>
  <si>
    <t>783001</t>
  </si>
  <si>
    <t>Nátěry požární OK těžkých</t>
  </si>
  <si>
    <t>-1823910633</t>
  </si>
  <si>
    <t>1,04*9*3,4+1,04*2*3,45+1,04*5*3,4+1,04*8*2,85</t>
  </si>
  <si>
    <t>444</t>
  </si>
  <si>
    <t>783002</t>
  </si>
  <si>
    <t>Nátěr stěn omyvatelný bezbarvý</t>
  </si>
  <si>
    <t>-1785218697</t>
  </si>
  <si>
    <t>21,71+29,75+28,98+18,24+16,94+44,04+83,87+110,66</t>
  </si>
  <si>
    <t>784</t>
  </si>
  <si>
    <t>Dokončovací práce - malby a tapety</t>
  </si>
  <si>
    <t>445</t>
  </si>
  <si>
    <t>784181101</t>
  </si>
  <si>
    <t>Penetrace podkladu jednonásobná základní akrylátová v místnostech výšky do 3,80 m</t>
  </si>
  <si>
    <t>-175477924</t>
  </si>
  <si>
    <t>2587,34+93,75+1761,06+3,76+34,96+112,15</t>
  </si>
  <si>
    <t>446</t>
  </si>
  <si>
    <t>784211101</t>
  </si>
  <si>
    <t>Malby z malířských směsí otěruvzdorných za mokra dvojnásobné, bílé za mokra otěruvzdorné výborně v místnostech výšky do 3,80 m</t>
  </si>
  <si>
    <t>-2143519992</t>
  </si>
  <si>
    <t>Poznámka k položce:_x000D_
Přesná specifikace viz. D.01.510 Výpis technických listů - D.01.510 06/06</t>
  </si>
  <si>
    <t>VRN</t>
  </si>
  <si>
    <t>Vedlejší rozpočtové náklady</t>
  </si>
  <si>
    <t>VRN1</t>
  </si>
  <si>
    <t>Průzkumné, geodetické a projektové práce</t>
  </si>
  <si>
    <t>447</t>
  </si>
  <si>
    <t>012002000</t>
  </si>
  <si>
    <t>Geodetické práce</t>
  </si>
  <si>
    <t>1024</t>
  </si>
  <si>
    <t>567117474</t>
  </si>
  <si>
    <t>448</t>
  </si>
  <si>
    <t>013001</t>
  </si>
  <si>
    <t>Dokumentace realizační</t>
  </si>
  <si>
    <t>739062086</t>
  </si>
  <si>
    <t>449</t>
  </si>
  <si>
    <t>013254000</t>
  </si>
  <si>
    <t>Dokumentace skutečného provedení stavby</t>
  </si>
  <si>
    <t>753907808</t>
  </si>
  <si>
    <t>VRN3</t>
  </si>
  <si>
    <t>Zařízení staveniště</t>
  </si>
  <si>
    <t>450</t>
  </si>
  <si>
    <t>030001000</t>
  </si>
  <si>
    <t>-512239972</t>
  </si>
  <si>
    <t>VRN4</t>
  </si>
  <si>
    <t>Inženýrská činnost</t>
  </si>
  <si>
    <t>451</t>
  </si>
  <si>
    <t>043002000</t>
  </si>
  <si>
    <t>Zkoušky a ostatní měření</t>
  </si>
  <si>
    <t>-903913879</t>
  </si>
  <si>
    <t>452</t>
  </si>
  <si>
    <t>045002000</t>
  </si>
  <si>
    <t>Kompletační a koordinační činnost</t>
  </si>
  <si>
    <t>-339100318</t>
  </si>
  <si>
    <t>VRN6</t>
  </si>
  <si>
    <t>Územní vlivy</t>
  </si>
  <si>
    <t>453</t>
  </si>
  <si>
    <t>060001000</t>
  </si>
  <si>
    <t>-431405753</t>
  </si>
  <si>
    <t>VRN7</t>
  </si>
  <si>
    <t>Provozní vlivy</t>
  </si>
  <si>
    <t>454</t>
  </si>
  <si>
    <t>070001000</t>
  </si>
  <si>
    <t>697368156</t>
  </si>
  <si>
    <t>D.04 - Zdravotně technické instalace</t>
  </si>
  <si>
    <t>01 - Zemní práce</t>
  </si>
  <si>
    <t>02 - Vnitřní kanalizace</t>
  </si>
  <si>
    <t>03 - Vnitřní vodovod</t>
  </si>
  <si>
    <t>04 - Zařizovací předměty</t>
  </si>
  <si>
    <t>05 - Výtokové baterie</t>
  </si>
  <si>
    <t>01</t>
  </si>
  <si>
    <t>01.01</t>
  </si>
  <si>
    <t>Hloubení rýh v hornině 3</t>
  </si>
  <si>
    <t>01.02</t>
  </si>
  <si>
    <t>Vykopávka v uzavřených prostorách</t>
  </si>
  <si>
    <t>01.03</t>
  </si>
  <si>
    <t>Lože pod potrubí z kameniva drobného</t>
  </si>
  <si>
    <t>01.04</t>
  </si>
  <si>
    <t>Lože pod potrubí v uzavřených prostorách z kameniva drobného</t>
  </si>
  <si>
    <t>01.05</t>
  </si>
  <si>
    <t>Zřízení pažení příložného</t>
  </si>
  <si>
    <t>01.06</t>
  </si>
  <si>
    <t>Odstranění pažení příložného</t>
  </si>
  <si>
    <t>01.07</t>
  </si>
  <si>
    <t>Zřízení pažení příložného v uzavřených prostorách</t>
  </si>
  <si>
    <t>01.08</t>
  </si>
  <si>
    <t>Odstranění pažení příložného v uzavřených prostorách</t>
  </si>
  <si>
    <t>01.09</t>
  </si>
  <si>
    <t>Obsyp potrubí z kameniva drobného</t>
  </si>
  <si>
    <t>01.10</t>
  </si>
  <si>
    <t>Obsyp potrubí v uzavřených prostorách z kameniva drobného</t>
  </si>
  <si>
    <t>01.11</t>
  </si>
  <si>
    <t>Zásyp sypaninou jam, rýh</t>
  </si>
  <si>
    <t>01.12</t>
  </si>
  <si>
    <t>Zásyp sypaninou jam, rýh, příplatek za prohození výkopku</t>
  </si>
  <si>
    <t>01.13</t>
  </si>
  <si>
    <t>Zásyp sypaninou v uzavřených prostorách</t>
  </si>
  <si>
    <t>01.14</t>
  </si>
  <si>
    <t>Zásyp sypaninou v uzavřených prostorách, příplatek za prohození výkopku</t>
  </si>
  <si>
    <t>01.15</t>
  </si>
  <si>
    <t>Vodorovné přemístění výkopku po suchu, vzdálenost do 10km</t>
  </si>
  <si>
    <t>01.16</t>
  </si>
  <si>
    <t>Vodorovné přemístění výkopku po suchu, příplatek za další 1km</t>
  </si>
  <si>
    <t>01.17</t>
  </si>
  <si>
    <t>Uložení sypaniny na skládku</t>
  </si>
  <si>
    <t>02</t>
  </si>
  <si>
    <t>Vnitřní kanalizace</t>
  </si>
  <si>
    <t>02.01</t>
  </si>
  <si>
    <t>Kanalizační potrubí HT DN 40, hrdlové, hladké</t>
  </si>
  <si>
    <t>Poznámka k položce:_x000D_
Přesná specifikace viz. D.01.510 Výpis technických listů - D.04.510 02/01</t>
  </si>
  <si>
    <t>02.02</t>
  </si>
  <si>
    <t>Kanalizační potrubí HT DN 50, hrdlové, hladké</t>
  </si>
  <si>
    <t>02.03</t>
  </si>
  <si>
    <t>Kanalizační potrubí HT DN 75, hrdlové, hladké</t>
  </si>
  <si>
    <t>02.04</t>
  </si>
  <si>
    <t>Kanalizační potrubí HT DN 110, hrdlové, hladké</t>
  </si>
  <si>
    <t>02.05</t>
  </si>
  <si>
    <t>Kanalizační potrubí HT DN 125, hrdlové, hladké</t>
  </si>
  <si>
    <t>02.06</t>
  </si>
  <si>
    <t>Kanalizační potrubí KG DN 110, SN4, hrdlové, hladké</t>
  </si>
  <si>
    <t>Poznámka k položce:_x000D_
Přesná specifikace viz. D.01.510 Výpis technických listů - D.04.510 02/02</t>
  </si>
  <si>
    <t>02.07</t>
  </si>
  <si>
    <t>Kanalizační potrubí KG DN 125, SN4, hrdlové, hladké</t>
  </si>
  <si>
    <t>02.08</t>
  </si>
  <si>
    <t>Kanalizační potrubí KG DN 160, SN4, hrdlové, hladké</t>
  </si>
  <si>
    <t>02.09</t>
  </si>
  <si>
    <t>Kanalizační potrubí KG DN 200, SN4, hrdlové, hladké</t>
  </si>
  <si>
    <t>02.10</t>
  </si>
  <si>
    <t>Kanalizační potrubí KG DN 250, SN4, hrdlové, hladké</t>
  </si>
  <si>
    <t>02.11</t>
  </si>
  <si>
    <t>Kanalizační potrubí odpadní PE 110, plastové, svařované, tepelná izolace na bázi kaučuku tl. 19mm</t>
  </si>
  <si>
    <t>Poznámka k položce:_x000D_
Přesná specifikace viz. D.01.510 Výpis technických listů - D.04.510 02/03</t>
  </si>
  <si>
    <t>02.12</t>
  </si>
  <si>
    <t>Trouba polypropylénová 90x8.2 PE100, SDR 11, PN 16</t>
  </si>
  <si>
    <t>Poznámka k položce:_x000D_
Přesná specifikace viz. D.01.510 Výpis technických listů - D.04.510 02/04</t>
  </si>
  <si>
    <t>02.13</t>
  </si>
  <si>
    <t>Ventilační hlavice DN 75</t>
  </si>
  <si>
    <t>kpl.</t>
  </si>
  <si>
    <t>Poznámka k položce:_x000D_
Přesná specifikace viz. D.01.510 Výpis technických listů - D.04.510 02/05</t>
  </si>
  <si>
    <t>02.14</t>
  </si>
  <si>
    <t>Ventilační hlavice DN 110</t>
  </si>
  <si>
    <t>02.15</t>
  </si>
  <si>
    <t>Vyvedení odpadních výpustek DN 40</t>
  </si>
  <si>
    <t>02.16</t>
  </si>
  <si>
    <t>Vyvedení odpadních výpustek DN 50</t>
  </si>
  <si>
    <t>02.17</t>
  </si>
  <si>
    <t>Vyvedení odpadních výpustek DN 110</t>
  </si>
  <si>
    <t>02.18</t>
  </si>
  <si>
    <t>Lapač střešních splavenin DN 110</t>
  </si>
  <si>
    <t>Poznámka k položce:_x000D_
Přesná specifikace viz. D.01.510 Výpis technických listů - D.04.510 02/06</t>
  </si>
  <si>
    <t>02.19</t>
  </si>
  <si>
    <t>Vpust podlahová plast, svislý odpad DN10, zápachová uzávěrka, mřížka nerez</t>
  </si>
  <si>
    <t>Poznámka k položce:_x000D_
Přesná specifikace viz. D.01.510 Výpis technických listů - D.04.510 02/07</t>
  </si>
  <si>
    <t>02.20</t>
  </si>
  <si>
    <t>Vtok terasový plast, svislý odpad DN100, suchá klapka, mřížka nerez</t>
  </si>
  <si>
    <t>Poznámka k položce:_x000D_
Přesná specifikace viz. D.01.510 Výpis technických listů - D.04.510 02/08</t>
  </si>
  <si>
    <t>02.21</t>
  </si>
  <si>
    <t>Střešní vtok DN 110, vyhřívané hrdlo, záchytný koš</t>
  </si>
  <si>
    <t>Poznámka k položce:_x000D_
Přesná specifikace viz. D.01.510 Výpis technických listů - D.04.510 02/09</t>
  </si>
  <si>
    <t>02.22</t>
  </si>
  <si>
    <t>Střešní vtok DN 110, suchá klapka, vyhřívané hrdlo, záchytný koš</t>
  </si>
  <si>
    <t>Poznámka k položce:_x000D_
Přesná specifikace viz. D.01.510 Výpis technických listů - D.04.510 02/10</t>
  </si>
  <si>
    <t>02.23</t>
  </si>
  <si>
    <t>Ventil přivzdušňovací podomítkový pro potrubí DN 50</t>
  </si>
  <si>
    <t>Poznámka k položce:_x000D_
Přesná specifikace viz. D.01.510 Výpis technických listů - D.04.510 02/11</t>
  </si>
  <si>
    <t>02.24</t>
  </si>
  <si>
    <t>Ventil přivzdušňovací pro potrubí DN 75, krycí mřížka</t>
  </si>
  <si>
    <t>Poznámka k položce:_x000D_
Přesná specifikace viz. D.01.510 Výpis technických listů - D.04.510 02/12</t>
  </si>
  <si>
    <t>02.25</t>
  </si>
  <si>
    <t>Ventil přivzdušňovací pro potrubí DN 110, krycí mřížka</t>
  </si>
  <si>
    <t>02.26</t>
  </si>
  <si>
    <t>Podlahový žlab nerez pro odvodnění sprch, dl. 900mm, zápachová uzávěrka</t>
  </si>
  <si>
    <t>Poznámka k položce:_x000D_
Přesná specifikace viz. D.01.510 Výpis technických listů - D.04.510 02/13</t>
  </si>
  <si>
    <t>02.27</t>
  </si>
  <si>
    <t>Podlahový žlab nerez pro odvodnění sprch, dl. 1100mm, zápachová uzávěrka</t>
  </si>
  <si>
    <t>02.28</t>
  </si>
  <si>
    <t>Podlahový žlab nerez pro odvodnění sprch, dl. 1600mm, zápachová uzávěrka</t>
  </si>
  <si>
    <t>02.29</t>
  </si>
  <si>
    <t>Podlahový žlab nerez pro odvodnění sprch, dl. 2000mm, zápachová uzávěrka</t>
  </si>
  <si>
    <t>02.30</t>
  </si>
  <si>
    <t>Podlahový žlab nerez pro odvodnění sprch, dl. 3000mm, zápachová uzávěrka</t>
  </si>
  <si>
    <t>02.31</t>
  </si>
  <si>
    <t>Podlahový žlab nerez pro odvodnění sprch, dl. 4000mm, zápachová uzávěrka</t>
  </si>
  <si>
    <t>02.32</t>
  </si>
  <si>
    <t>Kompaktní čerpací stanice splaškových vod, dvě čerpadla, objem nádrže 150l, Q=3,80 l/s, H=3,00m, 3x400V, vč. řídící automatiky, armatur na výtlačném potrubí a ručního čerpadla</t>
  </si>
  <si>
    <t>Poznámka k položce:_x000D_
Přesná specifikace viz. D.01.510 Výpis technických listů - D.04.510 02/14</t>
  </si>
  <si>
    <t>02.33</t>
  </si>
  <si>
    <t>Podtlakový odvodňovací systém vč. vtoků a montážního materiálu</t>
  </si>
  <si>
    <t>Poznámka k položce:_x000D_
Přesná specifikace viz. D.01.510 Výpis technických listů - D.04.510 02/16</t>
  </si>
  <si>
    <t>02.34</t>
  </si>
  <si>
    <t>Svislé upevnění nosného profilu podtlakového systému</t>
  </si>
  <si>
    <t>02.35</t>
  </si>
  <si>
    <t>Boční kotvení podtlakového systému</t>
  </si>
  <si>
    <t>02.36</t>
  </si>
  <si>
    <t>Tepelná izolace podtlakového systému odvodnění na bázi kaučuku tl. 19mm</t>
  </si>
  <si>
    <t>02.37</t>
  </si>
  <si>
    <t>Protipožární manžeta pro potrubí DN 75</t>
  </si>
  <si>
    <t>Poznámka k položce:_x000D_
Přesná specifikace viz. D.01.510 Výpis technických listů - D.04.510 02/17</t>
  </si>
  <si>
    <t>02.38</t>
  </si>
  <si>
    <t>Protipožární manžeta pro potrubí DN 110</t>
  </si>
  <si>
    <t>02.39</t>
  </si>
  <si>
    <t>Požární ucpávka prostupu potrubí kanalizace &lt; DN75</t>
  </si>
  <si>
    <t>02.40</t>
  </si>
  <si>
    <t>Dvířka plastová 200x300mm, barva bílá</t>
  </si>
  <si>
    <t>116</t>
  </si>
  <si>
    <t>02.41</t>
  </si>
  <si>
    <t>Dvířka plastová 200x300mm, barva bílá FASÁDA</t>
  </si>
  <si>
    <t>Poznámka k položce:_x000D_
Přesná specifikace viz. D.01.510 Výpis technických listů - D.01.510 02/04</t>
  </si>
  <si>
    <t>02.42</t>
  </si>
  <si>
    <t>Technická prohlídka kanalizace</t>
  </si>
  <si>
    <t>02.43</t>
  </si>
  <si>
    <t>Zkouška těsnosti kanalizace vodou do DN 125</t>
  </si>
  <si>
    <t>02.44</t>
  </si>
  <si>
    <t>Zkouška těsnosti kanalizace vodou do DN 200</t>
  </si>
  <si>
    <t>02.45</t>
  </si>
  <si>
    <t>Zkouška těsnosti kanalizace vodou DN 250</t>
  </si>
  <si>
    <t>02.46</t>
  </si>
  <si>
    <t>Zkouška těsnosti kanalizace vzduchem</t>
  </si>
  <si>
    <t>02.47</t>
  </si>
  <si>
    <t>Přesun hmot pro vnitřní kanalizaci, výška objektu do 12 m</t>
  </si>
  <si>
    <t>03</t>
  </si>
  <si>
    <t>Vnitřní vodovod</t>
  </si>
  <si>
    <t>03.01</t>
  </si>
  <si>
    <t>Trubka polypropylénová PP-RCT 20x2.3, S4, vč. montážního materiálu</t>
  </si>
  <si>
    <t>Poznámka k položce:_x000D_
Přesná specifikace viz. D.01.510 Výpis technických listů - D.04.510 03/01</t>
  </si>
  <si>
    <t>03.02</t>
  </si>
  <si>
    <t>Trubka polypropylénová PP-RCT 25x2.8, S4, vč. montážního materiálu</t>
  </si>
  <si>
    <t>03.03</t>
  </si>
  <si>
    <t>Trubka polypropylénová PP-RCT 32x3.6, S4, vč. montážního materiálu</t>
  </si>
  <si>
    <t>03.04</t>
  </si>
  <si>
    <t>Trubka polypropylénová PP-RCT 40x4.5, S4, vč. montážního materiálu</t>
  </si>
  <si>
    <t>03.05</t>
  </si>
  <si>
    <t>Trubka polypropylénová PP-RCT 50x5.6, S4, vč. montážního materiálu</t>
  </si>
  <si>
    <t>03.06</t>
  </si>
  <si>
    <t>Trubka polypropylénová PP-RCT 63x7.1, S4, vč. montážního materiálu</t>
  </si>
  <si>
    <t>03.07</t>
  </si>
  <si>
    <t>Trubka polypropylénová PP-RCT 75x8.4, S4, vč. montážního materiálu</t>
  </si>
  <si>
    <t>03.08</t>
  </si>
  <si>
    <t>Trubka polypropylénová PP-RCT 90x10.1, S4, vč. montážního materiálu</t>
  </si>
  <si>
    <t>03.09</t>
  </si>
  <si>
    <t>Trubka ocelová závitová DN 25, pozinkovaná, vč. tepelné izolace 42/9, nátěru a montážního materiálu</t>
  </si>
  <si>
    <t>Poznámka k položce:_x000D_
Přesná specifikace viz. D.01.510 Výpis technických listů - D.04.510 03/02</t>
  </si>
  <si>
    <t>03.10</t>
  </si>
  <si>
    <t>Trubka ocelová závitová DN 50, pozinkovaná, vč. tepelné izolace 60/9, nátěru a montážního materiálu</t>
  </si>
  <si>
    <t>03.11</t>
  </si>
  <si>
    <t>Tepelná izolace na bázi pěnového polyethylenu, vnitřní průměr izolace 20mm, tl. izolace 5mm</t>
  </si>
  <si>
    <t>Poznámka k položce:_x000D_
Přesná specifikace viz. D.01.510 Výpis technických listů - D.04.510 03/03</t>
  </si>
  <si>
    <t>03.12</t>
  </si>
  <si>
    <t>Tepelná izolace na bázi pěnového polyethylenu, vnitřní průměr izolace 22mm, tl. izolace 25mm</t>
  </si>
  <si>
    <t>03.13</t>
  </si>
  <si>
    <t>Tepelná izolace na bázi pěnového polyethylenu, vnitřní průměr izolace 25mm, tl. izolace 5mm</t>
  </si>
  <si>
    <t>03.14</t>
  </si>
  <si>
    <t>Tepelná izolace na bázi pěnového polyethylenu, vnitřní průměr izolace 28mm, tl. izolace 30mm</t>
  </si>
  <si>
    <t>03.15</t>
  </si>
  <si>
    <t>Tepelná izolace na bázi pěnového polyethylenu, vnitřní průměr izolace 35mm, tl. izolace 5mm</t>
  </si>
  <si>
    <t>03.16</t>
  </si>
  <si>
    <t>Tepelná izolace na bázi pěnového polyethylenu, vnitřní průměr izolace 42mm, tl. izolace 9mm</t>
  </si>
  <si>
    <t>03.17</t>
  </si>
  <si>
    <t>Tepelná izolace na bázi pěnového polyethylenu, vnitřní průměr izolace 54mm, tl. izolace 9mm</t>
  </si>
  <si>
    <t>03.18</t>
  </si>
  <si>
    <t>Tepelná izolace na bázi pěnového polyethylenu, vnitřní průměr izolace 64mm, tl. izolace 9mm</t>
  </si>
  <si>
    <t>03.19</t>
  </si>
  <si>
    <t>Tepelná izolace na bázi pěnového polyethylenu, vnitřní průměr izolace 76mm, tl. izolace 9mm</t>
  </si>
  <si>
    <t>03.20</t>
  </si>
  <si>
    <t>Tepelná izolace na bázi pěnového polyethylenu, vnitřní průměr izolace 89mm, tl. izolace 9mm</t>
  </si>
  <si>
    <t>03.21</t>
  </si>
  <si>
    <t>Tepelné izolace z minerální vlny ve tvaru trubice, kašírování hliníkovou folií, rozměr 21/25</t>
  </si>
  <si>
    <t>Poznámka k položce:_x000D_
Přesná specifikace viz. D.01.510 Výpis technických listů - D.04.510 03/04</t>
  </si>
  <si>
    <t>03.22</t>
  </si>
  <si>
    <t>Tepelné izolace z minerální vlny ve tvaru trubice, kašírování hliníkovou folií, rozměr 27/40</t>
  </si>
  <si>
    <t>03.23</t>
  </si>
  <si>
    <t>Tepelné izolace z minerální vlny ve tvaru trubice, kašírování hliníkovou folií, rozměr 34/50</t>
  </si>
  <si>
    <t>03.24</t>
  </si>
  <si>
    <t>Tepelné izolace z minerální vlny ve tvaru trubice, kašírování hliníkovou folií, rozměr 42/25</t>
  </si>
  <si>
    <t>03.25</t>
  </si>
  <si>
    <t>Tepelné izolace z minerální vlny ve tvaru trubice, kašírování hliníkovou folií, rozměr 49/40</t>
  </si>
  <si>
    <t>03.26</t>
  </si>
  <si>
    <t>Vyvedení a upevnění vodovodních výpustek DN 15</t>
  </si>
  <si>
    <t>03.27</t>
  </si>
  <si>
    <t>Nástěnka pro ventil G 1/2"</t>
  </si>
  <si>
    <t>03.28</t>
  </si>
  <si>
    <t>Nástěnka pro baterii G 1/2"</t>
  </si>
  <si>
    <t>03.29</t>
  </si>
  <si>
    <t>Ventil výtokový chromovaný DN 15</t>
  </si>
  <si>
    <t>Poznámka k položce:_x000D_
Přesná specifikace viz. D.01.510 Výpis technických listů - D.04.510 03/05</t>
  </si>
  <si>
    <t>03.30</t>
  </si>
  <si>
    <t>Ventil výtokový DN 15, nezámrzné provedení</t>
  </si>
  <si>
    <t>Poznámka k položce:_x000D_
Přesná specifikace viz. D.01.510 Výpis technických listů - D.04.510 03/06</t>
  </si>
  <si>
    <t>03.31</t>
  </si>
  <si>
    <t>Kohout kulový plastový d16, ovládací páka</t>
  </si>
  <si>
    <t>Poznámka k položce:_x000D_
Přesná specifikace viz. D.01.510 Výpis technických listů - D.04.510 03/07</t>
  </si>
  <si>
    <t>03.32</t>
  </si>
  <si>
    <t>Kohout kulový plastový d20, ovládací páka</t>
  </si>
  <si>
    <t>03.33</t>
  </si>
  <si>
    <t>Kohout kulový plastový d25, ovládací páka</t>
  </si>
  <si>
    <t>03.34</t>
  </si>
  <si>
    <t>Kohout kulový plastový d32, ovládací páka</t>
  </si>
  <si>
    <t>03.35</t>
  </si>
  <si>
    <t>Kohout kulový plastový d40, ovládací páka</t>
  </si>
  <si>
    <t>03.36</t>
  </si>
  <si>
    <t>Kohout kulový plastový d50, ovládací páka</t>
  </si>
  <si>
    <t>03.37</t>
  </si>
  <si>
    <t>Kohout kulový plastový d50, s odvodněním, ovládací páka</t>
  </si>
  <si>
    <t>Poznámka k položce:_x000D_
Přesná specifikace viz. D.01.510 Výpis technických listů - D.04.510 03/08</t>
  </si>
  <si>
    <t>03.38</t>
  </si>
  <si>
    <t>Kohout kulový plastový d63, ovládací páka</t>
  </si>
  <si>
    <t>03.39</t>
  </si>
  <si>
    <t>Kohout kulový uzavírací DN 50</t>
  </si>
  <si>
    <t>Poznámka k položce:_x000D_
Přesná specifikace viz. D.01.510 Výpis technických listů - D.04.510 03/09</t>
  </si>
  <si>
    <t>03.40</t>
  </si>
  <si>
    <t>Kohout kulový uzavírací DN 65</t>
  </si>
  <si>
    <t>03.41</t>
  </si>
  <si>
    <t>Kohout zpětný závitový DN 40</t>
  </si>
  <si>
    <t>Poznámka k položce:_x000D_
Přesná specifikace viz. D.01.510 Výpis technických listů - D.04.510 03/10</t>
  </si>
  <si>
    <t>03.42</t>
  </si>
  <si>
    <t>Ventil pojistný membránový, rohový G 1"</t>
  </si>
  <si>
    <t>Poznámka k položce:_x000D_
Přesná specifikace viz. D.01.510 Výpis technických listů - D.04.510 03/11</t>
  </si>
  <si>
    <t>03.43</t>
  </si>
  <si>
    <t>Tlakoměr O100, vč. kohoutu a smyčky</t>
  </si>
  <si>
    <t>Poznámka k položce:_x000D_
Přesná specifikace viz. D.01.510 Výpis technických listů - D.04.510 03/12</t>
  </si>
  <si>
    <t>03.44</t>
  </si>
  <si>
    <t>Oddělovač systému typu BA DN 50, z červeného bronzu</t>
  </si>
  <si>
    <t>Poznámka k položce:_x000D_
Přesná specifikace viz. D.01.510 Výpis technických listů - D.04.510 03/13</t>
  </si>
  <si>
    <t>03.45</t>
  </si>
  <si>
    <t>Revidovatelná zpětná klapka DN 15, typ EA</t>
  </si>
  <si>
    <t>Poznámka k položce:_x000D_
Přesná specifikace viz. D.01.510 Výpis technických listů - D.04.510 03/14</t>
  </si>
  <si>
    <t>03.46</t>
  </si>
  <si>
    <t>Vyvažovací ventil cirkulace TV DN15, PN 16, uzavírací</t>
  </si>
  <si>
    <t>Poznámka k položce:_x000D_
Přesná specifikace viz. D.01.510 Výpis technických listů - D.04.510 03/15</t>
  </si>
  <si>
    <t>03.47</t>
  </si>
  <si>
    <t>Vyvažovací ventil cirkulace TV DN20, PN 16, uzavírací</t>
  </si>
  <si>
    <t>03.48</t>
  </si>
  <si>
    <t>Filtr vodovodní DN65 s automatickým zpětným proplachem</t>
  </si>
  <si>
    <t>Poznámka k položce:_x000D_
Přesná specifikace viz. D.01.510 Výpis technických listů - D.04.510 03/16</t>
  </si>
  <si>
    <t>03.49</t>
  </si>
  <si>
    <t>Hydrant D25, průtok Q=0,3l/s, průměr hadice 25mm, délka hadice 30m, instalace do výklenku</t>
  </si>
  <si>
    <t>Poznámka k položce:_x000D_
Přesná specifikace viz. D.01.510 Výpis technických listů - D.01.510 12/05</t>
  </si>
  <si>
    <t>03.50</t>
  </si>
  <si>
    <t>Vodoměr závitový G 1", pro rozvod SV</t>
  </si>
  <si>
    <t>Poznámka k položce:_x000D_
Přesná specifikace viz. D.01.510 Výpis technických listů - D.04.510 03/18</t>
  </si>
  <si>
    <t>03.51</t>
  </si>
  <si>
    <t>Cirkulační čerpadlo TV, Q=0.31m3/h, H=1.02m</t>
  </si>
  <si>
    <t>Poznámka k položce:_x000D_
Přesná specifikace viz. D.01.510 Výpis technických listů - D.04.510 03/19</t>
  </si>
  <si>
    <t>03.52</t>
  </si>
  <si>
    <t>Proplach a desinfekce potrubí vodovodního do DN 80</t>
  </si>
  <si>
    <t>03.53</t>
  </si>
  <si>
    <t>Zkouška tlaková potrubí vodovodního do DN 50</t>
  </si>
  <si>
    <t>03.54</t>
  </si>
  <si>
    <t>Zkouška tlaková potrubí vodovodního do DN 100</t>
  </si>
  <si>
    <t>03.55</t>
  </si>
  <si>
    <t>Přesun hmot pro vnitřní vodovod, výška objektu do 12 m</t>
  </si>
  <si>
    <t>04</t>
  </si>
  <si>
    <t>Zařizovací předměty</t>
  </si>
  <si>
    <t>04.01</t>
  </si>
  <si>
    <t>Klozet keramický závěsný, instalační závěsný element, ovládací deska, sedátko</t>
  </si>
  <si>
    <t>Poznámka k položce:_x000D_
Přesná specifikace viz. D.01.510 Výpis technických listů - D.04.510 04/01</t>
  </si>
  <si>
    <t>04.02</t>
  </si>
  <si>
    <t>Klozet keramický závěsný, pro osoby se sníženou pohyblivostí, instalační závěsný element, oddálené splachování, sedátko</t>
  </si>
  <si>
    <t>Poznámka k položce:_x000D_
Přesná specifikace viz. D.01.510 Výpis technických listů - D.04.510 04/02</t>
  </si>
  <si>
    <t>04.03</t>
  </si>
  <si>
    <t>Umyvadlo keramické, instalace do desky, zápachová uzávěrka</t>
  </si>
  <si>
    <t>Poznámka k položce:_x000D_
Přesná specifikace viz. D.01.510 Výpis technických listů - D.04.510 04/03</t>
  </si>
  <si>
    <t>04.04</t>
  </si>
  <si>
    <t>Umyvadlo keramické, zápachová uzávěrka</t>
  </si>
  <si>
    <t>Poznámka k položce:_x000D_
Přesná specifikace viz. D.01.510 Výpis technických listů - D.04.510 04/04</t>
  </si>
  <si>
    <t>04.05</t>
  </si>
  <si>
    <t>Umyvadlo keramické, pro úklidové komory, zápachová uzávěrka</t>
  </si>
  <si>
    <t>Poznámka k položce:_x000D_
Přesná specifikace viz. D.01.510 Výpis technických listů - D.04.510 04/05</t>
  </si>
  <si>
    <t>04.06</t>
  </si>
  <si>
    <t>Umyvadlo keramické, pro osoby se sníženou pohyblivostí, podomítková zápachová uzávěrka</t>
  </si>
  <si>
    <t>Poznámka k položce:_x000D_
Přesná specifikace viz. D.01.510 Výpis technických listů - D.04.510 04/06</t>
  </si>
  <si>
    <t>04.07</t>
  </si>
  <si>
    <t>Pisoárová mísa keramická, instalační závěsný element, radarové splachování, vč. zdroje radarového splachování</t>
  </si>
  <si>
    <t>Poznámka k položce:_x000D_
Přesná specifikace viz. D.01.510 Výpis technických listů - D.04.510 04/07</t>
  </si>
  <si>
    <t>04.08</t>
  </si>
  <si>
    <t>Výlevka keramická, závěsná, instalační závěsný element, ovládací deska</t>
  </si>
  <si>
    <t>Poznámka k položce:_x000D_
Přesná specifikace viz. D.01.510 Výpis technických listů - D.04.510 04/08</t>
  </si>
  <si>
    <t>04.09</t>
  </si>
  <si>
    <t>Vanička sprchová polyakrylátová 900x900mm, zaoblený roh, sprchová zástěna z bezpečnostního skla, odpadový sifon</t>
  </si>
  <si>
    <t>Poznámka k položce:_x000D_
Přesná specifikace viz. D.01.510 Výpis technických listů - D.04.510 04/09</t>
  </si>
  <si>
    <t>04.10</t>
  </si>
  <si>
    <t>Zápachová uzávěrka plastová pro dřez</t>
  </si>
  <si>
    <t>04.11</t>
  </si>
  <si>
    <t>Přesun hmot pro zařizovací předměty, výška objektu do 12 m</t>
  </si>
  <si>
    <t>05</t>
  </si>
  <si>
    <t>Výtokové baterie</t>
  </si>
  <si>
    <t>05.01</t>
  </si>
  <si>
    <t>Ventil rohový G 1/2", bez připojovací hadičky</t>
  </si>
  <si>
    <t>Poznámka k položce:_x000D_
Přesná specifikace viz. D.01.510 Výpis technických listů - D.04.510 05/01</t>
  </si>
  <si>
    <t>05.02</t>
  </si>
  <si>
    <t>Baterie umyvadlová, stojánková, páková, ovládání zátky</t>
  </si>
  <si>
    <t>Poznámka k položce:_x000D_
Přesná specifikace viz. D.01.510 Výpis technických listů - D.04.510 05/02</t>
  </si>
  <si>
    <t>05.03</t>
  </si>
  <si>
    <t>Baterie umyvadlová, stojánková, páková, s automatickou zátkou, pro osoby se sníženou pohyblivostí</t>
  </si>
  <si>
    <t>Poznámka k položce:_x000D_
Přesná specifikace viz. D.01.510 Výpis technických listů - D.04.510 05/03</t>
  </si>
  <si>
    <t>05.04</t>
  </si>
  <si>
    <t>Baterie nástěnná pro výlevku, páková, rozteč 150mm</t>
  </si>
  <si>
    <t>Poznámka k položce:_x000D_
Přesná specifikace viz. D.01.510 Výpis technických listů - D.04.510 05/04</t>
  </si>
  <si>
    <t>05.05</t>
  </si>
  <si>
    <t>Baterie dřezová, stojánková, páková, prodloužené raménko</t>
  </si>
  <si>
    <t>Poznámka k položce:_x000D_
Přesná specifikace viz. D.01.510 Výpis technických listů - D.04.510 05/05</t>
  </si>
  <si>
    <t>05.06</t>
  </si>
  <si>
    <t>Tlačný ventil sprchový</t>
  </si>
  <si>
    <t>Poznámka k položce:_x000D_
Přesná specifikace viz. D.01.510 Výpis technických listů - D.04.510 05/06</t>
  </si>
  <si>
    <t>05.07</t>
  </si>
  <si>
    <t>Sprchová hlavice</t>
  </si>
  <si>
    <t>Poznámka k položce:_x000D_
Přesná specifikace viz. D.01.510 Výpis technických listů - D.04.510 05/07</t>
  </si>
  <si>
    <t>05.08</t>
  </si>
  <si>
    <t>Baterie nástěnná sprchová, rozteč 150mm, sprchový set</t>
  </si>
  <si>
    <t>Poznámka k položce:_x000D_
Přesná specifikace viz. D.01.510 Výpis technických listů - D.04.510 05/08</t>
  </si>
  <si>
    <t>05.09</t>
  </si>
  <si>
    <t>Sprchová hlavice, držák</t>
  </si>
  <si>
    <t>280</t>
  </si>
  <si>
    <t>Poznámka k položce:_x000D_
Přesná specifikace viz. D.01.510 Výpis technických listů - D.04.510 05/09</t>
  </si>
  <si>
    <t>05.10</t>
  </si>
  <si>
    <t>Baterie umyvadlová, stojánková, páková</t>
  </si>
  <si>
    <t>Poznámka k položce:_x000D_
Přesná specifikace viz. D.01.510 Výpis technických listů - D.04.510 05/10</t>
  </si>
  <si>
    <t>05.11</t>
  </si>
  <si>
    <t>D.06a - Vytápění, chlazení</t>
  </si>
  <si>
    <t xml:space="preserve">Uvedené komponenty dle obchodních názvů v žádném případě nezavazují dodavatele stavby instalovat tyto komponenty od konkrétního výrobce aplikovat. Specifikace slouží pouze jako etalon pro stanovení technické úrovně, provedení a vybavení těchto komponentů. </t>
  </si>
  <si>
    <t>01 - Vytápění</t>
  </si>
  <si>
    <t>Vytápění</t>
  </si>
  <si>
    <t>Chiller glykol/voda, chladicí výkon systému kW 67,7, včetně náplně refrigerantu, refrigerant s GWP menším než 150, celkový proudový odběr do 178 A, príkon 24 kW, 400V 50Hz, hmotnost do 500 kg</t>
  </si>
  <si>
    <t>kpl</t>
  </si>
  <si>
    <t>Suchý chladič, náplň propylenglykol 35%, chladící výkon 91 kW při +32°C, Akustický tlak suchého chladiče v 5 m 36 dB(A)</t>
  </si>
  <si>
    <t>Teploměr do jímky včetně jímky 0-100°C</t>
  </si>
  <si>
    <t>Manometr 0-400 kPa</t>
  </si>
  <si>
    <t>AUTOMATICKÝ DOPLŇOVACÍ SYSTÉM GLYKOLU VČETNĚ NÁDRŽE 200 LITRŮ</t>
  </si>
  <si>
    <t>Elektronicky plynule řízené oběhové čerpadlo DN25 4 metry</t>
  </si>
  <si>
    <t>Elektronicky plynule řízené oběhové čerpadlo DN25 6 metrů</t>
  </si>
  <si>
    <t>Elektronicky plynule řízené oběhové čerpadlo DN50 18 metrů</t>
  </si>
  <si>
    <t xml:space="preserve">Nerezové oběhové čerpadlo pro teplou vodu DN32 10 metrů </t>
  </si>
  <si>
    <t>Elektronicky plynule řízené oběhové čerpadlo DN40 15 metrů</t>
  </si>
  <si>
    <t>Elektronicky plynule řízené oběhové čerpadlo DN40 12 metrů</t>
  </si>
  <si>
    <t>Mezipřírubová klapka DN 65 + PŘÍRUBY</t>
  </si>
  <si>
    <t>Mezipřírubová klapk DN 80 + PŘÍRUBY</t>
  </si>
  <si>
    <t>FILTR DN 65</t>
  </si>
  <si>
    <t>VÝMĚNÍK TRUBKOVNICOVÝ VERTIKÁLNÍ NEREZ OCELOVÝ VÝKON 125 kW, 80/60°C na 75/55°C pro ohřev TV</t>
  </si>
  <si>
    <t>NEREZ TANK 1200 LITRŮ IZOLACE MINERÁLNÍ VLNA + OPLECHOVÁNÍ TLOUŠŤKA 160 mm včetně nátrubků a jímek</t>
  </si>
  <si>
    <t>TANK PT 1000 LITRŮ IZOLACE VLNA + OPLECHOVÁNÍ TLOUŠŤKA 100 mm, včetně nátrubků a jímek</t>
  </si>
  <si>
    <t>01.18</t>
  </si>
  <si>
    <t>TANK PT 1000 LITRŮ IZOLACE PAROTĚSNÁ KAUČUKOVÁ TL. 13 mm, včetně nátrubků a jímek</t>
  </si>
  <si>
    <t>01.19</t>
  </si>
  <si>
    <t>Tlaková expanzní nádoba 50 LITRŮ, PLNĚNÍ 100 kPa</t>
  </si>
  <si>
    <t>01.20</t>
  </si>
  <si>
    <t>Tlaková expanzní nádoba pro glykol, 18 litrů, plnění 150 kPa</t>
  </si>
  <si>
    <t>01.21</t>
  </si>
  <si>
    <t>Vyvažovací ventil DN40</t>
  </si>
  <si>
    <t>01.22</t>
  </si>
  <si>
    <t>Vyvažovací ventil DN25</t>
  </si>
  <si>
    <t>01.23</t>
  </si>
  <si>
    <t>Vyvažovací ventil DN32</t>
  </si>
  <si>
    <t>01.24</t>
  </si>
  <si>
    <t>Vyvažovací ventil DN15</t>
  </si>
  <si>
    <t>01.25</t>
  </si>
  <si>
    <t>Regulátor tlakové diference DN15</t>
  </si>
  <si>
    <t>01.26</t>
  </si>
  <si>
    <t>Regulátor tlakové diference DN40</t>
  </si>
  <si>
    <t>01.27</t>
  </si>
  <si>
    <t>Regulátor tlakové diference DN25</t>
  </si>
  <si>
    <t>01.28</t>
  </si>
  <si>
    <t>Regulátor tlakové diference DN32</t>
  </si>
  <si>
    <t>01.29</t>
  </si>
  <si>
    <t>OMEZOVAČ TEPLOTY VRATNÉ VODY 1/2"</t>
  </si>
  <si>
    <t>01.30</t>
  </si>
  <si>
    <t>Dvoucestný regulační kohout kvs16 v uzavírací úvrati těsný, vč. servopohonu</t>
  </si>
  <si>
    <t>01.31</t>
  </si>
  <si>
    <t>Dvoucestný regulační kohout kvs 6,3 v uzavírací úvrati těsný, vč. servopohonu</t>
  </si>
  <si>
    <t>01.32</t>
  </si>
  <si>
    <t>Trojcestný regulační kohout kvs 25 v uzavírací úvrati těsný, vč. servopohonu</t>
  </si>
  <si>
    <t>01.33</t>
  </si>
  <si>
    <t>Dvoucestný regulační kohout kvs 25 v uzavírací úvrati těsný, vč. servopohonu</t>
  </si>
  <si>
    <t>01.34</t>
  </si>
  <si>
    <t>Trojcestný regulační kohout kvs 6,3 v uzavírací úvrati těsný, vč. servopohonu</t>
  </si>
  <si>
    <t>01.35</t>
  </si>
  <si>
    <t>Trojcestný regulační kohout kvs 4 v uzavírací úvrati těsný, vč. servopohonu</t>
  </si>
  <si>
    <t>01.36</t>
  </si>
  <si>
    <t>Kulový kohout vypouštěcí 1/2"</t>
  </si>
  <si>
    <t>01.37</t>
  </si>
  <si>
    <t>Kulový kohout vypouštěcí 3/4"</t>
  </si>
  <si>
    <t>01.38</t>
  </si>
  <si>
    <t>Kulový kohout 2"</t>
  </si>
  <si>
    <t>01.39</t>
  </si>
  <si>
    <t>Kulový kohout 5/4"</t>
  </si>
  <si>
    <t>01.40</t>
  </si>
  <si>
    <t>Kulový kohout 3/4"</t>
  </si>
  <si>
    <t>01.41</t>
  </si>
  <si>
    <t>01.42</t>
  </si>
  <si>
    <t>01.43</t>
  </si>
  <si>
    <t>Zpětná klapka těžká 5/4"</t>
  </si>
  <si>
    <t>01.44</t>
  </si>
  <si>
    <t>Zpětná klapka těžká 3/4"</t>
  </si>
  <si>
    <t>01.45</t>
  </si>
  <si>
    <t>Zpětná klapka těžká 2"</t>
  </si>
  <si>
    <t>01.46</t>
  </si>
  <si>
    <t>POJISTNÝ VENTIL 3/4", 600 kPa</t>
  </si>
  <si>
    <t>01.47</t>
  </si>
  <si>
    <t>Odvzdušňovací ventil</t>
  </si>
  <si>
    <t>01.48</t>
  </si>
  <si>
    <t>VODOMĚR 1,5 m3/h</t>
  </si>
  <si>
    <t>01.49</t>
  </si>
  <si>
    <t>Ocelové potrubí DN80 + fitinky , příruby a šroubení + tepelná izolace</t>
  </si>
  <si>
    <t>01.50</t>
  </si>
  <si>
    <t>Ocelové potrubí DN65 + fitinky, příruby a šroubení + tepelná izolace</t>
  </si>
  <si>
    <t>01.51</t>
  </si>
  <si>
    <t>Ocelové potrubí 2" + fitinky a šroubení + tepelná izolace</t>
  </si>
  <si>
    <t>01.52</t>
  </si>
  <si>
    <t>Ocelové potrubí 6/4" + fitinky a šroubení + tepelná izolace</t>
  </si>
  <si>
    <t>01.53</t>
  </si>
  <si>
    <t>Ocelové potrubí 5/4" + fitinky a šroubení + tepelná izolace</t>
  </si>
  <si>
    <t>01.54</t>
  </si>
  <si>
    <t>Trubka z polypropylenu PP-RCT a s kyslíkovou bariérou + fitinky a šroubení + tepelná izolace</t>
  </si>
  <si>
    <t>01.55</t>
  </si>
  <si>
    <t>Trubka z polypropylenu PP-RCT a s kyslíkovou bariérou+ fitinky a šroubení + tepelná izolace</t>
  </si>
  <si>
    <t>01.56</t>
  </si>
  <si>
    <t>01.57</t>
  </si>
  <si>
    <t>01.58</t>
  </si>
  <si>
    <t>Rozdělovač podlahového vytápění 9 vývodů včetně reg. průtokoměrů, ventilových vložek, odvzdušnění, vypouštění, uzavíracích armatur a instalační skříně</t>
  </si>
  <si>
    <t>2106471274</t>
  </si>
  <si>
    <t>01.59</t>
  </si>
  <si>
    <t>Rozdělovač podlahového vytápění 8 vývodů včetně reg. průtokoměrů, ventilových vložek, odvzdušnění, vypouštění, uzavíracích armatur a instalační skříně</t>
  </si>
  <si>
    <t>-391057324</t>
  </si>
  <si>
    <t>01.60</t>
  </si>
  <si>
    <t>Rozdělovač podlahového vytápění 6 vývodů včetně reg. průtokoměrů, ventilových vložek, odvzdušnění, vypouštění, uzavíracích armatur a instalační skříně</t>
  </si>
  <si>
    <t>2084814929</t>
  </si>
  <si>
    <t>01.61</t>
  </si>
  <si>
    <t>Rozdělovač podlahového vytápění 5 vývodů včetně reg. průtokoměrů, ventilových vložek, odvzdušnění, vypouštění, uzavíracích armatur a instalační skříně</t>
  </si>
  <si>
    <t>-1654655753</t>
  </si>
  <si>
    <t>01.62</t>
  </si>
  <si>
    <t>Rozdělovač podlahového vytápění 11 vývodů včetně reg. průtokoměrů, ventilových vložek, odvzdušnění, vypouštění, uzavíracích armatur a instalační skříně</t>
  </si>
  <si>
    <t>-658093494</t>
  </si>
  <si>
    <t>01.63</t>
  </si>
  <si>
    <t>Rozdělovač podlahového vytápění 12 vývodů včetně reg. průtokoměrů, ventilových vložek, odvzdušnění, vypouštění, uzavíracích armatur a instalační skříně</t>
  </si>
  <si>
    <t>-1245632209</t>
  </si>
  <si>
    <t>01.64</t>
  </si>
  <si>
    <t>TERMOELEKTRICKÁ HLAVICE 230V-OTEVŘENO</t>
  </si>
  <si>
    <t>-1079690305</t>
  </si>
  <si>
    <t>01.65</t>
  </si>
  <si>
    <t>Systémová deska tl. 30 mm</t>
  </si>
  <si>
    <t>-584730073</t>
  </si>
  <si>
    <t>01.66</t>
  </si>
  <si>
    <t>Dilatační pás</t>
  </si>
  <si>
    <t>-1635247358</t>
  </si>
  <si>
    <t>01.67</t>
  </si>
  <si>
    <t>Sendvičová trubka PEX-Al-PEX trubka 16x2</t>
  </si>
  <si>
    <t>-568299527</t>
  </si>
  <si>
    <t>01.68</t>
  </si>
  <si>
    <t>Svěrné šroubení pro PEX-Al-PEX trubka 16x2</t>
  </si>
  <si>
    <t>-1303841100</t>
  </si>
  <si>
    <t>01.69</t>
  </si>
  <si>
    <t>Barva</t>
  </si>
  <si>
    <t>01.70</t>
  </si>
  <si>
    <t>Závěsový materiál, konzole pro potrubí</t>
  </si>
  <si>
    <t>01.71</t>
  </si>
  <si>
    <t>Svařovací materiál, brusivo, plyny</t>
  </si>
  <si>
    <t>01.72</t>
  </si>
  <si>
    <t>Tlaková a dilatační zkouška</t>
  </si>
  <si>
    <t>01.73</t>
  </si>
  <si>
    <t>Montáž</t>
  </si>
  <si>
    <t>01.74</t>
  </si>
  <si>
    <t>Revize chladícího zařízení + kniha</t>
  </si>
  <si>
    <t>D.06b - Vzduchotechnika</t>
  </si>
  <si>
    <t>01 - VZT zařízení č.1</t>
  </si>
  <si>
    <t>02 - VZT zařízení č.2</t>
  </si>
  <si>
    <t>03 - VZT zařízení č.3</t>
  </si>
  <si>
    <t>04 - VZT zařízení č.4</t>
  </si>
  <si>
    <t>05 - VZT zařízení č.5</t>
  </si>
  <si>
    <t>06 - Společné položky</t>
  </si>
  <si>
    <t>VZT zařízení č.1</t>
  </si>
  <si>
    <t>Vzduchotechnická jednotka ve venkovním provedení s kanály vedle sebe s výkonem 7.000 m3/h, 300 Pa, vč. integrovaný el. rozvaděč, teplovodní topení, vodní chlazení, deskový rekuperátor, směšovací komora, regulace na CO2 a teplotu, ležaté venkovní provedení jednotky, mrazuvzdorný odvaděč kondenzátu, el. vyhřívání ohřívače a chladiče</t>
  </si>
  <si>
    <t>01.02_O</t>
  </si>
  <si>
    <t>Tr. čtyřhranná pozink plech 0,63, ztužovaná, 30% tvarovek</t>
  </si>
  <si>
    <t>01.03_O</t>
  </si>
  <si>
    <t>SPIRO DN710, BEZBARVÝ LAK, 10% tvarovek</t>
  </si>
  <si>
    <t>01.04_O</t>
  </si>
  <si>
    <t>SPIRO DN500, BEZBARVÝ LAK, 10% tvarovek</t>
  </si>
  <si>
    <t>01.05_O</t>
  </si>
  <si>
    <t>Výustka 500x150</t>
  </si>
  <si>
    <t>01.06_O</t>
  </si>
  <si>
    <t>Výustka komfortní 1000x300</t>
  </si>
  <si>
    <t>01.07_O</t>
  </si>
  <si>
    <t>PERFOROVANÉ SPIRO RV5/8 DN710 ZVZ, BEZBARVÝ LAK</t>
  </si>
  <si>
    <t>Tlumič hluku 900x900/1500</t>
  </si>
  <si>
    <t>Tepelná izolace kašírovaná tl. 160 mm</t>
  </si>
  <si>
    <t>Oplechování pozink</t>
  </si>
  <si>
    <t>VZT zařízení č.2</t>
  </si>
  <si>
    <t>Vzduchotechnická jednotka ve venkovním provedení s kanály vedle sebe s výkonem 10.000 m3/h, 300 Pa, vč. integrovaný el. rozvaděč, teplovodní topení, vodní chlazení, deskový rekuperátor, směšovací komora, ležaté venkovní provedení jednotky, mrazuvzdorný odvaděč kondenzátu, el. vyhřívání ohřívače a chladiče</t>
  </si>
  <si>
    <t>SPIRO DN560, BEZBARVÝ LAK, 10% tvarovek</t>
  </si>
  <si>
    <t>Výustka 1000x150</t>
  </si>
  <si>
    <t>Dýza DN315-TERMOSTATICKÁ AUTOMATICKY NAKLÁPĚCÍ</t>
  </si>
  <si>
    <t>Tlumič hluku 900x1100/1500</t>
  </si>
  <si>
    <t>VZT zařízení č.3</t>
  </si>
  <si>
    <t>Vzduchotechnická jednotka ve venkovním provedení s kanály vedle sebe s výkonem 10.000 m3/h 300 Pa, vč. integrovaný el. rozvaděč, teplovodní topení, deskový rekuperátor, ležaté venkovní provedení jednotky, mrazuvzdorný odvaděč kondenzátu, el. vyhřívání ohřívače</t>
  </si>
  <si>
    <t>SPIRO DN125, 25% tvarovek</t>
  </si>
  <si>
    <t>SPIRO DN160, 25% tvarovek</t>
  </si>
  <si>
    <t>SPIRO DN200, 25% tvarovek</t>
  </si>
  <si>
    <t>SPIRO DN250, 25% tvarovek</t>
  </si>
  <si>
    <t>SPIRO DN280, 25% tvarovek</t>
  </si>
  <si>
    <t>Talířový ventil přívodní kovový DN125</t>
  </si>
  <si>
    <t>03.09_O</t>
  </si>
  <si>
    <t>Talířový ventil přívodní kovový DN160</t>
  </si>
  <si>
    <t>Talířový ventil přívodní kovový DN200</t>
  </si>
  <si>
    <t>Talířový ventil odvodní kovový DN125</t>
  </si>
  <si>
    <t>03.12_O</t>
  </si>
  <si>
    <t>Talířový ventil odvodní kovový DN160</t>
  </si>
  <si>
    <t>Talířový ventil odvodní kovový DN200</t>
  </si>
  <si>
    <t>Stěnová mřížka s rámečkem 12.5 200x600 R1</t>
  </si>
  <si>
    <t>Stěnová mřížka s rámečkem 12.5 500x200</t>
  </si>
  <si>
    <t>Regulátor variabilního průtoku DN200 se servopohonem 0-10V</t>
  </si>
  <si>
    <t>Regulátor variabilního průtoku DN160 se servopohonem 0-10V</t>
  </si>
  <si>
    <t>Regulátor variabilního průtoku DN125 se servopohonem 0-10V</t>
  </si>
  <si>
    <t>Regulátor variabilního průtoku DN100 se servopohonem 0-10V</t>
  </si>
  <si>
    <t>Protipožární talířový ventil odvodní DN125</t>
  </si>
  <si>
    <t>VZT zařízení č.4</t>
  </si>
  <si>
    <t>04.01_O</t>
  </si>
  <si>
    <t>Vzduchotechnická jednotka ve vnitřním provedení, podstropní, výkon 2000 m3/h , 280 Pa, vodní topení a chlazení, včetně tlumičů hluku na přívodu a odvodu</t>
  </si>
  <si>
    <t>Tepelná izolace kašírovaná tl. 80 mm</t>
  </si>
  <si>
    <t>PŽ 400x435 POZINK</t>
  </si>
  <si>
    <t>Tr. čtyřhranná pozink plech 0,63, ztužovaná, 60% tvarovek</t>
  </si>
  <si>
    <t>SPIRO DN200, 100% tvarovek</t>
  </si>
  <si>
    <t>04.07_O</t>
  </si>
  <si>
    <t>VYÚSTKA JEDNOŘADÁ R1, hliníková, 900x200, 1000 m3/h</t>
  </si>
  <si>
    <t>Dýza termostaticky stavitelná DN315, 900 m3/h</t>
  </si>
  <si>
    <t>Talířový ventil přívodní kovový DN125 včetně nátrubku</t>
  </si>
  <si>
    <t>Regulační klapka těsná 250x250.45</t>
  </si>
  <si>
    <t>VZT zařízení č.5</t>
  </si>
  <si>
    <t>Radiální ventilátor kovový do potrubí 750 m3/h, 200 Pa</t>
  </si>
  <si>
    <t>SPIRO DN200, 15% tvarovek</t>
  </si>
  <si>
    <t>Výfuková hlavice DN200</t>
  </si>
  <si>
    <t>Ochranné kovové síto s kroužkem DN200</t>
  </si>
  <si>
    <t>Parotěsná tepelná izolace kaučuková tl. 20 mm</t>
  </si>
  <si>
    <t>06</t>
  </si>
  <si>
    <t>Společné položky</t>
  </si>
  <si>
    <t>06.01</t>
  </si>
  <si>
    <t>06.02</t>
  </si>
  <si>
    <t>Tmel, těsnění, odvodnění</t>
  </si>
  <si>
    <t>06.03</t>
  </si>
  <si>
    <t>Zkouška zařízení</t>
  </si>
  <si>
    <t>06.04</t>
  </si>
  <si>
    <t>Montáž + šéfmontáž</t>
  </si>
  <si>
    <t>06.05_O</t>
  </si>
  <si>
    <t>D.07 - Elektroinstalace - silnoproud</t>
  </si>
  <si>
    <t>01 - Rozvaděče</t>
  </si>
  <si>
    <t>02 - Svítidla</t>
  </si>
  <si>
    <t>03 - Nouzová svítidla</t>
  </si>
  <si>
    <t>04 - Řízení osvětlení</t>
  </si>
  <si>
    <t>05 - Elektroinstalační materiál</t>
  </si>
  <si>
    <t>06 - Drobné zednícké přípomoci</t>
  </si>
  <si>
    <t>07 - Uzemnění</t>
  </si>
  <si>
    <t>08 - LPS</t>
  </si>
  <si>
    <t>09 - Otevírání oken</t>
  </si>
  <si>
    <t>10 - Ostaní náklady</t>
  </si>
  <si>
    <t>Rozvaděče</t>
  </si>
  <si>
    <t>Rozváděč +RO</t>
  </si>
  <si>
    <t>Rozváděč +RH</t>
  </si>
  <si>
    <t>Rozváděč +R1 bar</t>
  </si>
  <si>
    <t>Rozváděč +RPO</t>
  </si>
  <si>
    <t>Svítidla</t>
  </si>
  <si>
    <t>Svítidlo typu S01, vč. montáže a zapojení</t>
  </si>
  <si>
    <t>Poznámka k položce:_x000D_
S01</t>
  </si>
  <si>
    <t>Svítidlo typu S02, vč. montáže a zapojení</t>
  </si>
  <si>
    <t>Poznámka k položce:_x000D_
S02</t>
  </si>
  <si>
    <t>Svítidlo typu S03, vč. montáže a zapojení</t>
  </si>
  <si>
    <t>Poznámka k položce:_x000D_
S03</t>
  </si>
  <si>
    <t>Svítidlo typu S04, vč. montáže a zapojení</t>
  </si>
  <si>
    <t>Poznámka k položce:_x000D_
S04</t>
  </si>
  <si>
    <t>Svítidlo typu S05, vč. montáže a zapojení</t>
  </si>
  <si>
    <t>Poznámka k položce:_x000D_
S05</t>
  </si>
  <si>
    <t>Svítidlo typu S06, vč. montáže a zapojení</t>
  </si>
  <si>
    <t>Poznámka k položce:_x000D_
S06</t>
  </si>
  <si>
    <t>Svítidlo typu S07, vč. montáže a zapojení</t>
  </si>
  <si>
    <t>Poznámka k položce:_x000D_
S07</t>
  </si>
  <si>
    <t>Svítidlo typu S08, vč. montáže a zapojení</t>
  </si>
  <si>
    <t>Poznámka k položce:_x000D_
S08</t>
  </si>
  <si>
    <t>Svítidlo typu S10, vč. montáže a zapojení</t>
  </si>
  <si>
    <t>Poznámka k položce:_x000D_
S10</t>
  </si>
  <si>
    <t>Svítidlo typu S11, vč. montáže a zapojení</t>
  </si>
  <si>
    <t>Poznámka k položce:_x000D_
S11</t>
  </si>
  <si>
    <t>Svítidlo typu S12, vč. montáže a zapojení</t>
  </si>
  <si>
    <t>Poznámka k položce:_x000D_
S12</t>
  </si>
  <si>
    <t>Svítidlo typu S13, vč. montáže a zapojení</t>
  </si>
  <si>
    <t>Poznámka k položce:_x000D_
S13</t>
  </si>
  <si>
    <t>Sestava LED pásek 20 W/ m, Al profil, difuzor, DALI driver, kabely, délka průměrně 2 m</t>
  </si>
  <si>
    <t>Sestava LED pásek 20 W/ m, do zábradlí, DALI driver, kabely, délka průměrně 5 m</t>
  </si>
  <si>
    <t>Sestava LED pásek, venkovní nad vstupní dveře, driver kabely, délka 3 m</t>
  </si>
  <si>
    <t>Nouzová svítidla</t>
  </si>
  <si>
    <t>Svítidlo nouzové typu N1, vč. montáže a zapojení</t>
  </si>
  <si>
    <t>Poznámka k položce:_x000D_
N1</t>
  </si>
  <si>
    <t>Svítidlo nouzové typu N2, vč. montáže a zapojení</t>
  </si>
  <si>
    <t>Poznámka k položce:_x000D_
N2</t>
  </si>
  <si>
    <t>Svítidlo nouzové typu N3, vč. montáže a zapojení</t>
  </si>
  <si>
    <t>Poznámka k položce:_x000D_
N3</t>
  </si>
  <si>
    <t>Svítidlo nouzové typu N4, vč. montáže a zapojení</t>
  </si>
  <si>
    <t>Poznámka k položce:_x000D_
N4</t>
  </si>
  <si>
    <t>Svítidlo nouzové typu N5, vč. montáže a zapojení</t>
  </si>
  <si>
    <t>Poznámka k položce:_x000D_
N5</t>
  </si>
  <si>
    <t>Svítidlo nouzové typu N6, vč. montáže a zapojení</t>
  </si>
  <si>
    <t>Poznámka k položce:_x000D_
N6</t>
  </si>
  <si>
    <t>Svítidlo nouzové typu N7, vč. montáže a zapojení</t>
  </si>
  <si>
    <t>Poznámka k položce:_x000D_
N7</t>
  </si>
  <si>
    <t>Svítidlo nouzové typu P1, vč. montáže, zapojení a piktogramu</t>
  </si>
  <si>
    <t>Poznámka k položce:_x000D_
P1</t>
  </si>
  <si>
    <t>Svítidlo nouzové typu P2, vč. montáže, zapojení a piktogramu</t>
  </si>
  <si>
    <t>Poznámka k položce:_x000D_
P2</t>
  </si>
  <si>
    <t>Svítidlo nouzové typu P3, vč. montáže, zapojení a piktogramu</t>
  </si>
  <si>
    <t>Poznámka k položce:_x000D_
P3</t>
  </si>
  <si>
    <t>Svítidlo nouzové typu P4, vč. montáže, zapojení a piktogramu</t>
  </si>
  <si>
    <t>Poznámka k položce:_x000D_
P4</t>
  </si>
  <si>
    <t>LPS/12 – 12 okruhů, okruh monitoring 45Ah/1hod</t>
  </si>
  <si>
    <t>senzor výpadku fáze</t>
  </si>
  <si>
    <t>nastavení, programování a oživení stanice nouzového osvětlení</t>
  </si>
  <si>
    <t>Řízení osvětlení</t>
  </si>
  <si>
    <t>DALI repeater</t>
  </si>
  <si>
    <t>Poznámka k položce:_x000D_
405</t>
  </si>
  <si>
    <t>Řídící jednotka sběrnice DALI</t>
  </si>
  <si>
    <t>Poznámka k položce:_x000D_
910</t>
  </si>
  <si>
    <t>Relé modul</t>
  </si>
  <si>
    <t>Poznámka k položce:_x000D_
498</t>
  </si>
  <si>
    <t>Modul 7 tlačítek</t>
  </si>
  <si>
    <t>Poznámka k položce:_x000D_
135W</t>
  </si>
  <si>
    <t>Modul 8 tlačítek</t>
  </si>
  <si>
    <t>Poznámka k položce:_x000D_
136W</t>
  </si>
  <si>
    <t>Rámeček 1 modul bílý plast</t>
  </si>
  <si>
    <t>Poznámka k položce:_x000D_
230S</t>
  </si>
  <si>
    <t>PIR senzor</t>
  </si>
  <si>
    <t>Poznámka k položce:_x000D_
311</t>
  </si>
  <si>
    <t>High Bay PIR</t>
  </si>
  <si>
    <t>Poznámka k položce:_x000D_
317</t>
  </si>
  <si>
    <t>DALI external senzor</t>
  </si>
  <si>
    <t>Poznámka k položce:_x000D_
329</t>
  </si>
  <si>
    <t>Mini vstup. Jednotka</t>
  </si>
  <si>
    <t>Poznámka k položce:_x000D_
444</t>
  </si>
  <si>
    <t>Vstup. j. 0-10V</t>
  </si>
  <si>
    <t>Poznámka k položce:_x000D_
942</t>
  </si>
  <si>
    <t>04.12</t>
  </si>
  <si>
    <t>Switch konfigurovatelný</t>
  </si>
  <si>
    <t>Poznámka k položce:_x000D_
Switch 8p.</t>
  </si>
  <si>
    <t>04.13</t>
  </si>
  <si>
    <t>Rozváděč regulace DNA vybavený 120TE, 8 tlačítek</t>
  </si>
  <si>
    <t>Poznámka k položce:_x000D_
R DNA 120 PB</t>
  </si>
  <si>
    <t>04.14</t>
  </si>
  <si>
    <t>Industrial PC, montáž do rozváděče na DIN lištu, RS485</t>
  </si>
  <si>
    <t>Poznámka k položce:_x000D_
WEB server 20-DIN</t>
  </si>
  <si>
    <t>04.15</t>
  </si>
  <si>
    <t>Licence vizualizace pro 5 routerů</t>
  </si>
  <si>
    <t>Poznámka k položce:_x000D_
Vizual 5H</t>
  </si>
  <si>
    <t>04.16</t>
  </si>
  <si>
    <t>Montáž komponentů a zapojení DALI okruhů do rozv.</t>
  </si>
  <si>
    <t>Poznámka k položce:_x000D_
Instalace</t>
  </si>
  <si>
    <t>04.17</t>
  </si>
  <si>
    <t>Nastavení systému včetně zaškolení obsluhy a dopravy</t>
  </si>
  <si>
    <t>Poznámka k položce:_x000D_
Programování</t>
  </si>
  <si>
    <t>04.18</t>
  </si>
  <si>
    <t>Tvorba vizualizace dle přání zákazníka</t>
  </si>
  <si>
    <t>Poznámka k položce:_x000D_
Vizualizace</t>
  </si>
  <si>
    <t>Elektroinstalační materiál</t>
  </si>
  <si>
    <t>Elektromontážní trubka ohebná 16mm</t>
  </si>
  <si>
    <t>Elektromontážní trubka ohebná 25mm</t>
  </si>
  <si>
    <t>Elektromontážní trubka ohebná 32mm</t>
  </si>
  <si>
    <t>Elektromontážní trubka tuhá 16mm včetně spojek a příchytek</t>
  </si>
  <si>
    <t>Elektromontážní trubka tuhá 25mm včetně spojek a příchytek</t>
  </si>
  <si>
    <t>Elektromontážní trubka tuhá 32mm včetně spojek a příchytek</t>
  </si>
  <si>
    <t>Skříň nouzového vypnutí - Central Stop, Total Stop</t>
  </si>
  <si>
    <t>Kabel 1CXKH-V 3x1,5 pro Central a Total stop</t>
  </si>
  <si>
    <t>Kabelová trasa požárně odolná - kabelové příchytky dvojité, po 30 cm, včetně vrutu</t>
  </si>
  <si>
    <t>Kabelový drátěný žlab 200/50 pozinkovaný, kompletní, vč. uchycovacího materiálu</t>
  </si>
  <si>
    <t>Kabelový drátěný žlab 100/50 pozinkovaný, kompletní, vč. uchycovacího materiálu</t>
  </si>
  <si>
    <t>05.12</t>
  </si>
  <si>
    <t>Kabelový drátěný žlab 50/50 pozinkovaný, kompletní, vč. uchycovacího materiálu</t>
  </si>
  <si>
    <t>05.13</t>
  </si>
  <si>
    <t>Kabelová příchytka, včetně hmoždinky a vrutu</t>
  </si>
  <si>
    <t>05.14</t>
  </si>
  <si>
    <t>C profil 40x40x2,5</t>
  </si>
  <si>
    <t>05.15</t>
  </si>
  <si>
    <t>Tyč závitová M8</t>
  </si>
  <si>
    <t>05.16</t>
  </si>
  <si>
    <t>Uchycení závitové tyče ke stropu (trapézový úchyt, nosníková c svorka apod.)</t>
  </si>
  <si>
    <t>05.17</t>
  </si>
  <si>
    <t>Ekvipotenciální přípojnice</t>
  </si>
  <si>
    <t>05.18</t>
  </si>
  <si>
    <t>Přístrojová krabice, univerzální krabice pod omítku</t>
  </si>
  <si>
    <t>05.19</t>
  </si>
  <si>
    <t>Krabice odbočná, vč. svorek a zapojení</t>
  </si>
  <si>
    <t>05.20</t>
  </si>
  <si>
    <t>Sestava podlahové krabice pro mokrý úklid, obsahující přístrojovou krabici, přístrojové jednotky, kazetu pro tubus, tubus s krycí deskou, modulární nosiče pro 45 moduly, silové a datové zásuvky v modulu 45</t>
  </si>
  <si>
    <t>05.21</t>
  </si>
  <si>
    <t>Sestava podlahové krabice protahovací pro mokrý úklid, obsahující kazetu pro tubus, tubus s krycí deskou</t>
  </si>
  <si>
    <t>05.22</t>
  </si>
  <si>
    <t>Podlahový kanál 250x38x2000mm, kompletní včetně příslušenství</t>
  </si>
  <si>
    <t>05.23</t>
  </si>
  <si>
    <t>Vypínač č.1, kompletní, vč. rámečku</t>
  </si>
  <si>
    <t>05.24</t>
  </si>
  <si>
    <t>Vypínač č.5, kompletní, vč. zámečku</t>
  </si>
  <si>
    <t>05.25</t>
  </si>
  <si>
    <t>Vypínač č.6, kompletní, vč. rámečku</t>
  </si>
  <si>
    <t>05.26</t>
  </si>
  <si>
    <t>Vypínač č.1, kompletní, IP44</t>
  </si>
  <si>
    <t>05.27</t>
  </si>
  <si>
    <t>Zásuvka 230V/16A, vč. rámečku</t>
  </si>
  <si>
    <t>05.28</t>
  </si>
  <si>
    <t>Zásuvka 230V/16A, IP44</t>
  </si>
  <si>
    <t>05.29</t>
  </si>
  <si>
    <t>Zásuvka 400V/16A, IP44</t>
  </si>
  <si>
    <t>05.30</t>
  </si>
  <si>
    <t>Pohybový senzor 270st, IP44</t>
  </si>
  <si>
    <t>05.31</t>
  </si>
  <si>
    <t>1-CXKH-R b2cas1d0 5x25, pevně</t>
  </si>
  <si>
    <t>05.32</t>
  </si>
  <si>
    <t>CXKH-R b2cas1d0 5x16, pevně</t>
  </si>
  <si>
    <t>05.33</t>
  </si>
  <si>
    <t>CXKH-R b2cas1d0 5x4, pevně</t>
  </si>
  <si>
    <t>05.34</t>
  </si>
  <si>
    <t>CXKH-R b2cas1d0 5x2,5, pevně</t>
  </si>
  <si>
    <t>05.35</t>
  </si>
  <si>
    <t>CXKH-R b2cas1d0 5x1,5, pevně</t>
  </si>
  <si>
    <t>05.36</t>
  </si>
  <si>
    <t>CXKH-R b2cas1d0 3x2,5, pevně</t>
  </si>
  <si>
    <t>05.37</t>
  </si>
  <si>
    <t>CXKH-R b2cas1d0 3x1,5, pevně</t>
  </si>
  <si>
    <t>05.38</t>
  </si>
  <si>
    <t>CXKH-R b2cas1d0 2x1,5, pevně</t>
  </si>
  <si>
    <t>05.39</t>
  </si>
  <si>
    <t>H07V-K 1x25 mm2, pevně</t>
  </si>
  <si>
    <t>05.40</t>
  </si>
  <si>
    <t>H07V-K 1x16 mm2, pevně</t>
  </si>
  <si>
    <t>05.41</t>
  </si>
  <si>
    <t>H07V-K 1x6 mm2, pevně</t>
  </si>
  <si>
    <t>05.42</t>
  </si>
  <si>
    <t>H07V-K 1x4 mm2, pevně</t>
  </si>
  <si>
    <t>05.43</t>
  </si>
  <si>
    <t>Kabel 1CXKH-V 3x1,5 pro NO</t>
  </si>
  <si>
    <t>05.44</t>
  </si>
  <si>
    <t>05.45</t>
  </si>
  <si>
    <t>Kabelová trasa požárně odolná - kabelové závěsy, po 60 cm, včetně vrutu</t>
  </si>
  <si>
    <t>05.46</t>
  </si>
  <si>
    <t>Odbočná krabice - požárně odolná, vč. svorek a zapojení</t>
  </si>
  <si>
    <t>05.47</t>
  </si>
  <si>
    <t>Ukončení vodičů v rozváděčích</t>
  </si>
  <si>
    <t>05.48</t>
  </si>
  <si>
    <t>Certifikované utěsnění kabelových prostupů dle ČSN 33 2000-5-52 ed. 2, čl. 527.2</t>
  </si>
  <si>
    <t>05.49</t>
  </si>
  <si>
    <t>Kabelové štítky</t>
  </si>
  <si>
    <t>Drobné zednícké přípomoci</t>
  </si>
  <si>
    <t>Sekání otvoru pro přístrojové krabice do cihlového zdiva – bez zapravení</t>
  </si>
  <si>
    <t>Sekání drážky do cihlového zdiva</t>
  </si>
  <si>
    <t>Zhotovení prostupů stavebními konstrukcemi</t>
  </si>
  <si>
    <t>07</t>
  </si>
  <si>
    <t>Uzemnění</t>
  </si>
  <si>
    <t>07.01</t>
  </si>
  <si>
    <t>Základový zemnič 30x4mm</t>
  </si>
  <si>
    <t>07.02</t>
  </si>
  <si>
    <t>Svorka pásek-pásek v dvojitém provedení</t>
  </si>
  <si>
    <t>07.03</t>
  </si>
  <si>
    <t>Antikorozní ochrana spojů</t>
  </si>
  <si>
    <t>07.04</t>
  </si>
  <si>
    <t>Propojení na uzemnění VO</t>
  </si>
  <si>
    <t>07.05</t>
  </si>
  <si>
    <t>Měření zemního odporu</t>
  </si>
  <si>
    <t>07.06</t>
  </si>
  <si>
    <t>Chodníková krabice se zkušební svorkou</t>
  </si>
  <si>
    <t>07.07</t>
  </si>
  <si>
    <t>Vodotěsná tlaková průchodka</t>
  </si>
  <si>
    <t>07.08</t>
  </si>
  <si>
    <t>Provedení spojů na armovací oceli</t>
  </si>
  <si>
    <t>07.09</t>
  </si>
  <si>
    <t>Provedení a připojení uzemňovacích přívodů armování bílé vany</t>
  </si>
  <si>
    <t>07.10</t>
  </si>
  <si>
    <t>Provedení a připojení uzemňovacích přívodů pro zkušební svorky a +MET</t>
  </si>
  <si>
    <t>07.11</t>
  </si>
  <si>
    <t>Drát FeZn pr. 10 mm</t>
  </si>
  <si>
    <t>08</t>
  </si>
  <si>
    <t>LPS</t>
  </si>
  <si>
    <t>08.01</t>
  </si>
  <si>
    <t>Drát AlMgSi pr. 8 mm</t>
  </si>
  <si>
    <t>08.02</t>
  </si>
  <si>
    <t>Jímací tyč, 1 m izolant (km 0,7) + 1,5 m Al pr. 16/10 mm, celková délka 2,5 m, vč. Svorky, 2x betonová zátěž, podložka, spojka 16/ 16 mm</t>
  </si>
  <si>
    <t>08.03</t>
  </si>
  <si>
    <t>Sestava jímacího stožáru pro izolovaný kabelový svod, 3100 mm</t>
  </si>
  <si>
    <t>08.04</t>
  </si>
  <si>
    <t>Vodič s vysokonapěťovou izolací</t>
  </si>
  <si>
    <t>08.05</t>
  </si>
  <si>
    <t>Zakončení vodičů VN, vč. svorek</t>
  </si>
  <si>
    <t>08.06</t>
  </si>
  <si>
    <t>Sestava betonové zátěže, podpěry 60 cm (km 0,7), držáku vedení</t>
  </si>
  <si>
    <t>08.07</t>
  </si>
  <si>
    <t>Sestava betonové zátěže, podpěry 100 cm (km 0,7), držáku vedení</t>
  </si>
  <si>
    <t>08.08</t>
  </si>
  <si>
    <t>Svorka na atiku</t>
  </si>
  <si>
    <t>08.09</t>
  </si>
  <si>
    <t>Drobný materiál a svorky - LPS</t>
  </si>
  <si>
    <t>09</t>
  </si>
  <si>
    <t>Otevírání oken</t>
  </si>
  <si>
    <t>09.01_O</t>
  </si>
  <si>
    <t>Motorcontroller pro 12 pohonů včetně dodávky a montáže pohonů motorického otevírání oken (každá otevíravá část vlastní pohon)</t>
  </si>
  <si>
    <t>09.02</t>
  </si>
  <si>
    <t>Napájecí zdroj</t>
  </si>
  <si>
    <t>09.03</t>
  </si>
  <si>
    <t>Kabeláž systému</t>
  </si>
  <si>
    <t>09.04</t>
  </si>
  <si>
    <t>Integrace do MaR</t>
  </si>
  <si>
    <t>09.05</t>
  </si>
  <si>
    <t>Propojení, oživení</t>
  </si>
  <si>
    <t>09.06</t>
  </si>
  <si>
    <t>Programování systému</t>
  </si>
  <si>
    <t>Ostaní náklady</t>
  </si>
  <si>
    <t>10.01</t>
  </si>
  <si>
    <t>Podružný materiál</t>
  </si>
  <si>
    <t>10.02</t>
  </si>
  <si>
    <t>Montážní mechanismy, plošiny</t>
  </si>
  <si>
    <t>10.03</t>
  </si>
  <si>
    <t>Doprava</t>
  </si>
  <si>
    <t>10.04</t>
  </si>
  <si>
    <t>Revize</t>
  </si>
  <si>
    <t>10.05</t>
  </si>
  <si>
    <t>Vypracování provozního předpisu</t>
  </si>
  <si>
    <t>10.06</t>
  </si>
  <si>
    <t>Uvedení do provozu</t>
  </si>
  <si>
    <t>D.08 - Elektroinstalace - slaboproud</t>
  </si>
  <si>
    <t>01 - Rozhlas</t>
  </si>
  <si>
    <t>02 - Elektrická požární signalizace EPS</t>
  </si>
  <si>
    <t>03 - Jednotný čas</t>
  </si>
  <si>
    <t>04 - Společná televizní anténa STA</t>
  </si>
  <si>
    <t>05 - Poplachový zabezpečovací a tísňový systém PZTS</t>
  </si>
  <si>
    <t>06 - Signalizace z WC invalidů</t>
  </si>
  <si>
    <t>07 - Kamerový systém CCTV</t>
  </si>
  <si>
    <t>08 - Strukturovaná kabeláž</t>
  </si>
  <si>
    <t>Rozhlas</t>
  </si>
  <si>
    <t>742 41-0141</t>
  </si>
  <si>
    <t>Montáž digitální audio matice</t>
  </si>
  <si>
    <t>Digitální DSP audio matice 12x8 pro zónové ozvučení, 6x symetrický vstup Mic/Line, 6x vstup Line, 1x digitální stereofonní vstup SPDIF, 1x sběrnice pro připojení až 120 systémových mikrofonních stanic, 8x výstup Line, 1x digitální výstup SPDIF, slot pro instalaci volitelné karty rozšíření obsahující paměť pro záznam a spouštění 8 přednahraných zvukových zpráv, 8 logických vstupů s možností binárního (hodnoty 0-1) nebo analogového režimu (napětí 0-10V), 8 logických výstupů a digitální zpoždění signálu pro audio výstupy. Možnost řízení externích zařízení přes 2 porty RS232 + řiditelnost z externích zařízení přes separátní port RS232, možnost naprogramování uživatelských maker pro manuální i automatické spouštění systémových akcí, integrovaný kalendář s časovačem, možnost řízení z volitelných nástěnných ovládacích panelů. Frekvenční rozsah 20Hz-30kHz, odstup S/N &gt;100dB, odstup mezi kanály &gt;95dB, harmonické zkreslení &lt;0,005%.</t>
  </si>
  <si>
    <t>742 41-0101</t>
  </si>
  <si>
    <t>Montáž stanice hlasatele</t>
  </si>
  <si>
    <t>Digitální mikrofonní stanice pro hlášení, 12 tlačítek</t>
  </si>
  <si>
    <t>Montáž přípojného audiopanelu nebo ovládacího panelu</t>
  </si>
  <si>
    <t>Programovatelný nástěnný ovládací panel, podsvětlený alfanumerický LCD displej 2x12 znaků, 4 ovládací tlačítka, připojení pomocí 2žilového vedení</t>
  </si>
  <si>
    <t>Aktivní přípojný audio panel, 2 mixované audio vstupy, 1x symetrický vstup Mic s konektorem XLR pro dynamický mikrofon + 1x stereo vstup Line s konektory RCA, nezávislá regulace úrovně pro oba vstupy, galvanicky oddělený symetrický výstup, napájení panelu phantomovým napětím 18-48V po mikrofonním kabelu, nevyžaduje externí napájecí zdroj</t>
  </si>
  <si>
    <t>742 41-0001</t>
  </si>
  <si>
    <t>Montáž zesilovače</t>
  </si>
  <si>
    <t>Jednotka digitálních výkonových zesilovačů 4x500W @ 100V, vysoká účinnost &gt; 80% a minimalizované tepelné ztráty díky topologii Class D, technologie Direct-Drive pro plnohodnotné výstupní napětí 100V bez výstupních transformátorů, nezávislé napájecí zdroje pro všechny výkonové stupně, 2HU</t>
  </si>
  <si>
    <t>Výkonový zesilovač 4x240W @ 100V-4Ohm, možnost můstkového zapojení 2x480W @ 100V-8Ohm, digitální topologie Class-D s vysokou účinností přes 80%, spínaný zdroj, ochranný procesor APC, vestavěný ventilátor aktivovaný ochranným obvodem zesilovače - běžný provoz s pasivním chlazením bez ventilátoru pro maximálně tichý chod, 2HU</t>
  </si>
  <si>
    <t>742 41-0051</t>
  </si>
  <si>
    <t>Montáž hudebního přehrávače</t>
  </si>
  <si>
    <t>Síťový hudební přehrávač internetových rádií, FM rádií, hudby ze síťových zařízení i lokální hudby z USB flash disku. Podporuje formáty MP3, WMA, FLAC i WAV, FM tuner s podporou RDS. LAN port, WiFi 2,4 / 5 GHz, USB port pro flash disky s kapacitou až 128GB, audio výstup analogový stereo RCA + digitální optický SPDIF, IR dálkové ovládání. Možnost přehrávání hudby z mobilního telefonu / tabletu přes WiFi a ovládání prostřednictvím bezplatné aplikace. LAN port umožňuje plnohodnotnou integraci přehrávače do komplexních AV systémů s možností externího ovládání prostřednictvím řídicích příkazů TCP/IP</t>
  </si>
  <si>
    <t>Montáž přijímače bezdrátových mikrofonů</t>
  </si>
  <si>
    <t>Modulární přijímač bezdrátových mikrofonů pro instalaci 1-2 zásuvných modulů tuneru, možnost současného provozu se dvěma nezávislými vysílači, diverzitní systém, možnost připojení externích antén, anténní výstup pro možnost kaskádového zapojení 2 jednotek přijímače bezdrátových mikrofonů bez anténního distributoru, možnost plně odděleného provozu obou vysílačů s nezávislými audio výstupy + separátní mix audio vstup a výstup pro možnost kaskádového zapojení 2 jednotek přijímače bezdrátových mikrofonů na společnou audio sběrnici</t>
  </si>
  <si>
    <t>Montáž modulu tuneru do přijímače bezdrátových mikrofonů</t>
  </si>
  <si>
    <t>Modul tuneru pro přijímač bezdrátových mikrofonů, diverzitní systém, 16 volitelných kanálů v pásmu 578-605MHz</t>
  </si>
  <si>
    <t>Ruční bezdrátový elektretový mikrofon, směrový, 64 volitelných kanálů v pásmu 578-605MHz, vypínač, 2x LED kontrolka zapnutí a stavu baterie + přenos informace o stavu baterie do přijímače, napájení z 1ks běžné alkalické AA baterie s dobou provozu 10 hodin nebo z originálního akumulátoru s dobou provozu 13 hodin. Možnost dobíjení akumulátorů originálním nabíječem přímo ve vysílači bez nutnosti jejich vyjmutí.</t>
  </si>
  <si>
    <t>Kapesní vysílač bezdrátového mikrofonu, 64 volitelných kanálů v pásmu 578-605MHz, vypínač, 2x LED, regulace výstupní úrovně, přenos informace o stavu baterie do přijímače, napájení z 1ks běžné alkalické AA baterie s dobou provozu 10 hodin nebo z originálního akumulátoru s dobou provozu 13 hodin. Možnost dobíjení akumulátorů originálním nabíječem přímo ve vysílači bez nutnosti jejich vyjmutí.</t>
  </si>
  <si>
    <t>Náhlavní mikrofon směrový</t>
  </si>
  <si>
    <t>Montáž nástěnné dipólové antény</t>
  </si>
  <si>
    <t>Aktivní nástěnná dipólová anténa s předzesilovačem, nastavitelný atenuátor pro omezení interferencí a rušení</t>
  </si>
  <si>
    <t>Nabíjecí AA akumulátory pro bezdrátové systémy, 2ks</t>
  </si>
  <si>
    <t>Nabíječ akumulátorů pro bezdrátové systémy, možnost nabíjení akumulátorů přímo ve vysílači bez nutnosti jejich vyjmutí, pro max. 2 vysílače</t>
  </si>
  <si>
    <t>Napájecí adaptér pro nabíječ akumulátorů</t>
  </si>
  <si>
    <t>Montáž 19" montážních úchytů</t>
  </si>
  <si>
    <t>19" montážní úchyt pro 2 přijímače bezdrátových mikrofonů</t>
  </si>
  <si>
    <t>Montáž 2 pásmového reprosystému</t>
  </si>
  <si>
    <t>Vysoce výkonný 2pásmový reprosystém 200W @ 100V, vysoká citlivost 100dB @ 1W/1m, max. SPL 123dB @ 1m, frekvenční rozsah 50-20000Hz, osazení 2x10" koax. woofer, i pro venkovní instalaci, celokovový, vč. mont. konzoly, černý, provedení odolné proti úderu míčem s certifikací dle DIN18032-3, dodávka vč. pásoviny pro zavěšení</t>
  </si>
  <si>
    <t>742 41-0061</t>
  </si>
  <si>
    <t>Montáž podhledového reproduktoru</t>
  </si>
  <si>
    <t>Stropní reproduktor 6", 6W @ 100V, citlivost 93dB @ 1W/1m, frekvenční rozsah 45Hz-20kHz, celokovové provedení, protiprachová ochrana, stiskací svorkovnice pro snadné připojení reproduktoru bez šroubování, 230x79mm, bílý</t>
  </si>
  <si>
    <t>2pásmový koaxiální stropní reproduktor 6,5"+1", 60W @ 16 Ohm / 6W @ 100V, citlivost 86dB @ 1W/1m, frekvenční rozsah 60Hz-20kHz, polypropylenová membrána, hliníková krycí mřížka, ABS rámeček, vhodný i do prostředí se zvýšenou vlhkostí, protiprachová ochrana, svorkovnice QuickFix pro snadné připojení reproduktoru bez šroubování, odnímatelné logo, montážní hloubka pouze 75mm, bílý</t>
  </si>
  <si>
    <t>Výchozí HW / SW konfigurace, sada propojovacích kabelů + schematický návod k zapojení pro komponenty do racku</t>
  </si>
  <si>
    <t>742 12-1001</t>
  </si>
  <si>
    <t>Montáž sdělovacího kabelu do 15 žil</t>
  </si>
  <si>
    <t>CYKY 2x1,5 - kabel napájecí</t>
  </si>
  <si>
    <t>U/UTP 4x2x0,5 CAT.6 - kabel komunikační, LSZH</t>
  </si>
  <si>
    <t>RG-11/U - koaxiální kabel, průměr pláště 10,3mm,</t>
  </si>
  <si>
    <t>742 11-0011</t>
  </si>
  <si>
    <t>Montáž elektroinstalační plastové tuhé trubky uložené na příchytkách</t>
  </si>
  <si>
    <t>Elektroinstalační pevná trubka 25mm, samozhášivá, nízká mechanická odolnost, vč. příchytek a tvarovek</t>
  </si>
  <si>
    <t>742 11-0001</t>
  </si>
  <si>
    <t>Montáž elektroinstalační plastové ohebné trubky uložené pod omítkou vč. zasekání</t>
  </si>
  <si>
    <t>Elektroinstalační ohebná trubka 23mm, samozhášivá, nízká mechanická odolnost</t>
  </si>
  <si>
    <t>742 11-1001</t>
  </si>
  <si>
    <t>Montáž příchytek pro kabely vč. šroubu a hmoždinky</t>
  </si>
  <si>
    <t>Příchytka jednostranná pro kabely průměru 8mm, kovová</t>
  </si>
  <si>
    <t>Montáž svazkového držáku pro 15 kabelů</t>
  </si>
  <si>
    <t>Svazkový držák Grip 15x NYM3x1,5</t>
  </si>
  <si>
    <t>742 11-0501</t>
  </si>
  <si>
    <t>Montáž elektroinstalační krabice s víčkem, kruhové</t>
  </si>
  <si>
    <t>KU68 - krabice rozvodná univerzální pod omítku</t>
  </si>
  <si>
    <t>742 41-0201</t>
  </si>
  <si>
    <t>Nastavení a oživení rozhlasové ústředny</t>
  </si>
  <si>
    <t>Zkušební provoz</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</si>
  <si>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</si>
  <si>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Stavební přípomoci - Cena zahrnuje komplexní náklady na tyto drobné stavení činnosti včetně materiálu. Jedná se o veškeré průrazy a jejich utěsnění po montáži a jiné drobné stavební činnosti nutné pro instalaci systému a jeho vedení</t>
  </si>
  <si>
    <t>Elektrická požární signalizace EPS</t>
  </si>
  <si>
    <t>742 21-0002</t>
  </si>
  <si>
    <t>Montáž ústředny EPS bez čelního panelu, dvou nebo tříkruhové</t>
  </si>
  <si>
    <t>Ústředna EPS pro 2 kruhové linky - skříň se standardní zadní stěnou a čelním rámem pro čelní ovládací panel, základní deska, modul síťového napáječe, systémový software</t>
  </si>
  <si>
    <t>742 21-0005</t>
  </si>
  <si>
    <t>Montáž čelního panelu ústředny</t>
  </si>
  <si>
    <t>Čelní ovládací panel v českém jazyce, alfanumerický displej, LCD podsvícený displej 2x20 znaků</t>
  </si>
  <si>
    <t>742 21-0006</t>
  </si>
  <si>
    <t>Montáž rozšiřující karty ústředny</t>
  </si>
  <si>
    <t>Periferní modul s jednou pozicí pro mikromodul</t>
  </si>
  <si>
    <t>Modul se třemi pozicemi pro mikromodul</t>
  </si>
  <si>
    <t>Modul pro 1 kruhovou linku o 127 adresách</t>
  </si>
  <si>
    <t>Modul pro kruhovou linku propojení ústředen</t>
  </si>
  <si>
    <t>Modul sériového rozhraní RS232</t>
  </si>
  <si>
    <t>741 21-0041</t>
  </si>
  <si>
    <t>Montáž akumulátoru</t>
  </si>
  <si>
    <t>Akumulátor 12VDC/24Ah - do ústředny</t>
  </si>
  <si>
    <t>Akumulátor 12VDC/40Ah - do zdroje</t>
  </si>
  <si>
    <t>742 21-0051</t>
  </si>
  <si>
    <t>Montáž zařízení dálkového přenosu s připojením a naprogramováním</t>
  </si>
  <si>
    <t>Zařízení dálkového přenosu ZDP - duální vysílač + sériový převodník, bez SIM</t>
  </si>
  <si>
    <t>Akumulátor 12VDC/7Ah - do ZDP</t>
  </si>
  <si>
    <t>EPROM pro ZDP</t>
  </si>
  <si>
    <t>Venkovní anténa - komplet</t>
  </si>
  <si>
    <t>Přepěťová ochrana FX</t>
  </si>
  <si>
    <t>Kryt pro přepěťovou ochranu</t>
  </si>
  <si>
    <t>Konektor STX</t>
  </si>
  <si>
    <t>Aktivace SIM karty</t>
  </si>
  <si>
    <t>Anténa GPRS</t>
  </si>
  <si>
    <t>Koaxiální kabel H1000</t>
  </si>
  <si>
    <t>Montáž komponentů ZDP vč. instalačního materiálu a antény, oživení, nastavení</t>
  </si>
  <si>
    <t>Vytvoření přenosové tabulky dle HZS, program. PCO, radio + GPRS</t>
  </si>
  <si>
    <t>Nastavení převaděče</t>
  </si>
  <si>
    <t>Dokumentace skutečného provedení ZDP</t>
  </si>
  <si>
    <t>Revize ZDP</t>
  </si>
  <si>
    <t>Provedení funkčních zkoušek ZDP</t>
  </si>
  <si>
    <t>Koordinace s HZS</t>
  </si>
  <si>
    <t>742 21-0071</t>
  </si>
  <si>
    <t>Montáž externího ovládacího tabla</t>
  </si>
  <si>
    <t>Dotykový externí ovládací panel, povrchová montáž, LCD panel 2x20 znaků, připojení na sběrnici RS485, napájení 9-30VDC / 30mA (při 24VDC)</t>
  </si>
  <si>
    <t>Ústředna EPS bez kruhových linek zapojitená do sítě ústředen EPS, sloužící jako ovládací tablo</t>
  </si>
  <si>
    <t>Čelní ovládací panel s displejem pro ústřednu EPS sloužící jako ovládací tablo</t>
  </si>
  <si>
    <t>Mikromodul pro zapojení ústředny do sítě ústředen EPS</t>
  </si>
  <si>
    <t>742 21-0031</t>
  </si>
  <si>
    <t>Montáž napájecího zdroje</t>
  </si>
  <si>
    <t>27.6V lineární zdroj, Iaux=7A, Iaku=2A, připojitelné 2 akumulátory 40Ah, ochrana proti zkratu a přetížení, přepěťová ochrana, toroidní trafo, LED displej signalizace stavu napájení AC a výstup DC, technické výstupy poruch, odpovídá normě EN-54-4, rozměr 420x420x182mm, červená skříň RED-LINE</t>
  </si>
  <si>
    <t>742 21-0111</t>
  </si>
  <si>
    <t>Montáž klíčového trezoru se zámkovou vložkou</t>
  </si>
  <si>
    <t>Klíčový trezor KTPO, 24VDC, s vložkou pro Plzeňský kraj</t>
  </si>
  <si>
    <t>742 21-0061</t>
  </si>
  <si>
    <t>Montáž ovládacího panelu požární ochrany</t>
  </si>
  <si>
    <t>Obslužné pole pro hasiče OPPO</t>
  </si>
  <si>
    <t>Maják, nízké provedení, červený, certifikát CPD</t>
  </si>
  <si>
    <t>Montáž patice majáku</t>
  </si>
  <si>
    <t>Patice pro maják, zvýšení krytí na IP65</t>
  </si>
  <si>
    <t>O kroužek pro zvýšení krytí patice majáku na IP 65</t>
  </si>
  <si>
    <t>Těsnění pro zvýšení krytí patice majáku na IP 65</t>
  </si>
  <si>
    <t>742 21-0261</t>
  </si>
  <si>
    <t>Montáž sirény, majáku nebo signalizace</t>
  </si>
  <si>
    <t>Dvoutónová nezálohovaná červená polarizovaná plastová siréna, napájení 9 až 28Vss, 16 mA / 24 V, akustický výkon 102dB / 1m, -25 až 70°C, průměr 93mm x výška 105 mm. Výběr 1. tónu z 32 možností, nastavitelný výběr z 32 tónů, spojité nastavení hlasitosti. Určena pro povrchovou montáž, certifikát CPD</t>
  </si>
  <si>
    <t>742 12-3001</t>
  </si>
  <si>
    <t>Montáž přepěťové ochrany</t>
  </si>
  <si>
    <t>Přepěťová ochrana III.stupně, 230V, 1f, 8A</t>
  </si>
  <si>
    <t>742 21-0151</t>
  </si>
  <si>
    <t>Montáž tlačítkového hlásiče</t>
  </si>
  <si>
    <t>Hlásič tlačítkový - skříňka ABS, vnitřní provedení, povrchová montáž, barva červená (RAL 3020), rozměry: 133x133x36mm; modul elektroniky s uložením poplachu do paměti a indikací poplachu. Bez připojení na sběrnici pracuje hlásič v nouzovém programu, součástí hlásiče je oddělovač. Provozní napětí 8V DC ař 42V DC, EN 54-11, typ B</t>
  </si>
  <si>
    <t>742 21-0121</t>
  </si>
  <si>
    <t>Montáž automatického hlásiče</t>
  </si>
  <si>
    <t>Opticko-kouřový hlásič, decentralizovaná inteligence, vlastní kontrola funkce, redundance v nouzových situacích, paměť poplachů a provozních dat, indikace poplachu, softwarové adresování a samostatná provozní indikace. Oddělovač vedení integrován do hlásiče</t>
  </si>
  <si>
    <t>Multisenzorový hlásič s integrovaným optickým a teplotním hlásičem, s časovou analýzou signálu, korelačním vyhodnocením dat obou propojených funkcí hlásiče k detekci doutnajících požárů a požárů s vývinem vysoké teploty. Procesně analogový hlásič s decentralizovanou inteligencí, vlastní kontrolou funkce, redundancí v nouzových situacích, automatickým přizpůsobením okolnímu prostředí, pamětí poplachů a provozních dat. Oddělovač vedení je integrován do hlásiče</t>
  </si>
  <si>
    <t>Termodiferenciální hlásič, s rychlým polovodičovým snímačem, detekce požárů s rychle stoupající teplotou, s integrovaným rozlišením maximální hodnoty k detekci požárů s pomalými nárůsty teploty. Oddělovač vedení je integrován do hlásiče</t>
  </si>
  <si>
    <t>742 21-0131</t>
  </si>
  <si>
    <t>Montáž patice</t>
  </si>
  <si>
    <t>Standardní patice automatických hlásičů v základním provedení se zajištěním proti vyjmutí hlásiče</t>
  </si>
  <si>
    <t>Popisovací pole pro patice hlásičů (balení 10ks)</t>
  </si>
  <si>
    <t>742 21-0305</t>
  </si>
  <si>
    <t>Montáž vstupně výstupního reléového prvku s 5-ti a více kontakty</t>
  </si>
  <si>
    <t>Vstupně/výstupní modul na kruhovou linku - 4 vstupy / 2 výstupy (8 bit), oddělovač integrován na desce</t>
  </si>
  <si>
    <t>02.48</t>
  </si>
  <si>
    <t>Výstupní modul na kruhovou linku - 12 relé (8 bit)</t>
  </si>
  <si>
    <t>02.49</t>
  </si>
  <si>
    <t>Montáž krytu VV modulu pro povrchovou montáž</t>
  </si>
  <si>
    <t>02.50</t>
  </si>
  <si>
    <t>Kryt VV modulu pro povrchovou montáž, šedý RAL 7035, materiál ABS, stupeň krytí IP40</t>
  </si>
  <si>
    <t>742 21-0311</t>
  </si>
  <si>
    <t>Montáž izolátoru</t>
  </si>
  <si>
    <t>02.51</t>
  </si>
  <si>
    <t>Deska oddělovače pro výstupní modul</t>
  </si>
  <si>
    <t>02.52</t>
  </si>
  <si>
    <t>Zakončovací člen EOL-O na linku (výstup modulu) se sirénami</t>
  </si>
  <si>
    <t>02.53</t>
  </si>
  <si>
    <t>Kovový klíč, typ D, pro všechny kryty hlásičů velkého provedení.</t>
  </si>
  <si>
    <t>02.54</t>
  </si>
  <si>
    <t>Klíč pro testování tlačítkových hlásičů</t>
  </si>
  <si>
    <t>02.55</t>
  </si>
  <si>
    <t>Sklo tlačítkového hlásiče - sada 10ks</t>
  </si>
  <si>
    <t>02.56</t>
  </si>
  <si>
    <t>Provozní kniha EPS</t>
  </si>
  <si>
    <t>02.57</t>
  </si>
  <si>
    <t>lahev zkušebního plynu</t>
  </si>
  <si>
    <t>02.58</t>
  </si>
  <si>
    <t>JXFE-R 1x2x0,8 - stíněný kabel 1x2x0,8 bezhalogenový dle ČSN 50267 a splňující vyhlášku č. 23/2008 Sb. (B2 ca s1d1)</t>
  </si>
  <si>
    <t>02.59</t>
  </si>
  <si>
    <t>JXFE-V 1x2x0,8 - stíněný kabel 1x2x0,8 P60-R, ohniodolný dle ČSN IEC60331, bezhalogenový dle ČSN 50267 a splňující vyhlášku č. 23/2008 Sb. (B2 ca s1d1)</t>
  </si>
  <si>
    <t>02.60</t>
  </si>
  <si>
    <t>JXFE-V 4x2x0,8 - stíněný kabel 4x2x0,8 P60-R, ohniodolný dle ČSN IEC60331, bezhalogenový dle ČSN 50267 a splňující vyhlášku č. 23/2008 Sb. (B2 ca s1d1)</t>
  </si>
  <si>
    <t>740 12-0301</t>
  </si>
  <si>
    <t>Montáž vodičů plných, bezhalogenových, ohniodolných</t>
  </si>
  <si>
    <t>02.61</t>
  </si>
  <si>
    <t>1-CHKE-V 2x1,5 - silový kabel P60-R, ohniodolný dle ČSN IEC60331, bezhalogenový dle ČSN 50267 a splňující vyhlášku č. 23/2008 Sb. (B2 ca s1d1)</t>
  </si>
  <si>
    <t>02.62</t>
  </si>
  <si>
    <t>CYA 10 - zelenožlutý drát</t>
  </si>
  <si>
    <t>02.63</t>
  </si>
  <si>
    <t>02.64</t>
  </si>
  <si>
    <t>02.65</t>
  </si>
  <si>
    <t>02.66</t>
  </si>
  <si>
    <t>Úchytka pro jednotlivý kabel průměru 6mm, P60-R</t>
  </si>
  <si>
    <t>02.67</t>
  </si>
  <si>
    <t>Úchytka pro jednotlivý kabel průměru 12mm, P60-R</t>
  </si>
  <si>
    <t>02.68</t>
  </si>
  <si>
    <t>Úchytka pro jednotlivý kabel průměru 16mm, P60-R</t>
  </si>
  <si>
    <t>02.69</t>
  </si>
  <si>
    <t>Šroub 7,5x52, pro přímou instalaci do betonu, určeno pro požárně odolné trasy, vyhovuje předpisu ZP-27/2008</t>
  </si>
  <si>
    <t>742 19-0004</t>
  </si>
  <si>
    <t>Aplikace požárně těsnícího materiálu</t>
  </si>
  <si>
    <t>02.70</t>
  </si>
  <si>
    <t>Protipožární pěna pro zdivo, beton a sádrokarton, přetíratelný, 325ml</t>
  </si>
  <si>
    <t>02.71</t>
  </si>
  <si>
    <t>742 21-0251</t>
  </si>
  <si>
    <t>Připojení kontaktu ovládaného nebo monitorovaného</t>
  </si>
  <si>
    <t>742 21-0401</t>
  </si>
  <si>
    <t>Programování základních parametrů ústředny EPS</t>
  </si>
  <si>
    <t>742 21-0421</t>
  </si>
  <si>
    <t>Oživení systému EPS (na jeden detektor)</t>
  </si>
  <si>
    <t>742 21-0503</t>
  </si>
  <si>
    <t>Koordinační funkční zkoušky EPS</t>
  </si>
  <si>
    <t>742 21-0521</t>
  </si>
  <si>
    <t>Výchozí revize systému EPS (na 1 hlásič)</t>
  </si>
  <si>
    <t>02.72</t>
  </si>
  <si>
    <t>02.73</t>
  </si>
  <si>
    <t>02.74</t>
  </si>
  <si>
    <t>Jednotný čas</t>
  </si>
  <si>
    <t>742 34-0003</t>
  </si>
  <si>
    <t>Montáž hlavních hodin jednotného času</t>
  </si>
  <si>
    <t>Hlavní hodiny (ústředna) vhodné pro řízení systémů jednotného času v rozsahu do 200 ks podružných hodin, dvě podružné linky o celkové zátěži 24V/1,2 A</t>
  </si>
  <si>
    <t>741 34-0011</t>
  </si>
  <si>
    <t>Montáž přijímače synchronizovaného signálu</t>
  </si>
  <si>
    <t>Přijímač radiosignálu DCF 77 umožňuje téměř absolutně přesný chod hodin a zajišťuje zcela automatickou změnu na letní čas</t>
  </si>
  <si>
    <t>742 34-0001</t>
  </si>
  <si>
    <t>Montáž závěsných hodin oboustranných</t>
  </si>
  <si>
    <t>743 34-0002</t>
  </si>
  <si>
    <t>Montáž hodin nástěnných</t>
  </si>
  <si>
    <t>plastové kulaté hodiny o číselníku 28 cm s vypouklým akrylátovým krycím sklem. Plastový rám ze světle šedého nárazuvzdorného termoplastu s hladkým povrchem, plastové díly stabilizovány proti UV záření</t>
  </si>
  <si>
    <t>Stropní závěs / boční konzola 10-100 cm pro dvoustranné hodiny (typové délky 10, 30, 50 cm)</t>
  </si>
  <si>
    <t>Nastavení a oživení ústředny</t>
  </si>
  <si>
    <t>Společná televizní anténa STA</t>
  </si>
  <si>
    <t>742 42-0011</t>
  </si>
  <si>
    <t>Montáž VKV antény</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</si>
  <si>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</si>
  <si>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741 42-0001</t>
  </si>
  <si>
    <t>Montáž DVB-T antény</t>
  </si>
  <si>
    <t>kompaktní DVB-T širokopásmová anténa vhodná pro příjem digitálního pozemního vysílání DVB-T; zisk 10-12 dB, horizontální i vertikální příjem.</t>
  </si>
  <si>
    <t>742 42-0021</t>
  </si>
  <si>
    <t>Montáž stožáru</t>
  </si>
  <si>
    <t>Trojnožka na dlaždice, stožár průměr 48mm o výšce 2m, povrchově upraveno žárovým zinkem - stožárová základna k umístění na rovné plochy bez nutnosti kotvení do podlahy. Stabilitu a pevnost stožáru zajišťují vzpěry tvaru U s rameny se čtvercovým rámem, která jsou zatížena betonovou dlaždicí</t>
  </si>
  <si>
    <t>Zátka pro zakrytí stožárů, anténních držáků apod. o vnějším průměru 48 mm</t>
  </si>
  <si>
    <t>Montáž dlaždice pro uchycení trojnožky</t>
  </si>
  <si>
    <t>Dlaždice pro uchycení trojnožky.Rozměry: 500 x 500 x 50 mm, váha: 25 Kg</t>
  </si>
  <si>
    <t>Montáž gumové podložky</t>
  </si>
  <si>
    <t>Gumová podložka o rozměrech 500 x 500 x 10 mm určená pod stožárové základny trojnožky na dlaždice</t>
  </si>
  <si>
    <t>Montáž bleskojistky</t>
  </si>
  <si>
    <t>Bleskojitka pro kabely od antén</t>
  </si>
  <si>
    <t>741 42-0041</t>
  </si>
  <si>
    <t>Montáž širokopásmového zesilovače</t>
  </si>
  <si>
    <t>Širokopásmový zesilovač s regulací, oddělené pásmové vstupy, zabudovaný napájecí zdroj, vstupy pro pásma: VHF I, VHF/FM, VHF III, UHF IV/V; zesílení: VHF I až UHF V: 30 dB; regulace výstupní úrovně: VHF/FM: 0 až -15 dB, TV: 0 až -10 dB; šumové číslo: VHF I/VHF III: 5-6 dB, VHF/FM/UHF IV-V: 7 dB; max. výstupní úroveň: EN 50083-5 / 66dB KMA: 114 dbµV, EN 50083-3 / 60dB IMA2: 114 dbµV; napájení: 230V~/50 Hz; výkonový odběr: max. 8 W</t>
  </si>
  <si>
    <t>742 42-0111</t>
  </si>
  <si>
    <t>Montáž F konektoru</t>
  </si>
  <si>
    <t>F konektor kompresní</t>
  </si>
  <si>
    <t>Montáž dvouzásuvky vč. krabice</t>
  </si>
  <si>
    <t>Dvojzásuvka vč.krabice na povrch (do rozvaděče)</t>
  </si>
  <si>
    <t>742 42-0051</t>
  </si>
  <si>
    <t>Montáž rozbočovače</t>
  </si>
  <si>
    <t>Rozbočovač 6x výstup 9dB, šířka pásma 5-1000 MHz, kryt z poniklované zinkové slitiny, provedení na konektory F</t>
  </si>
  <si>
    <t>742 42-0121</t>
  </si>
  <si>
    <t>Montáž TV zásuvky koncové</t>
  </si>
  <si>
    <t>Kompletní účastnická zásuvka TV+R, vč. krytky a rámečku</t>
  </si>
  <si>
    <t>SAT 703B - koaxiální kabel 75 ohm, vnitřní vodič: 1.13mm, měd', dielektrikum: 4,8mm, oplet CuSn drátky (40%), útlum při 470 / 862 / 2150MHz (dB / 100m) 12,4 / 17,1/ 27,9</t>
  </si>
  <si>
    <t>04.19</t>
  </si>
  <si>
    <t>04.20</t>
  </si>
  <si>
    <t>04.21</t>
  </si>
  <si>
    <t>04.22</t>
  </si>
  <si>
    <t>742 42-0201</t>
  </si>
  <si>
    <t>Nastavení zesilovače dle úrovně na zásuvkách</t>
  </si>
  <si>
    <t>04.23</t>
  </si>
  <si>
    <t>04.24</t>
  </si>
  <si>
    <t>04.25</t>
  </si>
  <si>
    <t>Poplachový zabezpečovací a tísňový systém PZTS</t>
  </si>
  <si>
    <t>742 22-0003</t>
  </si>
  <si>
    <t>Montáž ústředny PZTS 48-520 zón</t>
  </si>
  <si>
    <t>Zabezpečovací ústředna - 8 vstupů na desce (16 zón v ATZ zapojení), rozšiřitelná na maximálně 192 drátových nebo bezdrátových vstupů, podpora až 254 klávesnic, 8 podsystémů, 4PGM výstupy (rozšířitelné do max. 250PGM výstupů), 1x relé výstup, 999 uživatelských kódů, paměť na 2048 událostí, výstup na sirénu až 2A, instalace, správa a údržba z klávesnice nebo SW WinLoad, digitální komunikátor s formáty jako CID a další, maximální počet sledovaných dveří / čteček 32. Součástí není instal. krabice, trafo, akumulátor</t>
  </si>
  <si>
    <t>Velký univerzální plechový box pro všechny ústřednu, dvířka-pomocí nasouvacích pantů, povrchová montáž, zemnící svorky s kabeláží dle normy, předlisovaný otvor pro zámek nebo dvířka lze zašroubovat, místo pro akumulátor max 18Ah (s omezeným prostorem), TAMPER, rozměry 320x395x90mm, včetně trafa 40VA</t>
  </si>
  <si>
    <t>Montáž krytu akumulátoru</t>
  </si>
  <si>
    <t>Kryt pro akumulátor 18Ah</t>
  </si>
  <si>
    <t>Zámek pro instalační skříňky k ústřednám a modulům</t>
  </si>
  <si>
    <t>Montáž modulu pro komunikaci přes ethernet</t>
  </si>
  <si>
    <t>Modul pro komunikaci přes INTERNET / ETHERNET pro ústřednu-dálkové programování pomocí SW, ovládání uživatelům přes web prohlížeč (zapnutí / vypnutí / prohlížení stavu), zasílání e-mailů uživatelům (podporuje SSL kryptování), přenos všech zpráv na PCO přes INTERNET / ETHERNET</t>
  </si>
  <si>
    <t>742 22-0172</t>
  </si>
  <si>
    <t>Montáž GSM komunikátoru</t>
  </si>
  <si>
    <t>Komunikátor GSM/GPRS pro PZTS ústřednu v plastovém pouzdře se signalizačními LED, 2x slot pro SIM karty, přenos formátů na PCO v pásmu GSM i GPRS, dálkové programování přes GPRS a SW, SMS zprávy uživateli-poplachy na zóně včetně popisů, zapnutí, vypnutí, poruchy, umožňuje připojit hlasový modul pro přenos hlasových zpráv a dálkové uživatelské ovládání ústředny, napájení 12-16V = / 400mA (max.1), připojení přes sériový kabel (max.1,8m), 16 tel. č. pro sms a zprávy, ovládání výstupů na ústředně až do počtu 8, integrovaná anténa, IP20, prac. tep.: 0-50°C</t>
  </si>
  <si>
    <t>742 22-0141</t>
  </si>
  <si>
    <t>Montáž klávesnice</t>
  </si>
  <si>
    <t>Textová LCD klávesnice s dvěma řádky, nový plochý design, dotykové klávesy s kapacitním senzorem, 1 klávesová zóna, 1PGM na desce, modré podsvícení, max. proudový odběr 120 mA</t>
  </si>
  <si>
    <t>742 22-0031</t>
  </si>
  <si>
    <t>Montáž expanderu</t>
  </si>
  <si>
    <t>Expander s 8 zónami s ATZ připojitelný na sběrnici, 1xPGM výstup</t>
  </si>
  <si>
    <t>458</t>
  </si>
  <si>
    <t>742 22-0051</t>
  </si>
  <si>
    <t>Montáž krabice pro expander</t>
  </si>
  <si>
    <t>Instalační skříňka pro expandéry, bílý plast, rozměry 170x155x22mm</t>
  </si>
  <si>
    <t>742 22-0211</t>
  </si>
  <si>
    <t>Montáž zálohového napájecího zdroje</t>
  </si>
  <si>
    <t>Spínaný zdroj v kovovém krytu 13,8 Vss / 5A s reléovými výstupy "výpadek sítě" a "vybitý AKU", prostor pro AKU 40Ah, max. velikost dobíj. proudu do AKU nastavitelná na 1, 2, 3 nebo 4 A, max. velikost záložního AKU 40Ah, ochrana AKU proti hlubokému vybití, homologace do kategorie 3 dle ČSN EN 50131-2</t>
  </si>
  <si>
    <t>470</t>
  </si>
  <si>
    <t>742 22-0161</t>
  </si>
  <si>
    <t>472</t>
  </si>
  <si>
    <t>Akumulátor 12VDC/18Ah</t>
  </si>
  <si>
    <t>474</t>
  </si>
  <si>
    <t>Akumulátor 12VDC/40Ah</t>
  </si>
  <si>
    <t>476</t>
  </si>
  <si>
    <t>742 22-0255</t>
  </si>
  <si>
    <t>Montáž vnitřní sirény</t>
  </si>
  <si>
    <t>478</t>
  </si>
  <si>
    <t>Vnitřní nezálohovaná plastová piezosiréna, napájení 11 - 14 Vss / 250 mA, akustický výkon 110 dB / 1m, barva slonová kost, rozměry 122 x 72 x 43 mm (v x š x h)</t>
  </si>
  <si>
    <t>480</t>
  </si>
  <si>
    <t>Vysílač na PCO</t>
  </si>
  <si>
    <t>482</t>
  </si>
  <si>
    <t>742 22-0053</t>
  </si>
  <si>
    <t>Montáž krabice pro magnetický kontakt</t>
  </si>
  <si>
    <t>484</t>
  </si>
  <si>
    <t>Plastová nízká propojovací krabice pro povrchovou montáž s ochranným meandrem, pájecí svorky, počet svorek 7+1, ochranný kontakt NC, barva bílá, rozměry: 96 x 41 x 18 mm</t>
  </si>
  <si>
    <t>486</t>
  </si>
  <si>
    <t>742 22-0235</t>
  </si>
  <si>
    <t>Montáž magnetického kontaktu povrchového</t>
  </si>
  <si>
    <t>488</t>
  </si>
  <si>
    <t>Čtyř drátový plastový polarizovaný magnetický kontakt se sabotážní smyčkou, rozměry 54 x 13 x 13 mm, pracovní mezera max. 20 mm, barva bílá, typ NC, délka přívodního kabelu 3 m.</t>
  </si>
  <si>
    <t>490</t>
  </si>
  <si>
    <t>742 22-0232</t>
  </si>
  <si>
    <t>Montáž detektoru na stěnu nebo strop</t>
  </si>
  <si>
    <t>492</t>
  </si>
  <si>
    <t>Detektor tříštění skla s dosahem až 7,6m a stíněným relé i pro skla s fóliemi, odběr 13mA, homologace do kategorie 2 dle ČSN EN 50131-2</t>
  </si>
  <si>
    <t>494</t>
  </si>
  <si>
    <t>Duální čidlo PIR/MW, dosah 12x12m, vyjímatelná svorkovnice, odběr 10mA, homologace do kategorie 2 dle ČSN EN 50131-2</t>
  </si>
  <si>
    <t>496</t>
  </si>
  <si>
    <t>Stropní duální detektor PIR/MW s dosahem 360°x18 m, odběr 18mA, montážní výška 2,5-6m, homologace do kategorie 2 dle ČSN EN 50131-2</t>
  </si>
  <si>
    <t>498</t>
  </si>
  <si>
    <t>Součinnost při připojení na PCO</t>
  </si>
  <si>
    <t>500</t>
  </si>
  <si>
    <t>F/UTP 4x2x0,5 CAT.5e - kabel komunikační, plášť LSZH</t>
  </si>
  <si>
    <t>504</t>
  </si>
  <si>
    <t>CYSY 2x1,5 - kabel napájecí, flexibilní</t>
  </si>
  <si>
    <t>506</t>
  </si>
  <si>
    <t>SYKFY 2x2x0,5 - kabel sdělovací</t>
  </si>
  <si>
    <t>508</t>
  </si>
  <si>
    <t>SYKFY 3x2x0,5 - kabel sdělovací</t>
  </si>
  <si>
    <t>510</t>
  </si>
  <si>
    <t>512</t>
  </si>
  <si>
    <t>Elektroinstalační pevná trubka 16mm, samozhášivá, nízká mechanická odolnost, vč. příchytek a tvarovek</t>
  </si>
  <si>
    <t>514</t>
  </si>
  <si>
    <t>516</t>
  </si>
  <si>
    <t>518</t>
  </si>
  <si>
    <t>Elektroinstalační ohebná trubka 29mm, samozhášivá, nízká mechanická odolnost</t>
  </si>
  <si>
    <t>520</t>
  </si>
  <si>
    <t>522</t>
  </si>
  <si>
    <t>524</t>
  </si>
  <si>
    <t>526</t>
  </si>
  <si>
    <t>528</t>
  </si>
  <si>
    <t>742 22-0401</t>
  </si>
  <si>
    <t>Programování základních parametrů ústředny PZTS</t>
  </si>
  <si>
    <t>530</t>
  </si>
  <si>
    <t>742 22-0402</t>
  </si>
  <si>
    <t>Programování systému PZTS (cena za detektor)</t>
  </si>
  <si>
    <t>532</t>
  </si>
  <si>
    <t>742 22-0411</t>
  </si>
  <si>
    <t>Oživení systému PZTS (cena za detektor)</t>
  </si>
  <si>
    <t>534</t>
  </si>
  <si>
    <t>742 22-0511</t>
  </si>
  <si>
    <t>Výchozí revize a vypracování revizní zprávy</t>
  </si>
  <si>
    <t>536</t>
  </si>
  <si>
    <t>538</t>
  </si>
  <si>
    <t>540</t>
  </si>
  <si>
    <t>542</t>
  </si>
  <si>
    <t>Signalizace z WC invalidů</t>
  </si>
  <si>
    <t>Montáž sady asistenčního systému</t>
  </si>
  <si>
    <t>546</t>
  </si>
  <si>
    <t>Asistenční systém na sociální zařízení pro invalidy (sada - zdroj, táhlo, indikátor)</t>
  </si>
  <si>
    <t>548</t>
  </si>
  <si>
    <t>550</t>
  </si>
  <si>
    <t>J-Y(st)Y 4x2x0,8 - kabel komunikační</t>
  </si>
  <si>
    <t>552</t>
  </si>
  <si>
    <t>554</t>
  </si>
  <si>
    <t>556</t>
  </si>
  <si>
    <t>279</t>
  </si>
  <si>
    <t>06.05</t>
  </si>
  <si>
    <t>558</t>
  </si>
  <si>
    <t>06.06</t>
  </si>
  <si>
    <t>560</t>
  </si>
  <si>
    <t>562</t>
  </si>
  <si>
    <t>06.07</t>
  </si>
  <si>
    <t>564</t>
  </si>
  <si>
    <t>06.08</t>
  </si>
  <si>
    <t>566</t>
  </si>
  <si>
    <t>06.09</t>
  </si>
  <si>
    <t>568</t>
  </si>
  <si>
    <t>Kamerový systém CCTV</t>
  </si>
  <si>
    <t>742 23-0001</t>
  </si>
  <si>
    <t>Montáž síťového rekordéru NVR</t>
  </si>
  <si>
    <t>572</t>
  </si>
  <si>
    <t>Síťový NVR rekordér pro 16 kamer; max. rozlišení záznamu: 12 Megapixel; 2 HDD sloty: video výstup HDMI / VGA; 4x alarm vstup/1x výstup; 1x audio vstup/1x audio výstup; datová propustnost (In / Out): 80 / 256 Mbps</t>
  </si>
  <si>
    <t>574</t>
  </si>
  <si>
    <t>Montáž HDD do NVR</t>
  </si>
  <si>
    <t>576</t>
  </si>
  <si>
    <t>3TB speciální série HDD vyvinuta spec. pro kamerové účely a pro trvalý provoz v náročných aplikacích a nonstop dohledech; 3 roky záruka, nízká spotřeba 5W</t>
  </si>
  <si>
    <t>578</t>
  </si>
  <si>
    <t>742 23-0002</t>
  </si>
  <si>
    <t>Montáž PC pracovní stanice</t>
  </si>
  <si>
    <t>580</t>
  </si>
  <si>
    <t>PC pracovní stanice pro obsluhu kamerového systému - provedení Tower; CPU: 12M Cache, 2.66 GHz, 6.40 GT/s; RAM: 12 GB DDR3 ECC; HDD: 2x 500 GB 3.5" 7.500 rpm; Diskový řadič: SAS/SATA 3.0GB/s, RAID 0 or 1; grafika: 1GB GDDR5; integrovaná LAN; zdroj, DVD-ROM, OS, klávesnice, myš</t>
  </si>
  <si>
    <t>582</t>
  </si>
  <si>
    <t>LED monitor úhlopříčka 32"=81cm, rozlišení max. 1920x1080 bodů, formát 16:9, Ethernet/RS-232C, jas 350 cd/m2, kontrast 5000:1, odezva 8ms (GtG), RJ45 pro LAN, vstupy: 1x kompozitní video CVBS (BNC), 1x HDMI, 1x VGA, 1x DVI, 2x audio, výstupy: reproduktory 2x 10W, napájení: 230VAC/77W, rozměr 722x421x50mm, hmotnost 4.8kg, montáž VESA 200x200mm</t>
  </si>
  <si>
    <t>584</t>
  </si>
  <si>
    <t>742 23-0003</t>
  </si>
  <si>
    <t>Montáž venkovní kamery</t>
  </si>
  <si>
    <t>586</t>
  </si>
  <si>
    <t>Antivandal dome IP kamera venkovní ? H.264, až 25 sn./s, rozlišení 1920x1080, objektiv 2,8-12mm, detekce pohybu, IR přísvit až 30m, napájení 12VDC nebo PoE, IP66, IK10</t>
  </si>
  <si>
    <t>588</t>
  </si>
  <si>
    <t>742 23-0004</t>
  </si>
  <si>
    <t>Montáž vnitřní kamery</t>
  </si>
  <si>
    <t>590</t>
  </si>
  <si>
    <t>Dome 2MPx IP kamera vnitřní ? H.264, až 25 sn./s, rozlišení 1920x1080, objektiv 2,8- 12mm, detekce pohybu, IR přísvit až 20m, digitální WDR, napájení PoE nebo 12VDC, spotřeba 5-10W</t>
  </si>
  <si>
    <t>592</t>
  </si>
  <si>
    <t>742 23-0103</t>
  </si>
  <si>
    <t>Nastavení záběru kamery dle přání uživatele</t>
  </si>
  <si>
    <t>594</t>
  </si>
  <si>
    <t>Naprogramování NVR</t>
  </si>
  <si>
    <t>596</t>
  </si>
  <si>
    <t>598</t>
  </si>
  <si>
    <t>600</t>
  </si>
  <si>
    <t>602</t>
  </si>
  <si>
    <t>Strukturovaná kabeláž</t>
  </si>
  <si>
    <t>742 33-0002</t>
  </si>
  <si>
    <t>Montáž rozvaděče stojanového</t>
  </si>
  <si>
    <t>606</t>
  </si>
  <si>
    <t>19' rozvaděč stojanový 47U/800x800, přední dveře skleněné, výklopná klika s vyměnitelnou vložkou, univerzální klíč 333, vícebodový zámek, zadní panel s kabelovým vstupem, 2 bočnice</t>
  </si>
  <si>
    <t>608</t>
  </si>
  <si>
    <t>Montáž ventilační jednotky do 19" rozvaděče</t>
  </si>
  <si>
    <t>610</t>
  </si>
  <si>
    <t>Ventilační jednotka - 4 x ventilátor s termostatem, instal. do střechy/dna rozvaděče hloubky 600, 800 a 1200 mm</t>
  </si>
  <si>
    <t>612</t>
  </si>
  <si>
    <t>Montáž předního vertikálního vyvazovacího panelu do 19" rozvaděče</t>
  </si>
  <si>
    <t>614</t>
  </si>
  <si>
    <t>Přední vertikální HD vyvazovací panel do rozvaděče, odnímatelný kryt - 3 sekce, 44 párů žeber, (VxŠxH) 45x100x126</t>
  </si>
  <si>
    <t>616</t>
  </si>
  <si>
    <t>742 33-0023</t>
  </si>
  <si>
    <t>Montáž vyvazovacího panelu do 19" rozvaděče</t>
  </si>
  <si>
    <t>618</t>
  </si>
  <si>
    <t>19"vyvazovací panel 1U,jednostranný, plast.oka 80x40 mm</t>
  </si>
  <si>
    <t>620</t>
  </si>
  <si>
    <t>Montáž zemnící lišty do 19" rozvaděče</t>
  </si>
  <si>
    <t>622</t>
  </si>
  <si>
    <t>Zemnící lišta pro rozvaděč 47U</t>
  </si>
  <si>
    <t>624</t>
  </si>
  <si>
    <t>742 33-0022</t>
  </si>
  <si>
    <t>Montáž napájecího panelu</t>
  </si>
  <si>
    <t>626</t>
  </si>
  <si>
    <t>19',8xCZ zásuvka,bleskojistka,3x1.5mm 2m kabel CZ-DE, RAL9005</t>
  </si>
  <si>
    <t>628</t>
  </si>
  <si>
    <t>742 33-0024</t>
  </si>
  <si>
    <t>Montáž patch panelu 24 portů</t>
  </si>
  <si>
    <t>630</t>
  </si>
  <si>
    <t>08.10</t>
  </si>
  <si>
    <t>Patch panel 24 portů, osazený, UTP Cat.6, velikost 1U, montáž 19"</t>
  </si>
  <si>
    <t>632</t>
  </si>
  <si>
    <t>742 33-0025</t>
  </si>
  <si>
    <t>Montáž patch panelu ISDN, 50 portů</t>
  </si>
  <si>
    <t>634</t>
  </si>
  <si>
    <t>08.11</t>
  </si>
  <si>
    <t>Patch panel 50 portů, osazený, UTP Cat.3, velikost 1U, montáž 19"</t>
  </si>
  <si>
    <t>636</t>
  </si>
  <si>
    <t>742 33-0021</t>
  </si>
  <si>
    <t>Montáž police</t>
  </si>
  <si>
    <t>638</t>
  </si>
  <si>
    <t>08.12</t>
  </si>
  <si>
    <t>19" ukládací polička s podpěrami, hloubka 450 mm</t>
  </si>
  <si>
    <t>640</t>
  </si>
  <si>
    <t>742 33-0041</t>
  </si>
  <si>
    <t>Montáž kompletní datové zásuvky 1xRJ45</t>
  </si>
  <si>
    <t>642</t>
  </si>
  <si>
    <t>08.13</t>
  </si>
  <si>
    <t>Kompletní datová zásuvka 1xRJ45 CAT.6 UTP vč. krabice, rámečku a krytky</t>
  </si>
  <si>
    <t>644</t>
  </si>
  <si>
    <t>742 33-0042</t>
  </si>
  <si>
    <t>Montáž kompletní datové zásuvky 2xRJ45</t>
  </si>
  <si>
    <t>646</t>
  </si>
  <si>
    <t>08.14</t>
  </si>
  <si>
    <t>Kompletní datová zásuvka 2xRJ45 CAT.6 UTP vč. krabice, rámečku a krytky</t>
  </si>
  <si>
    <t>648</t>
  </si>
  <si>
    <t>08.15</t>
  </si>
  <si>
    <t>Propojovací kabel RJ45/RJ45, CAT.5e, UTP, délka 2m</t>
  </si>
  <si>
    <t>650</t>
  </si>
  <si>
    <t>08.16</t>
  </si>
  <si>
    <t>Propojovací kabel RJ45/RJ45, CAT.5e, UTP, délka 3m</t>
  </si>
  <si>
    <t>652</t>
  </si>
  <si>
    <t>742 33-0011</t>
  </si>
  <si>
    <t>Montáž switche do rozvaděče</t>
  </si>
  <si>
    <t>654</t>
  </si>
  <si>
    <t>08.17</t>
  </si>
  <si>
    <t>Nastavení switchů a parametrů sítě</t>
  </si>
  <si>
    <t>656</t>
  </si>
  <si>
    <t>08.18</t>
  </si>
  <si>
    <t>Podnikový plně konfigurovatelný L2 přepínač, 48x port PoE+ Gigabit Ethernet 10/100/1000 Mb/s s konektorem RJ-45, 4x Gigabit Ethernet SFP slot, Auto-MDIX, propustnost až 104 Gbps a 77.3 mpps, procesor s frekvencí 800 MHz, 128 MB RAM, 128 MB flash, paketový buffer 3 MB, QoS a silné zabezpečení, PoE+ napájení s 30W na port a celkovým zatížením až 382W</t>
  </si>
  <si>
    <t>658</t>
  </si>
  <si>
    <t>08.19</t>
  </si>
  <si>
    <t>Podnikový plně konfigurovatelný L2 přepínač, 48x port Gigabit Ethernet 10/100/1000 Mb/s s konektorem RJ-45, 4x Gigabit Ethernet SFP slot, Auto-MDIX, propustnost až 104 Gbps a 77.3 mpps, procesor s frekvencí 800 MHz, 128 MB RAM, 128 MB flash, paketový buffer 3 MB, QoS a silné zabezpečení.</t>
  </si>
  <si>
    <t>660</t>
  </si>
  <si>
    <t>08.20</t>
  </si>
  <si>
    <t>Montáž Wifi AP a držáku</t>
  </si>
  <si>
    <t>662</t>
  </si>
  <si>
    <t>08.21</t>
  </si>
  <si>
    <t>Nastavení Wifi AP a parametrů sítě</t>
  </si>
  <si>
    <t>664</t>
  </si>
  <si>
    <t>08.22</t>
  </si>
  <si>
    <t>Wifi AP - podpora Wi-Fi 802.11a, 802.11ac, 802.11b, 802.11g, 802.11n; tři dvoupásmové antény, konfigurace 3x3 MIMO (5 GHz)/2x2 MIMO (2.4 GHz); rozhraní: 1 x 10/100/1000 RJ-45 LAN, 1 x USB 2.0 (typ A), Bluetooth;</t>
  </si>
  <si>
    <t>666</t>
  </si>
  <si>
    <t>08.23</t>
  </si>
  <si>
    <t>Upevňovací mechanismus pro Wifi AP - instalace AP na zdi a další rovné povrchy</t>
  </si>
  <si>
    <t>668</t>
  </si>
  <si>
    <t>742 31-0002</t>
  </si>
  <si>
    <t>Montáž komunikačního tabla</t>
  </si>
  <si>
    <t>670</t>
  </si>
  <si>
    <t>08.24</t>
  </si>
  <si>
    <t>Univerzální komunikační analogové tablo, 3x2 tlačítka</t>
  </si>
  <si>
    <t>672</t>
  </si>
  <si>
    <t>08.25</t>
  </si>
  <si>
    <t>Montáž sloupku pro tablo, betonový základ</t>
  </si>
  <si>
    <t>674</t>
  </si>
  <si>
    <t>08.26</t>
  </si>
  <si>
    <t>Sloupek pro tablo, nerez, betonový základ</t>
  </si>
  <si>
    <t>676</t>
  </si>
  <si>
    <t>08.27</t>
  </si>
  <si>
    <t>Montáž telefonní ústředny, zapojení kabeláže, oživení a naprogramování</t>
  </si>
  <si>
    <t>678</t>
  </si>
  <si>
    <t>08.28</t>
  </si>
  <si>
    <t>Základní jednotka telefonní ústředny - IP/digitální komunikační systém; v základní konfiguraci šest analogových vnějších linek, 8 vnitřních analogových linek a 2 digitální vnitřní linky s možným rozšířením až na 288 vnitřních linek pomocí rozšiřovacích jednotek; integrovaná automatická spojovatelka; pokročilé funkce hlasové schránky; automatický záznam a zálohování hovorů; call centrum; aplikace CTI pro efektivnější obsluhu hovoru; integrace mobilních telefonů; použití stolních telefonů a softwarových telefonů se stejným číslem; současný příjem hovorů na telefonech ve skupině - dodávka vč. nutného drobného instalačního materiálu</t>
  </si>
  <si>
    <t>680</t>
  </si>
  <si>
    <t>08.29</t>
  </si>
  <si>
    <t>Digitální telefon s podsvětleným 3-řádkovým displejem, 24 programovatelných tlač., černý</t>
  </si>
  <si>
    <t>682</t>
  </si>
  <si>
    <t>08.30</t>
  </si>
  <si>
    <t>Analogový telefon</t>
  </si>
  <si>
    <t>684</t>
  </si>
  <si>
    <t>686</t>
  </si>
  <si>
    <t>08.31</t>
  </si>
  <si>
    <t>688</t>
  </si>
  <si>
    <t>690</t>
  </si>
  <si>
    <t>08.32</t>
  </si>
  <si>
    <t>692</t>
  </si>
  <si>
    <t>08.33</t>
  </si>
  <si>
    <t>694</t>
  </si>
  <si>
    <t>08.34</t>
  </si>
  <si>
    <t>696</t>
  </si>
  <si>
    <t>698</t>
  </si>
  <si>
    <t>08.35</t>
  </si>
  <si>
    <t>700</t>
  </si>
  <si>
    <t>08.36</t>
  </si>
  <si>
    <t>Montáž kabelového žlabu neperforovaného 60x50 vč. příslušenství a montážního materiálu</t>
  </si>
  <si>
    <t>702</t>
  </si>
  <si>
    <t>08.37</t>
  </si>
  <si>
    <t>Žlab kabelový neperforovaný 50*60*0,60mm, délka 3m, integrované spojky, pozinkováno, vč. nosného profilu, závitových tyčí, kotev a instalačního materiálu</t>
  </si>
  <si>
    <t>704</t>
  </si>
  <si>
    <t>08.38</t>
  </si>
  <si>
    <t>Montáž kabelového žlabu neperforovaného 60x100 vč. příslušenství a montážního materiálu</t>
  </si>
  <si>
    <t>706</t>
  </si>
  <si>
    <t>08.39</t>
  </si>
  <si>
    <t>Žlab kabelový neperforovaný 100*60*0,60mm, délka 3m, integrované spojky, pozinkováno, vč. instalačního materiálu - výložníky, závitové tyče apod. jsou dodávkou silnoproudu</t>
  </si>
  <si>
    <t>708</t>
  </si>
  <si>
    <t>08.40</t>
  </si>
  <si>
    <t>Montáž kabelového žlabu neperforovaného 60x200 vč. příslušenství a montážního materiálu</t>
  </si>
  <si>
    <t>710</t>
  </si>
  <si>
    <t>08.41</t>
  </si>
  <si>
    <t>Žlab kabelový neperforovaný 200*60*0,60mm, délka 3m, integrované spojky, pozinkováno, vč. instalačního materiálu - výložníky, závitové tyče apod. jsou dodávkou silnoproudu</t>
  </si>
  <si>
    <t>714</t>
  </si>
  <si>
    <t>08.42</t>
  </si>
  <si>
    <t>716</t>
  </si>
  <si>
    <t>718</t>
  </si>
  <si>
    <t>08.43</t>
  </si>
  <si>
    <t>720</t>
  </si>
  <si>
    <t>742 33-0051</t>
  </si>
  <si>
    <t>Popis portu zásuvky</t>
  </si>
  <si>
    <t>722</t>
  </si>
  <si>
    <t>742 33-0052</t>
  </si>
  <si>
    <t>Popis portu patchpanelu</t>
  </si>
  <si>
    <t>724</t>
  </si>
  <si>
    <t>742 33-0101</t>
  </si>
  <si>
    <t>Měření metalické kabeláže, vypracování měřících protokolů (cena za port)</t>
  </si>
  <si>
    <t>726</t>
  </si>
  <si>
    <t>08.44</t>
  </si>
  <si>
    <t>728</t>
  </si>
  <si>
    <t>08.45</t>
  </si>
  <si>
    <t>730</t>
  </si>
  <si>
    <t>08.46</t>
  </si>
  <si>
    <t>732</t>
  </si>
  <si>
    <t>D.09 - Měření a regulace</t>
  </si>
  <si>
    <t xml:space="preserve">    D1 - Rozvaděč RM1</t>
  </si>
  <si>
    <t xml:space="preserve">    D2 - Řídící systém</t>
  </si>
  <si>
    <t xml:space="preserve">    D3 - Rozvaděč RM2</t>
  </si>
  <si>
    <t xml:space="preserve">    D4 - Rozvaděč RM3</t>
  </si>
  <si>
    <t xml:space="preserve">    D5 - Rozvaděč RM3A</t>
  </si>
  <si>
    <t xml:space="preserve">    D6 - Rozvaděč RM4</t>
  </si>
  <si>
    <t xml:space="preserve">    D7 - Rozvaděč RM4A</t>
  </si>
  <si>
    <t xml:space="preserve">    D8 - Rozvaděč RM5</t>
  </si>
  <si>
    <t xml:space="preserve">    D9 - Rozvaděč RM5A</t>
  </si>
  <si>
    <t>02 - Přístroje mimo rozvaděče</t>
  </si>
  <si>
    <t>03 - Kabely a úložné konstrukce a prvky</t>
  </si>
  <si>
    <t>04 - Montáže</t>
  </si>
  <si>
    <t>05 - Elektromontážní práce a materiál</t>
  </si>
  <si>
    <t>06 - Ostatní</t>
  </si>
  <si>
    <t>D1</t>
  </si>
  <si>
    <t>Rozvaděč RM1</t>
  </si>
  <si>
    <t>Skříňový rozvaděč 2000x800x400 mm min. IP43</t>
  </si>
  <si>
    <t>Poznámka k položce:_x000D_
(Rozvaděč včetně potřebného vybavení, jištění, spínací přístroje, kontrolky, atd)</t>
  </si>
  <si>
    <t>D2</t>
  </si>
  <si>
    <t>Řídící systém</t>
  </si>
  <si>
    <t>Metasys NIE29 KNX rozhraním třetí strany (RS232 nebo Ethernet TCP/TP). zař. MS/TP, 24 VAC, 10UI, 8DI, 4AO, 4CO, 7DO, Database pro vizualizace</t>
  </si>
  <si>
    <t>10-bodový IOM, 8 UI, 2 AO, 24 VAC</t>
  </si>
  <si>
    <t>Regulátor FAC. 6 UI, 2 BI, 3 BO and 4 CO a 2 AO, 24 VAC,BacNet</t>
  </si>
  <si>
    <t>Barevný dotykový displej, 3,5", komunikace BACnet MS/TP</t>
  </si>
  <si>
    <t>17-bodový IOM: 6UI, 2DI, 2AO, 4CO, 3DO (triak) BacNet</t>
  </si>
  <si>
    <t>6-bodový IOM: 2UI, 2UO, 2DO (rele) BacNet</t>
  </si>
  <si>
    <t>16-bodový IOM, 16 DI, 24 VAC, BacNet</t>
  </si>
  <si>
    <t>16-bodový IOM, 8 DI, 8 DO, 24 VAC, Bac Net</t>
  </si>
  <si>
    <t>Gateway Dali/Bacnet MS/TP</t>
  </si>
  <si>
    <t>Napájení sběrnice Dali</t>
  </si>
  <si>
    <t>Ks</t>
  </si>
  <si>
    <t>M-Bus koncentrátor pro max.6 zařízení , 24V AC/DC (RS-232)</t>
  </si>
  <si>
    <t>D3</t>
  </si>
  <si>
    <t>Rozvaděč RM2</t>
  </si>
  <si>
    <t>Nástěnný rozvaděč 1200x1000x300 mm min. IP43</t>
  </si>
  <si>
    <t>10-bodový IOM, 8 UI, 2 AO, 24 VAC, BacNet</t>
  </si>
  <si>
    <t>16-bodový IOM, 8 DI, 8 DO, 24 VAC, BacNet</t>
  </si>
  <si>
    <t>D4</t>
  </si>
  <si>
    <t>Rozvaděč RM3</t>
  </si>
  <si>
    <t>Zapuštěný rozvaděč 800x1000x300 mm min. IP43</t>
  </si>
  <si>
    <t>6-bodový IOM: 2UI, 2UO, 2DO (rele); FC Bus a SA Bus</t>
  </si>
  <si>
    <t>D5</t>
  </si>
  <si>
    <t>Rozvaděč RM3A</t>
  </si>
  <si>
    <t>Zapuštěný rozvaděč 800x600x300 mm min. IP43</t>
  </si>
  <si>
    <t>D6</t>
  </si>
  <si>
    <t>Rozvaděč RM4</t>
  </si>
  <si>
    <t>D7</t>
  </si>
  <si>
    <t>Rozvaděč RM4A</t>
  </si>
  <si>
    <t>D8</t>
  </si>
  <si>
    <t>Rozvaděč RM5</t>
  </si>
  <si>
    <t>D9</t>
  </si>
  <si>
    <t>Rozvaděč RM5A</t>
  </si>
  <si>
    <t>12-bodový IOM: 4UI, 4UO, 4DO (rele); FC Bus a SA Bus</t>
  </si>
  <si>
    <t>Přístroje mimo rozvaděče</t>
  </si>
  <si>
    <t>Teplotní čidlo prostorové A99RY-1C</t>
  </si>
  <si>
    <t>Teplotní čidlo venkovní TS-6360E-050</t>
  </si>
  <si>
    <t>Teplotní čidlo příložné TS-6360S-000</t>
  </si>
  <si>
    <t>Teplotní čidlo kanálové TS-6360D-B10</t>
  </si>
  <si>
    <t>Teplotní čidlo do jímky LP-A99S000-C</t>
  </si>
  <si>
    <t>CU jímka, 50 mm, 25 bar, závit R 1/2</t>
  </si>
  <si>
    <t>Snímač diferenčního tlaku 0-500Pa P233A-4-PHC</t>
  </si>
  <si>
    <t>Snímač tlaku v potrubí, signál 0-10V DP2500-R8-AZ</t>
  </si>
  <si>
    <t>Snímač tlaku v potrubí, signál 0-10V P499VBH-401C</t>
  </si>
  <si>
    <t>Adaptér pro P74, P77, P78, P99</t>
  </si>
  <si>
    <t>Snímač CO2 do VZT kanálu, 0-10 V, 0-2000 ppm CD-P00-00-0</t>
  </si>
  <si>
    <t>Snímač CO prostorový CD-200-E00-00</t>
  </si>
  <si>
    <t>Čidlo pohybu</t>
  </si>
  <si>
    <t>Snímač vlhkosti prostorový HT-1300-UR</t>
  </si>
  <si>
    <t>Snímač vlhkosti kanálový HT -1306-UD1</t>
  </si>
  <si>
    <t>Protimrazová ochrana ohřívače 270XT-95008</t>
  </si>
  <si>
    <t>Kapilární svorka 270XT/A11, 6ks</t>
  </si>
  <si>
    <t>Příložný termostat A19DAC-9001</t>
  </si>
  <si>
    <t>Elektrody zaplavení DS</t>
  </si>
  <si>
    <t>Pohon klapky 24V AC 20Nm, ř. signál 0-10V hav. Funkce M9220-GGA-1</t>
  </si>
  <si>
    <t>Pohon klapky 24V AC 16Nm, ř. signál 0-10V M9116-GGA-1N</t>
  </si>
  <si>
    <t>02.22_O</t>
  </si>
  <si>
    <t>Pohonklapky 24V AC 8Nm, ON/OFF M9108-AGA-1N</t>
  </si>
  <si>
    <t>Třícestný směš. bronzový ventil, PN 16, DN 15, válcový závit, Kv 4,0 m3/h</t>
  </si>
  <si>
    <t>Třícestný směš. bronzový ventil, PN 16, DN20, válcový závit, Kv 6,3 m3/h</t>
  </si>
  <si>
    <t>Třícestný směš. bronzový ventil, PN 16, DN 40, válcový závit,Kv 25 m3/h</t>
  </si>
  <si>
    <t>Dvoucestný bronzový ventil, PN 16, DN20, válcový závit, Kv 6,3</t>
  </si>
  <si>
    <t>Dvoucestný bronzový ventil, PN 16, DN 32, válcový závit, Kv 16</t>
  </si>
  <si>
    <t>Dvoucestný bronzový ventil, PN 16, DN 40, válcový závit, Kv 25</t>
  </si>
  <si>
    <t>Samonastavovací elektrický pohon, 500 N, IP54, proporcion. ovládání 0-10 V DC, 24 V AC, VA-7706-1001</t>
  </si>
  <si>
    <t>Meteostanice vítr, déšť</t>
  </si>
  <si>
    <t>Svorková krabice 5 svorek</t>
  </si>
  <si>
    <t>Kabely a úložné konstrukce a prvky</t>
  </si>
  <si>
    <t>Silový kabel CYKY2Ox1,5</t>
  </si>
  <si>
    <t>Silový kabel CYKY3Jx1,5</t>
  </si>
  <si>
    <t>Silový kabel CYKY4Jx2,5</t>
  </si>
  <si>
    <t>Silový kabel CYKY4Jx4</t>
  </si>
  <si>
    <t>Stíněný kabel JYTY2x1</t>
  </si>
  <si>
    <t>Stíněný kabel JYTY4x1</t>
  </si>
  <si>
    <t>Komunikační kabel Paar tronic 2x2x06</t>
  </si>
  <si>
    <t>Kabel TCEKPFLE 3x4x0,8</t>
  </si>
  <si>
    <t>Kabelová chránička d=60 mm</t>
  </si>
  <si>
    <t>Vodič CY4žz</t>
  </si>
  <si>
    <t>Vodič CY6žz</t>
  </si>
  <si>
    <t>Vodič CY10žz</t>
  </si>
  <si>
    <t>Kabelový žlab plechový 250x50 mm vč. víka</t>
  </si>
  <si>
    <t>Kabelový žlab plechový 125x50 mm vč. víka</t>
  </si>
  <si>
    <t>Kabelový žlab mřížový 150x50 mm</t>
  </si>
  <si>
    <t>Konzola kabelového žlabu</t>
  </si>
  <si>
    <t>Ohebná trubka 16 mm</t>
  </si>
  <si>
    <t>Vkládací lišta LV24</t>
  </si>
  <si>
    <t>PVC trubka pevná 20 mm</t>
  </si>
  <si>
    <t>Konstrukce pro prostorová čidla</t>
  </si>
  <si>
    <t>Pomocný materiál</t>
  </si>
  <si>
    <t>Montáže</t>
  </si>
  <si>
    <t>Výroba a montáž skříňového rozvaděče</t>
  </si>
  <si>
    <t>Výroba a montáž nástěnného, zapuštěného rozvaděče</t>
  </si>
  <si>
    <t>Snímač tlaku, tlakové diference</t>
  </si>
  <si>
    <t>Čidlo teploty</t>
  </si>
  <si>
    <t>Pohon klapky</t>
  </si>
  <si>
    <t>Regulační ventil</t>
  </si>
  <si>
    <t>Elektrody zaplavení</t>
  </si>
  <si>
    <t>Montáž kabelových žlabů, lišt a trubek</t>
  </si>
  <si>
    <t>Montáž kabelů</t>
  </si>
  <si>
    <t>Montáž ochranného pospojení</t>
  </si>
  <si>
    <t>Elektromontážní práce a materiál</t>
  </si>
  <si>
    <t>Software regulátory (uživatelský)</t>
  </si>
  <si>
    <t>db</t>
  </si>
  <si>
    <t>Rozšíření stávající vizualizace o 10ks obrázků</t>
  </si>
  <si>
    <t>Rošíření stávající alarmové database</t>
  </si>
  <si>
    <t>Rozšíření stávající trendové databyse</t>
  </si>
  <si>
    <t>Programování scén osvětlení (Dali )</t>
  </si>
  <si>
    <t>Konfigurace stávajícího vizualizačního PC pro novou budovu</t>
  </si>
  <si>
    <t>Ostatní</t>
  </si>
  <si>
    <t>Nastavení a oživení systému MaR</t>
  </si>
  <si>
    <t>Výchozí revize</t>
  </si>
  <si>
    <t>Dílenská dokumentace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</si>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</sst>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167" fontId="21" fillId="2" borderId="23" xfId="0" applyNumberFormat="1" applyFont="1" applyFill="1" applyBorder="1" applyAlignment="1" applyProtection="1">
      <alignment vertical="center"/>
      <protection locked="0"/>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4" fontId="26" fillId="0" borderId="0" xfId="0" applyNumberFormat="1" applyFont="1" applyAlignment="1" applyProtection="1">
      <alignment horizontal="right" vertical="center"/>
    </xf>
    <xf numFmtId="0" fontId="26" fillId="0" borderId="0" xfId="0" applyFont="1" applyAlignment="1" applyProtection="1">
      <alignment vertical="center"/>
    </xf>
    <xf numFmtId="4" fontId="26" fillId="0" borderId="0" xfId="0" applyNumberFormat="1" applyFont="1" applyAlignment="1" applyProtection="1">
      <alignment vertical="center"/>
    </xf>
    <xf numFmtId="0" fontId="25"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4"/>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79"/>
      <c r="AS2" s="379"/>
      <c r="AT2" s="379"/>
      <c r="AU2" s="379"/>
      <c r="AV2" s="379"/>
      <c r="AW2" s="379"/>
      <c r="AX2" s="379"/>
      <c r="AY2" s="379"/>
      <c r="AZ2" s="379"/>
      <c r="BA2" s="379"/>
      <c r="BB2" s="379"/>
      <c r="BC2" s="379"/>
      <c r="BD2" s="379"/>
      <c r="BE2" s="379"/>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63" t="s">
        <v>14</v>
      </c>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23"/>
      <c r="AQ5" s="23"/>
      <c r="AR5" s="21"/>
      <c r="BE5" s="360" t="s">
        <v>15</v>
      </c>
      <c r="BS5" s="18" t="s">
        <v>6</v>
      </c>
    </row>
    <row r="6" spans="1:74" s="1" customFormat="1" ht="36.950000000000003" customHeight="1">
      <c r="B6" s="22"/>
      <c r="C6" s="23"/>
      <c r="D6" s="29" t="s">
        <v>16</v>
      </c>
      <c r="E6" s="23"/>
      <c r="F6" s="23"/>
      <c r="G6" s="23"/>
      <c r="H6" s="23"/>
      <c r="I6" s="23"/>
      <c r="J6" s="23"/>
      <c r="K6" s="365" t="s">
        <v>17</v>
      </c>
      <c r="L6" s="364"/>
      <c r="M6" s="364"/>
      <c r="N6" s="364"/>
      <c r="O6" s="364"/>
      <c r="P6" s="364"/>
      <c r="Q6" s="364"/>
      <c r="R6" s="364"/>
      <c r="S6" s="364"/>
      <c r="T6" s="364"/>
      <c r="U6" s="364"/>
      <c r="V6" s="364"/>
      <c r="W6" s="364"/>
      <c r="X6" s="364"/>
      <c r="Y6" s="364"/>
      <c r="Z6" s="364"/>
      <c r="AA6" s="364"/>
      <c r="AB6" s="364"/>
      <c r="AC6" s="364"/>
      <c r="AD6" s="364"/>
      <c r="AE6" s="364"/>
      <c r="AF6" s="364"/>
      <c r="AG6" s="364"/>
      <c r="AH6" s="364"/>
      <c r="AI6" s="364"/>
      <c r="AJ6" s="364"/>
      <c r="AK6" s="364"/>
      <c r="AL6" s="364"/>
      <c r="AM6" s="364"/>
      <c r="AN6" s="364"/>
      <c r="AO6" s="364"/>
      <c r="AP6" s="23"/>
      <c r="AQ6" s="23"/>
      <c r="AR6" s="21"/>
      <c r="BE6" s="361"/>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61"/>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61"/>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61"/>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19</v>
      </c>
      <c r="AO10" s="23"/>
      <c r="AP10" s="23"/>
      <c r="AQ10" s="23"/>
      <c r="AR10" s="21"/>
      <c r="BE10" s="361"/>
      <c r="BS10" s="18" t="s">
        <v>6</v>
      </c>
    </row>
    <row r="11" spans="1:74" s="1" customFormat="1" ht="18.399999999999999"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19</v>
      </c>
      <c r="AO11" s="23"/>
      <c r="AP11" s="23"/>
      <c r="AQ11" s="23"/>
      <c r="AR11" s="21"/>
      <c r="BE11" s="361"/>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61"/>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30</v>
      </c>
      <c r="AO13" s="23"/>
      <c r="AP13" s="23"/>
      <c r="AQ13" s="23"/>
      <c r="AR13" s="21"/>
      <c r="BE13" s="361"/>
      <c r="BS13" s="18" t="s">
        <v>6</v>
      </c>
    </row>
    <row r="14" spans="1:74" ht="12.75">
      <c r="B14" s="22"/>
      <c r="C14" s="23"/>
      <c r="D14" s="23"/>
      <c r="E14" s="366" t="s">
        <v>30</v>
      </c>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0" t="s">
        <v>28</v>
      </c>
      <c r="AL14" s="23"/>
      <c r="AM14" s="23"/>
      <c r="AN14" s="32" t="s">
        <v>30</v>
      </c>
      <c r="AO14" s="23"/>
      <c r="AP14" s="23"/>
      <c r="AQ14" s="23"/>
      <c r="AR14" s="21"/>
      <c r="BE14" s="361"/>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61"/>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19</v>
      </c>
      <c r="AO16" s="23"/>
      <c r="AP16" s="23"/>
      <c r="AQ16" s="23"/>
      <c r="AR16" s="21"/>
      <c r="BE16" s="361"/>
      <c r="BS16" s="18" t="s">
        <v>4</v>
      </c>
    </row>
    <row r="17" spans="1:71" s="1" customFormat="1" ht="18.399999999999999"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19</v>
      </c>
      <c r="AO17" s="23"/>
      <c r="AP17" s="23"/>
      <c r="AQ17" s="23"/>
      <c r="AR17" s="21"/>
      <c r="BE17" s="361"/>
      <c r="BS17" s="18" t="s">
        <v>33</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61"/>
      <c r="BS18" s="18" t="s">
        <v>6</v>
      </c>
    </row>
    <row r="19" spans="1:71" s="1" customFormat="1" ht="12" customHeight="1">
      <c r="B19" s="22"/>
      <c r="C19" s="23"/>
      <c r="D19" s="30"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19</v>
      </c>
      <c r="AO19" s="23"/>
      <c r="AP19" s="23"/>
      <c r="AQ19" s="23"/>
      <c r="AR19" s="21"/>
      <c r="BE19" s="361"/>
      <c r="BS19" s="18" t="s">
        <v>6</v>
      </c>
    </row>
    <row r="20" spans="1:71" s="1" customFormat="1" ht="18.399999999999999"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19</v>
      </c>
      <c r="AO20" s="23"/>
      <c r="AP20" s="23"/>
      <c r="AQ20" s="23"/>
      <c r="AR20" s="21"/>
      <c r="BE20" s="361"/>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61"/>
    </row>
    <row r="22" spans="1:71" s="1" customFormat="1" ht="12" customHeight="1">
      <c r="B22" s="22"/>
      <c r="C22" s="23"/>
      <c r="D22" s="30"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61"/>
    </row>
    <row r="23" spans="1:71" s="1" customFormat="1" ht="310.5" customHeight="1">
      <c r="B23" s="22"/>
      <c r="C23" s="23"/>
      <c r="D23" s="23"/>
      <c r="E23" s="368" t="s">
        <v>36</v>
      </c>
      <c r="F23" s="368"/>
      <c r="G23" s="368"/>
      <c r="H23" s="368"/>
      <c r="I23" s="368"/>
      <c r="J23" s="368"/>
      <c r="K23" s="368"/>
      <c r="L23" s="368"/>
      <c r="M23" s="368"/>
      <c r="N23" s="368"/>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c r="AN23" s="368"/>
      <c r="AO23" s="23"/>
      <c r="AP23" s="23"/>
      <c r="AQ23" s="23"/>
      <c r="AR23" s="21"/>
      <c r="BE23" s="361"/>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61"/>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61"/>
    </row>
    <row r="26" spans="1:71" s="2" customFormat="1" ht="25.9" customHeight="1">
      <c r="A26" s="35"/>
      <c r="B26" s="36"/>
      <c r="C26" s="37"/>
      <c r="D26" s="38" t="s">
        <v>37</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69">
        <f>ROUND(AG54,2)</f>
        <v>0</v>
      </c>
      <c r="AL26" s="370"/>
      <c r="AM26" s="370"/>
      <c r="AN26" s="370"/>
      <c r="AO26" s="370"/>
      <c r="AP26" s="37"/>
      <c r="AQ26" s="37"/>
      <c r="AR26" s="40"/>
      <c r="BE26" s="361"/>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61"/>
    </row>
    <row r="28" spans="1:71" s="2" customFormat="1" ht="12.75">
      <c r="A28" s="35"/>
      <c r="B28" s="36"/>
      <c r="C28" s="37"/>
      <c r="D28" s="37"/>
      <c r="E28" s="37"/>
      <c r="F28" s="37"/>
      <c r="G28" s="37"/>
      <c r="H28" s="37"/>
      <c r="I28" s="37"/>
      <c r="J28" s="37"/>
      <c r="K28" s="37"/>
      <c r="L28" s="371" t="s">
        <v>38</v>
      </c>
      <c r="M28" s="371"/>
      <c r="N28" s="371"/>
      <c r="O28" s="371"/>
      <c r="P28" s="371"/>
      <c r="Q28" s="37"/>
      <c r="R28" s="37"/>
      <c r="S28" s="37"/>
      <c r="T28" s="37"/>
      <c r="U28" s="37"/>
      <c r="V28" s="37"/>
      <c r="W28" s="371" t="s">
        <v>39</v>
      </c>
      <c r="X28" s="371"/>
      <c r="Y28" s="371"/>
      <c r="Z28" s="371"/>
      <c r="AA28" s="371"/>
      <c r="AB28" s="371"/>
      <c r="AC28" s="371"/>
      <c r="AD28" s="371"/>
      <c r="AE28" s="371"/>
      <c r="AF28" s="37"/>
      <c r="AG28" s="37"/>
      <c r="AH28" s="37"/>
      <c r="AI28" s="37"/>
      <c r="AJ28" s="37"/>
      <c r="AK28" s="371" t="s">
        <v>40</v>
      </c>
      <c r="AL28" s="371"/>
      <c r="AM28" s="371"/>
      <c r="AN28" s="371"/>
      <c r="AO28" s="371"/>
      <c r="AP28" s="37"/>
      <c r="AQ28" s="37"/>
      <c r="AR28" s="40"/>
      <c r="BE28" s="361"/>
    </row>
    <row r="29" spans="1:71" s="3" customFormat="1" ht="14.45" customHeight="1">
      <c r="B29" s="41"/>
      <c r="C29" s="42"/>
      <c r="D29" s="30" t="s">
        <v>41</v>
      </c>
      <c r="E29" s="42"/>
      <c r="F29" s="30" t="s">
        <v>42</v>
      </c>
      <c r="G29" s="42"/>
      <c r="H29" s="42"/>
      <c r="I29" s="42"/>
      <c r="J29" s="42"/>
      <c r="K29" s="42"/>
      <c r="L29" s="374">
        <v>0.21</v>
      </c>
      <c r="M29" s="373"/>
      <c r="N29" s="373"/>
      <c r="O29" s="373"/>
      <c r="P29" s="373"/>
      <c r="Q29" s="42"/>
      <c r="R29" s="42"/>
      <c r="S29" s="42"/>
      <c r="T29" s="42"/>
      <c r="U29" s="42"/>
      <c r="V29" s="42"/>
      <c r="W29" s="372">
        <f>ROUND(AZ54, 2)</f>
        <v>0</v>
      </c>
      <c r="X29" s="373"/>
      <c r="Y29" s="373"/>
      <c r="Z29" s="373"/>
      <c r="AA29" s="373"/>
      <c r="AB29" s="373"/>
      <c r="AC29" s="373"/>
      <c r="AD29" s="373"/>
      <c r="AE29" s="373"/>
      <c r="AF29" s="42"/>
      <c r="AG29" s="42"/>
      <c r="AH29" s="42"/>
      <c r="AI29" s="42"/>
      <c r="AJ29" s="42"/>
      <c r="AK29" s="372">
        <f>ROUND(AV54, 2)</f>
        <v>0</v>
      </c>
      <c r="AL29" s="373"/>
      <c r="AM29" s="373"/>
      <c r="AN29" s="373"/>
      <c r="AO29" s="373"/>
      <c r="AP29" s="42"/>
      <c r="AQ29" s="42"/>
      <c r="AR29" s="43"/>
      <c r="BE29" s="362"/>
    </row>
    <row r="30" spans="1:71" s="3" customFormat="1" ht="14.45" customHeight="1">
      <c r="B30" s="41"/>
      <c r="C30" s="42"/>
      <c r="D30" s="42"/>
      <c r="E30" s="42"/>
      <c r="F30" s="30" t="s">
        <v>43</v>
      </c>
      <c r="G30" s="42"/>
      <c r="H30" s="42"/>
      <c r="I30" s="42"/>
      <c r="J30" s="42"/>
      <c r="K30" s="42"/>
      <c r="L30" s="374">
        <v>0.15</v>
      </c>
      <c r="M30" s="373"/>
      <c r="N30" s="373"/>
      <c r="O30" s="373"/>
      <c r="P30" s="373"/>
      <c r="Q30" s="42"/>
      <c r="R30" s="42"/>
      <c r="S30" s="42"/>
      <c r="T30" s="42"/>
      <c r="U30" s="42"/>
      <c r="V30" s="42"/>
      <c r="W30" s="372">
        <f>ROUND(BA54, 2)</f>
        <v>0</v>
      </c>
      <c r="X30" s="373"/>
      <c r="Y30" s="373"/>
      <c r="Z30" s="373"/>
      <c r="AA30" s="373"/>
      <c r="AB30" s="373"/>
      <c r="AC30" s="373"/>
      <c r="AD30" s="373"/>
      <c r="AE30" s="373"/>
      <c r="AF30" s="42"/>
      <c r="AG30" s="42"/>
      <c r="AH30" s="42"/>
      <c r="AI30" s="42"/>
      <c r="AJ30" s="42"/>
      <c r="AK30" s="372">
        <f>ROUND(AW54, 2)</f>
        <v>0</v>
      </c>
      <c r="AL30" s="373"/>
      <c r="AM30" s="373"/>
      <c r="AN30" s="373"/>
      <c r="AO30" s="373"/>
      <c r="AP30" s="42"/>
      <c r="AQ30" s="42"/>
      <c r="AR30" s="43"/>
      <c r="BE30" s="362"/>
    </row>
    <row r="31" spans="1:71" s="3" customFormat="1" ht="14.45" hidden="1" customHeight="1">
      <c r="B31" s="41"/>
      <c r="C31" s="42"/>
      <c r="D31" s="42"/>
      <c r="E31" s="42"/>
      <c r="F31" s="30" t="s">
        <v>44</v>
      </c>
      <c r="G31" s="42"/>
      <c r="H31" s="42"/>
      <c r="I31" s="42"/>
      <c r="J31" s="42"/>
      <c r="K31" s="42"/>
      <c r="L31" s="374">
        <v>0.21</v>
      </c>
      <c r="M31" s="373"/>
      <c r="N31" s="373"/>
      <c r="O31" s="373"/>
      <c r="P31" s="373"/>
      <c r="Q31" s="42"/>
      <c r="R31" s="42"/>
      <c r="S31" s="42"/>
      <c r="T31" s="42"/>
      <c r="U31" s="42"/>
      <c r="V31" s="42"/>
      <c r="W31" s="372">
        <f>ROUND(BB54, 2)</f>
        <v>0</v>
      </c>
      <c r="X31" s="373"/>
      <c r="Y31" s="373"/>
      <c r="Z31" s="373"/>
      <c r="AA31" s="373"/>
      <c r="AB31" s="373"/>
      <c r="AC31" s="373"/>
      <c r="AD31" s="373"/>
      <c r="AE31" s="373"/>
      <c r="AF31" s="42"/>
      <c r="AG31" s="42"/>
      <c r="AH31" s="42"/>
      <c r="AI31" s="42"/>
      <c r="AJ31" s="42"/>
      <c r="AK31" s="372">
        <v>0</v>
      </c>
      <c r="AL31" s="373"/>
      <c r="AM31" s="373"/>
      <c r="AN31" s="373"/>
      <c r="AO31" s="373"/>
      <c r="AP31" s="42"/>
      <c r="AQ31" s="42"/>
      <c r="AR31" s="43"/>
      <c r="BE31" s="362"/>
    </row>
    <row r="32" spans="1:71" s="3" customFormat="1" ht="14.45" hidden="1" customHeight="1">
      <c r="B32" s="41"/>
      <c r="C32" s="42"/>
      <c r="D32" s="42"/>
      <c r="E32" s="42"/>
      <c r="F32" s="30" t="s">
        <v>45</v>
      </c>
      <c r="G32" s="42"/>
      <c r="H32" s="42"/>
      <c r="I32" s="42"/>
      <c r="J32" s="42"/>
      <c r="K32" s="42"/>
      <c r="L32" s="374">
        <v>0.15</v>
      </c>
      <c r="M32" s="373"/>
      <c r="N32" s="373"/>
      <c r="O32" s="373"/>
      <c r="P32" s="373"/>
      <c r="Q32" s="42"/>
      <c r="R32" s="42"/>
      <c r="S32" s="42"/>
      <c r="T32" s="42"/>
      <c r="U32" s="42"/>
      <c r="V32" s="42"/>
      <c r="W32" s="372">
        <f>ROUND(BC54, 2)</f>
        <v>0</v>
      </c>
      <c r="X32" s="373"/>
      <c r="Y32" s="373"/>
      <c r="Z32" s="373"/>
      <c r="AA32" s="373"/>
      <c r="AB32" s="373"/>
      <c r="AC32" s="373"/>
      <c r="AD32" s="373"/>
      <c r="AE32" s="373"/>
      <c r="AF32" s="42"/>
      <c r="AG32" s="42"/>
      <c r="AH32" s="42"/>
      <c r="AI32" s="42"/>
      <c r="AJ32" s="42"/>
      <c r="AK32" s="372">
        <v>0</v>
      </c>
      <c r="AL32" s="373"/>
      <c r="AM32" s="373"/>
      <c r="AN32" s="373"/>
      <c r="AO32" s="373"/>
      <c r="AP32" s="42"/>
      <c r="AQ32" s="42"/>
      <c r="AR32" s="43"/>
      <c r="BE32" s="362"/>
    </row>
    <row r="33" spans="1:57" s="3" customFormat="1" ht="14.45" hidden="1" customHeight="1">
      <c r="B33" s="41"/>
      <c r="C33" s="42"/>
      <c r="D33" s="42"/>
      <c r="E33" s="42"/>
      <c r="F33" s="30" t="s">
        <v>46</v>
      </c>
      <c r="G33" s="42"/>
      <c r="H33" s="42"/>
      <c r="I33" s="42"/>
      <c r="J33" s="42"/>
      <c r="K33" s="42"/>
      <c r="L33" s="374">
        <v>0</v>
      </c>
      <c r="M33" s="373"/>
      <c r="N33" s="373"/>
      <c r="O33" s="373"/>
      <c r="P33" s="373"/>
      <c r="Q33" s="42"/>
      <c r="R33" s="42"/>
      <c r="S33" s="42"/>
      <c r="T33" s="42"/>
      <c r="U33" s="42"/>
      <c r="V33" s="42"/>
      <c r="W33" s="372">
        <f>ROUND(BD54, 2)</f>
        <v>0</v>
      </c>
      <c r="X33" s="373"/>
      <c r="Y33" s="373"/>
      <c r="Z33" s="373"/>
      <c r="AA33" s="373"/>
      <c r="AB33" s="373"/>
      <c r="AC33" s="373"/>
      <c r="AD33" s="373"/>
      <c r="AE33" s="373"/>
      <c r="AF33" s="42"/>
      <c r="AG33" s="42"/>
      <c r="AH33" s="42"/>
      <c r="AI33" s="42"/>
      <c r="AJ33" s="42"/>
      <c r="AK33" s="372">
        <v>0</v>
      </c>
      <c r="AL33" s="373"/>
      <c r="AM33" s="373"/>
      <c r="AN33" s="373"/>
      <c r="AO33" s="373"/>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47</v>
      </c>
      <c r="E35" s="46"/>
      <c r="F35" s="46"/>
      <c r="G35" s="46"/>
      <c r="H35" s="46"/>
      <c r="I35" s="46"/>
      <c r="J35" s="46"/>
      <c r="K35" s="46"/>
      <c r="L35" s="46"/>
      <c r="M35" s="46"/>
      <c r="N35" s="46"/>
      <c r="O35" s="46"/>
      <c r="P35" s="46"/>
      <c r="Q35" s="46"/>
      <c r="R35" s="46"/>
      <c r="S35" s="46"/>
      <c r="T35" s="47" t="s">
        <v>48</v>
      </c>
      <c r="U35" s="46"/>
      <c r="V35" s="46"/>
      <c r="W35" s="46"/>
      <c r="X35" s="378" t="s">
        <v>49</v>
      </c>
      <c r="Y35" s="376"/>
      <c r="Z35" s="376"/>
      <c r="AA35" s="376"/>
      <c r="AB35" s="376"/>
      <c r="AC35" s="46"/>
      <c r="AD35" s="46"/>
      <c r="AE35" s="46"/>
      <c r="AF35" s="46"/>
      <c r="AG35" s="46"/>
      <c r="AH35" s="46"/>
      <c r="AI35" s="46"/>
      <c r="AJ35" s="46"/>
      <c r="AK35" s="375">
        <f>SUM(AK26:AK33)</f>
        <v>0</v>
      </c>
      <c r="AL35" s="376"/>
      <c r="AM35" s="376"/>
      <c r="AN35" s="376"/>
      <c r="AO35" s="377"/>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50</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2016015</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36" t="str">
        <f>K6</f>
        <v>Sportovní hala Sušice</v>
      </c>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7"/>
      <c r="AL45" s="337"/>
      <c r="AM45" s="337"/>
      <c r="AN45" s="337"/>
      <c r="AO45" s="337"/>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 xml:space="preserve"> </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38" t="str">
        <f>IF(AN8= "","",AN8)</f>
        <v>12. 3. 2019</v>
      </c>
      <c r="AN47" s="338"/>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25.7" customHeight="1">
      <c r="A49" s="35"/>
      <c r="B49" s="36"/>
      <c r="C49" s="30" t="s">
        <v>25</v>
      </c>
      <c r="D49" s="37"/>
      <c r="E49" s="37"/>
      <c r="F49" s="37"/>
      <c r="G49" s="37"/>
      <c r="H49" s="37"/>
      <c r="I49" s="37"/>
      <c r="J49" s="37"/>
      <c r="K49" s="37"/>
      <c r="L49" s="53" t="str">
        <f>IF(E11= "","",E11)</f>
        <v>Město Sušice, nám. Svobody 138, 342 01 Sušice</v>
      </c>
      <c r="M49" s="37"/>
      <c r="N49" s="37"/>
      <c r="O49" s="37"/>
      <c r="P49" s="37"/>
      <c r="Q49" s="37"/>
      <c r="R49" s="37"/>
      <c r="S49" s="37"/>
      <c r="T49" s="37"/>
      <c r="U49" s="37"/>
      <c r="V49" s="37"/>
      <c r="W49" s="37"/>
      <c r="X49" s="37"/>
      <c r="Y49" s="37"/>
      <c r="Z49" s="37"/>
      <c r="AA49" s="37"/>
      <c r="AB49" s="37"/>
      <c r="AC49" s="37"/>
      <c r="AD49" s="37"/>
      <c r="AE49" s="37"/>
      <c r="AF49" s="37"/>
      <c r="AG49" s="37"/>
      <c r="AH49" s="37"/>
      <c r="AI49" s="30" t="s">
        <v>31</v>
      </c>
      <c r="AJ49" s="37"/>
      <c r="AK49" s="37"/>
      <c r="AL49" s="37"/>
      <c r="AM49" s="345" t="str">
        <f>IF(E17="","",E17)</f>
        <v>APRIS 3MP s.r.o., Baarova 36, 140 00 Praha 4</v>
      </c>
      <c r="AN49" s="346"/>
      <c r="AO49" s="346"/>
      <c r="AP49" s="346"/>
      <c r="AQ49" s="37"/>
      <c r="AR49" s="40"/>
      <c r="AS49" s="339" t="s">
        <v>51</v>
      </c>
      <c r="AT49" s="340"/>
      <c r="AU49" s="61"/>
      <c r="AV49" s="61"/>
      <c r="AW49" s="61"/>
      <c r="AX49" s="61"/>
      <c r="AY49" s="61"/>
      <c r="AZ49" s="61"/>
      <c r="BA49" s="61"/>
      <c r="BB49" s="61"/>
      <c r="BC49" s="61"/>
      <c r="BD49" s="62"/>
      <c r="BE49" s="35"/>
    </row>
    <row r="50" spans="1:91" s="2" customFormat="1" ht="15.2" customHeight="1">
      <c r="A50" s="35"/>
      <c r="B50" s="36"/>
      <c r="C50" s="30" t="s">
        <v>29</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34</v>
      </c>
      <c r="AJ50" s="37"/>
      <c r="AK50" s="37"/>
      <c r="AL50" s="37"/>
      <c r="AM50" s="345" t="str">
        <f>IF(E20="","",E20)</f>
        <v xml:space="preserve"> </v>
      </c>
      <c r="AN50" s="346"/>
      <c r="AO50" s="346"/>
      <c r="AP50" s="346"/>
      <c r="AQ50" s="37"/>
      <c r="AR50" s="40"/>
      <c r="AS50" s="341"/>
      <c r="AT50" s="342"/>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43"/>
      <c r="AT51" s="344"/>
      <c r="AU51" s="65"/>
      <c r="AV51" s="65"/>
      <c r="AW51" s="65"/>
      <c r="AX51" s="65"/>
      <c r="AY51" s="65"/>
      <c r="AZ51" s="65"/>
      <c r="BA51" s="65"/>
      <c r="BB51" s="65"/>
      <c r="BC51" s="65"/>
      <c r="BD51" s="66"/>
      <c r="BE51" s="35"/>
    </row>
    <row r="52" spans="1:91" s="2" customFormat="1" ht="29.25" customHeight="1">
      <c r="A52" s="35"/>
      <c r="B52" s="36"/>
      <c r="C52" s="347" t="s">
        <v>52</v>
      </c>
      <c r="D52" s="348"/>
      <c r="E52" s="348"/>
      <c r="F52" s="348"/>
      <c r="G52" s="348"/>
      <c r="H52" s="67"/>
      <c r="I52" s="350" t="s">
        <v>53</v>
      </c>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9" t="s">
        <v>54</v>
      </c>
      <c r="AH52" s="348"/>
      <c r="AI52" s="348"/>
      <c r="AJ52" s="348"/>
      <c r="AK52" s="348"/>
      <c r="AL52" s="348"/>
      <c r="AM52" s="348"/>
      <c r="AN52" s="350" t="s">
        <v>55</v>
      </c>
      <c r="AO52" s="348"/>
      <c r="AP52" s="348"/>
      <c r="AQ52" s="68" t="s">
        <v>56</v>
      </c>
      <c r="AR52" s="40"/>
      <c r="AS52" s="69" t="s">
        <v>57</v>
      </c>
      <c r="AT52" s="70" t="s">
        <v>58</v>
      </c>
      <c r="AU52" s="70" t="s">
        <v>59</v>
      </c>
      <c r="AV52" s="70" t="s">
        <v>60</v>
      </c>
      <c r="AW52" s="70" t="s">
        <v>61</v>
      </c>
      <c r="AX52" s="70" t="s">
        <v>62</v>
      </c>
      <c r="AY52" s="70" t="s">
        <v>63</v>
      </c>
      <c r="AZ52" s="70" t="s">
        <v>64</v>
      </c>
      <c r="BA52" s="70" t="s">
        <v>65</v>
      </c>
      <c r="BB52" s="70" t="s">
        <v>66</v>
      </c>
      <c r="BC52" s="70" t="s">
        <v>67</v>
      </c>
      <c r="BD52" s="71" t="s">
        <v>68</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69</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58">
        <f>ROUND(AG55,2)</f>
        <v>0</v>
      </c>
      <c r="AH54" s="358"/>
      <c r="AI54" s="358"/>
      <c r="AJ54" s="358"/>
      <c r="AK54" s="358"/>
      <c r="AL54" s="358"/>
      <c r="AM54" s="358"/>
      <c r="AN54" s="359">
        <f t="shared" ref="AN54:AN62" si="0">SUM(AG54,AT54)</f>
        <v>0</v>
      </c>
      <c r="AO54" s="359"/>
      <c r="AP54" s="359"/>
      <c r="AQ54" s="79" t="s">
        <v>19</v>
      </c>
      <c r="AR54" s="80"/>
      <c r="AS54" s="81">
        <f>ROUND(AS55,2)</f>
        <v>0</v>
      </c>
      <c r="AT54" s="82">
        <f t="shared" ref="AT54:AT62" si="1">ROUND(SUM(AV54:AW54),2)</f>
        <v>0</v>
      </c>
      <c r="AU54" s="83">
        <f>ROUND(AU55,5)</f>
        <v>0</v>
      </c>
      <c r="AV54" s="82">
        <f>ROUND(AZ54*L29,2)</f>
        <v>0</v>
      </c>
      <c r="AW54" s="82">
        <f>ROUND(BA54*L30,2)</f>
        <v>0</v>
      </c>
      <c r="AX54" s="82">
        <f>ROUND(BB54*L29,2)</f>
        <v>0</v>
      </c>
      <c r="AY54" s="82">
        <f>ROUND(BC54*L30,2)</f>
        <v>0</v>
      </c>
      <c r="AZ54" s="82">
        <f>ROUND(AZ55,2)</f>
        <v>0</v>
      </c>
      <c r="BA54" s="82">
        <f>ROUND(BA55,2)</f>
        <v>0</v>
      </c>
      <c r="BB54" s="82">
        <f>ROUND(BB55,2)</f>
        <v>0</v>
      </c>
      <c r="BC54" s="82">
        <f>ROUND(BC55,2)</f>
        <v>0</v>
      </c>
      <c r="BD54" s="84">
        <f>ROUND(BD55,2)</f>
        <v>0</v>
      </c>
      <c r="BS54" s="85" t="s">
        <v>70</v>
      </c>
      <c r="BT54" s="85" t="s">
        <v>71</v>
      </c>
      <c r="BU54" s="86" t="s">
        <v>72</v>
      </c>
      <c r="BV54" s="85" t="s">
        <v>73</v>
      </c>
      <c r="BW54" s="85" t="s">
        <v>5</v>
      </c>
      <c r="BX54" s="85" t="s">
        <v>74</v>
      </c>
      <c r="CL54" s="85" t="s">
        <v>19</v>
      </c>
    </row>
    <row r="55" spans="1:91" s="7" customFormat="1" ht="16.5" customHeight="1">
      <c r="B55" s="87"/>
      <c r="C55" s="88"/>
      <c r="D55" s="354" t="s">
        <v>75</v>
      </c>
      <c r="E55" s="354"/>
      <c r="F55" s="354"/>
      <c r="G55" s="354"/>
      <c r="H55" s="354"/>
      <c r="I55" s="89"/>
      <c r="J55" s="354" t="s">
        <v>76</v>
      </c>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1">
        <f>ROUND(SUM(AG56:AG62),2)</f>
        <v>0</v>
      </c>
      <c r="AH55" s="352"/>
      <c r="AI55" s="352"/>
      <c r="AJ55" s="352"/>
      <c r="AK55" s="352"/>
      <c r="AL55" s="352"/>
      <c r="AM55" s="352"/>
      <c r="AN55" s="353">
        <f t="shared" si="0"/>
        <v>0</v>
      </c>
      <c r="AO55" s="352"/>
      <c r="AP55" s="352"/>
      <c r="AQ55" s="90" t="s">
        <v>77</v>
      </c>
      <c r="AR55" s="91"/>
      <c r="AS55" s="92">
        <f>ROUND(SUM(AS56:AS62),2)</f>
        <v>0</v>
      </c>
      <c r="AT55" s="93">
        <f t="shared" si="1"/>
        <v>0</v>
      </c>
      <c r="AU55" s="94">
        <f>ROUND(SUM(AU56:AU62),5)</f>
        <v>0</v>
      </c>
      <c r="AV55" s="93">
        <f>ROUND(AZ55*L29,2)</f>
        <v>0</v>
      </c>
      <c r="AW55" s="93">
        <f>ROUND(BA55*L30,2)</f>
        <v>0</v>
      </c>
      <c r="AX55" s="93">
        <f>ROUND(BB55*L29,2)</f>
        <v>0</v>
      </c>
      <c r="AY55" s="93">
        <f>ROUND(BC55*L30,2)</f>
        <v>0</v>
      </c>
      <c r="AZ55" s="93">
        <f>ROUND(SUM(AZ56:AZ62),2)</f>
        <v>0</v>
      </c>
      <c r="BA55" s="93">
        <f>ROUND(SUM(BA56:BA62),2)</f>
        <v>0</v>
      </c>
      <c r="BB55" s="93">
        <f>ROUND(SUM(BB56:BB62),2)</f>
        <v>0</v>
      </c>
      <c r="BC55" s="93">
        <f>ROUND(SUM(BC56:BC62),2)</f>
        <v>0</v>
      </c>
      <c r="BD55" s="95">
        <f>ROUND(SUM(BD56:BD62),2)</f>
        <v>0</v>
      </c>
      <c r="BS55" s="96" t="s">
        <v>70</v>
      </c>
      <c r="BT55" s="96" t="s">
        <v>78</v>
      </c>
      <c r="BU55" s="96" t="s">
        <v>72</v>
      </c>
      <c r="BV55" s="96" t="s">
        <v>73</v>
      </c>
      <c r="BW55" s="96" t="s">
        <v>79</v>
      </c>
      <c r="BX55" s="96" t="s">
        <v>5</v>
      </c>
      <c r="CL55" s="96" t="s">
        <v>19</v>
      </c>
      <c r="CM55" s="96" t="s">
        <v>80</v>
      </c>
    </row>
    <row r="56" spans="1:91" s="4" customFormat="1" ht="16.5" customHeight="1">
      <c r="A56" s="97" t="s">
        <v>81</v>
      </c>
      <c r="B56" s="52"/>
      <c r="C56" s="98"/>
      <c r="D56" s="98"/>
      <c r="E56" s="357" t="s">
        <v>82</v>
      </c>
      <c r="F56" s="357"/>
      <c r="G56" s="357"/>
      <c r="H56" s="357"/>
      <c r="I56" s="357"/>
      <c r="J56" s="98"/>
      <c r="K56" s="357" t="s">
        <v>83</v>
      </c>
      <c r="L56" s="357"/>
      <c r="M56" s="357"/>
      <c r="N56" s="357"/>
      <c r="O56" s="357"/>
      <c r="P56" s="357"/>
      <c r="Q56" s="357"/>
      <c r="R56" s="357"/>
      <c r="S56" s="357"/>
      <c r="T56" s="357"/>
      <c r="U56" s="357"/>
      <c r="V56" s="357"/>
      <c r="W56" s="357"/>
      <c r="X56" s="357"/>
      <c r="Y56" s="357"/>
      <c r="Z56" s="357"/>
      <c r="AA56" s="357"/>
      <c r="AB56" s="357"/>
      <c r="AC56" s="357"/>
      <c r="AD56" s="357"/>
      <c r="AE56" s="357"/>
      <c r="AF56" s="357"/>
      <c r="AG56" s="355">
        <f>'D.01 - Architektonicko - ...'!J32</f>
        <v>0</v>
      </c>
      <c r="AH56" s="356"/>
      <c r="AI56" s="356"/>
      <c r="AJ56" s="356"/>
      <c r="AK56" s="356"/>
      <c r="AL56" s="356"/>
      <c r="AM56" s="356"/>
      <c r="AN56" s="355">
        <f t="shared" si="0"/>
        <v>0</v>
      </c>
      <c r="AO56" s="356"/>
      <c r="AP56" s="356"/>
      <c r="AQ56" s="99" t="s">
        <v>84</v>
      </c>
      <c r="AR56" s="54"/>
      <c r="AS56" s="100">
        <v>0</v>
      </c>
      <c r="AT56" s="101">
        <f t="shared" si="1"/>
        <v>0</v>
      </c>
      <c r="AU56" s="102">
        <f>'D.01 - Architektonicko - ...'!P119</f>
        <v>0</v>
      </c>
      <c r="AV56" s="101">
        <f>'D.01 - Architektonicko - ...'!J35</f>
        <v>0</v>
      </c>
      <c r="AW56" s="101">
        <f>'D.01 - Architektonicko - ...'!J36</f>
        <v>0</v>
      </c>
      <c r="AX56" s="101">
        <f>'D.01 - Architektonicko - ...'!J37</f>
        <v>0</v>
      </c>
      <c r="AY56" s="101">
        <f>'D.01 - Architektonicko - ...'!J38</f>
        <v>0</v>
      </c>
      <c r="AZ56" s="101">
        <f>'D.01 - Architektonicko - ...'!F35</f>
        <v>0</v>
      </c>
      <c r="BA56" s="101">
        <f>'D.01 - Architektonicko - ...'!F36</f>
        <v>0</v>
      </c>
      <c r="BB56" s="101">
        <f>'D.01 - Architektonicko - ...'!F37</f>
        <v>0</v>
      </c>
      <c r="BC56" s="101">
        <f>'D.01 - Architektonicko - ...'!F38</f>
        <v>0</v>
      </c>
      <c r="BD56" s="103">
        <f>'D.01 - Architektonicko - ...'!F39</f>
        <v>0</v>
      </c>
      <c r="BT56" s="104" t="s">
        <v>80</v>
      </c>
      <c r="BV56" s="104" t="s">
        <v>73</v>
      </c>
      <c r="BW56" s="104" t="s">
        <v>85</v>
      </c>
      <c r="BX56" s="104" t="s">
        <v>79</v>
      </c>
      <c r="CL56" s="104" t="s">
        <v>19</v>
      </c>
    </row>
    <row r="57" spans="1:91" s="4" customFormat="1" ht="16.5" customHeight="1">
      <c r="A57" s="97" t="s">
        <v>81</v>
      </c>
      <c r="B57" s="52"/>
      <c r="C57" s="98"/>
      <c r="D57" s="98"/>
      <c r="E57" s="357" t="s">
        <v>86</v>
      </c>
      <c r="F57" s="357"/>
      <c r="G57" s="357"/>
      <c r="H57" s="357"/>
      <c r="I57" s="357"/>
      <c r="J57" s="98"/>
      <c r="K57" s="357" t="s">
        <v>87</v>
      </c>
      <c r="L57" s="357"/>
      <c r="M57" s="357"/>
      <c r="N57" s="357"/>
      <c r="O57" s="357"/>
      <c r="P57" s="357"/>
      <c r="Q57" s="357"/>
      <c r="R57" s="357"/>
      <c r="S57" s="357"/>
      <c r="T57" s="357"/>
      <c r="U57" s="357"/>
      <c r="V57" s="357"/>
      <c r="W57" s="357"/>
      <c r="X57" s="357"/>
      <c r="Y57" s="357"/>
      <c r="Z57" s="357"/>
      <c r="AA57" s="357"/>
      <c r="AB57" s="357"/>
      <c r="AC57" s="357"/>
      <c r="AD57" s="357"/>
      <c r="AE57" s="357"/>
      <c r="AF57" s="357"/>
      <c r="AG57" s="355">
        <f>'D.04 - Zdravotně technick...'!J32</f>
        <v>0</v>
      </c>
      <c r="AH57" s="356"/>
      <c r="AI57" s="356"/>
      <c r="AJ57" s="356"/>
      <c r="AK57" s="356"/>
      <c r="AL57" s="356"/>
      <c r="AM57" s="356"/>
      <c r="AN57" s="355">
        <f t="shared" si="0"/>
        <v>0</v>
      </c>
      <c r="AO57" s="356"/>
      <c r="AP57" s="356"/>
      <c r="AQ57" s="99" t="s">
        <v>84</v>
      </c>
      <c r="AR57" s="54"/>
      <c r="AS57" s="100">
        <v>0</v>
      </c>
      <c r="AT57" s="101">
        <f t="shared" si="1"/>
        <v>0</v>
      </c>
      <c r="AU57" s="102">
        <f>'D.04 - Zdravotně technick...'!P90</f>
        <v>0</v>
      </c>
      <c r="AV57" s="101">
        <f>'D.04 - Zdravotně technick...'!J35</f>
        <v>0</v>
      </c>
      <c r="AW57" s="101">
        <f>'D.04 - Zdravotně technick...'!J36</f>
        <v>0</v>
      </c>
      <c r="AX57" s="101">
        <f>'D.04 - Zdravotně technick...'!J37</f>
        <v>0</v>
      </c>
      <c r="AY57" s="101">
        <f>'D.04 - Zdravotně technick...'!J38</f>
        <v>0</v>
      </c>
      <c r="AZ57" s="101">
        <f>'D.04 - Zdravotně technick...'!F35</f>
        <v>0</v>
      </c>
      <c r="BA57" s="101">
        <f>'D.04 - Zdravotně technick...'!F36</f>
        <v>0</v>
      </c>
      <c r="BB57" s="101">
        <f>'D.04 - Zdravotně technick...'!F37</f>
        <v>0</v>
      </c>
      <c r="BC57" s="101">
        <f>'D.04 - Zdravotně technick...'!F38</f>
        <v>0</v>
      </c>
      <c r="BD57" s="103">
        <f>'D.04 - Zdravotně technick...'!F39</f>
        <v>0</v>
      </c>
      <c r="BT57" s="104" t="s">
        <v>80</v>
      </c>
      <c r="BV57" s="104" t="s">
        <v>73</v>
      </c>
      <c r="BW57" s="104" t="s">
        <v>88</v>
      </c>
      <c r="BX57" s="104" t="s">
        <v>79</v>
      </c>
      <c r="CL57" s="104" t="s">
        <v>19</v>
      </c>
    </row>
    <row r="58" spans="1:91" s="4" customFormat="1" ht="16.5" customHeight="1">
      <c r="A58" s="97" t="s">
        <v>81</v>
      </c>
      <c r="B58" s="52"/>
      <c r="C58" s="98"/>
      <c r="D58" s="98"/>
      <c r="E58" s="357" t="s">
        <v>89</v>
      </c>
      <c r="F58" s="357"/>
      <c r="G58" s="357"/>
      <c r="H58" s="357"/>
      <c r="I58" s="357"/>
      <c r="J58" s="98"/>
      <c r="K58" s="357" t="s">
        <v>90</v>
      </c>
      <c r="L58" s="357"/>
      <c r="M58" s="357"/>
      <c r="N58" s="357"/>
      <c r="O58" s="357"/>
      <c r="P58" s="357"/>
      <c r="Q58" s="357"/>
      <c r="R58" s="357"/>
      <c r="S58" s="357"/>
      <c r="T58" s="357"/>
      <c r="U58" s="357"/>
      <c r="V58" s="357"/>
      <c r="W58" s="357"/>
      <c r="X58" s="357"/>
      <c r="Y58" s="357"/>
      <c r="Z58" s="357"/>
      <c r="AA58" s="357"/>
      <c r="AB58" s="357"/>
      <c r="AC58" s="357"/>
      <c r="AD58" s="357"/>
      <c r="AE58" s="357"/>
      <c r="AF58" s="357"/>
      <c r="AG58" s="355">
        <f>'D.06a - Vytápění, chlazení'!J32</f>
        <v>0</v>
      </c>
      <c r="AH58" s="356"/>
      <c r="AI58" s="356"/>
      <c r="AJ58" s="356"/>
      <c r="AK58" s="356"/>
      <c r="AL58" s="356"/>
      <c r="AM58" s="356"/>
      <c r="AN58" s="355">
        <f t="shared" si="0"/>
        <v>0</v>
      </c>
      <c r="AO58" s="356"/>
      <c r="AP58" s="356"/>
      <c r="AQ58" s="99" t="s">
        <v>84</v>
      </c>
      <c r="AR58" s="54"/>
      <c r="AS58" s="100">
        <v>0</v>
      </c>
      <c r="AT58" s="101">
        <f t="shared" si="1"/>
        <v>0</v>
      </c>
      <c r="AU58" s="102">
        <f>'D.06a - Vytápění, chlazení'!P86</f>
        <v>0</v>
      </c>
      <c r="AV58" s="101">
        <f>'D.06a - Vytápění, chlazení'!J35</f>
        <v>0</v>
      </c>
      <c r="AW58" s="101">
        <f>'D.06a - Vytápění, chlazení'!J36</f>
        <v>0</v>
      </c>
      <c r="AX58" s="101">
        <f>'D.06a - Vytápění, chlazení'!J37</f>
        <v>0</v>
      </c>
      <c r="AY58" s="101">
        <f>'D.06a - Vytápění, chlazení'!J38</f>
        <v>0</v>
      </c>
      <c r="AZ58" s="101">
        <f>'D.06a - Vytápění, chlazení'!F35</f>
        <v>0</v>
      </c>
      <c r="BA58" s="101">
        <f>'D.06a - Vytápění, chlazení'!F36</f>
        <v>0</v>
      </c>
      <c r="BB58" s="101">
        <f>'D.06a - Vytápění, chlazení'!F37</f>
        <v>0</v>
      </c>
      <c r="BC58" s="101">
        <f>'D.06a - Vytápění, chlazení'!F38</f>
        <v>0</v>
      </c>
      <c r="BD58" s="103">
        <f>'D.06a - Vytápění, chlazení'!F39</f>
        <v>0</v>
      </c>
      <c r="BT58" s="104" t="s">
        <v>80</v>
      </c>
      <c r="BV58" s="104" t="s">
        <v>73</v>
      </c>
      <c r="BW58" s="104" t="s">
        <v>91</v>
      </c>
      <c r="BX58" s="104" t="s">
        <v>79</v>
      </c>
      <c r="CL58" s="104" t="s">
        <v>19</v>
      </c>
    </row>
    <row r="59" spans="1:91" s="4" customFormat="1" ht="16.5" customHeight="1">
      <c r="A59" s="97" t="s">
        <v>81</v>
      </c>
      <c r="B59" s="52"/>
      <c r="C59" s="98"/>
      <c r="D59" s="98"/>
      <c r="E59" s="357" t="s">
        <v>92</v>
      </c>
      <c r="F59" s="357"/>
      <c r="G59" s="357"/>
      <c r="H59" s="357"/>
      <c r="I59" s="357"/>
      <c r="J59" s="98"/>
      <c r="K59" s="357" t="s">
        <v>93</v>
      </c>
      <c r="L59" s="357"/>
      <c r="M59" s="357"/>
      <c r="N59" s="357"/>
      <c r="O59" s="357"/>
      <c r="P59" s="357"/>
      <c r="Q59" s="357"/>
      <c r="R59" s="357"/>
      <c r="S59" s="357"/>
      <c r="T59" s="357"/>
      <c r="U59" s="357"/>
      <c r="V59" s="357"/>
      <c r="W59" s="357"/>
      <c r="X59" s="357"/>
      <c r="Y59" s="357"/>
      <c r="Z59" s="357"/>
      <c r="AA59" s="357"/>
      <c r="AB59" s="357"/>
      <c r="AC59" s="357"/>
      <c r="AD59" s="357"/>
      <c r="AE59" s="357"/>
      <c r="AF59" s="357"/>
      <c r="AG59" s="355">
        <f>'D.06b - Vzduchotechnika'!J32</f>
        <v>0</v>
      </c>
      <c r="AH59" s="356"/>
      <c r="AI59" s="356"/>
      <c r="AJ59" s="356"/>
      <c r="AK59" s="356"/>
      <c r="AL59" s="356"/>
      <c r="AM59" s="356"/>
      <c r="AN59" s="355">
        <f t="shared" si="0"/>
        <v>0</v>
      </c>
      <c r="AO59" s="356"/>
      <c r="AP59" s="356"/>
      <c r="AQ59" s="99" t="s">
        <v>84</v>
      </c>
      <c r="AR59" s="54"/>
      <c r="AS59" s="100">
        <v>0</v>
      </c>
      <c r="AT59" s="101">
        <f t="shared" si="1"/>
        <v>0</v>
      </c>
      <c r="AU59" s="102">
        <f>'D.06b - Vzduchotechnika'!P91</f>
        <v>0</v>
      </c>
      <c r="AV59" s="101">
        <f>'D.06b - Vzduchotechnika'!J35</f>
        <v>0</v>
      </c>
      <c r="AW59" s="101">
        <f>'D.06b - Vzduchotechnika'!J36</f>
        <v>0</v>
      </c>
      <c r="AX59" s="101">
        <f>'D.06b - Vzduchotechnika'!J37</f>
        <v>0</v>
      </c>
      <c r="AY59" s="101">
        <f>'D.06b - Vzduchotechnika'!J38</f>
        <v>0</v>
      </c>
      <c r="AZ59" s="101">
        <f>'D.06b - Vzduchotechnika'!F35</f>
        <v>0</v>
      </c>
      <c r="BA59" s="101">
        <f>'D.06b - Vzduchotechnika'!F36</f>
        <v>0</v>
      </c>
      <c r="BB59" s="101">
        <f>'D.06b - Vzduchotechnika'!F37</f>
        <v>0</v>
      </c>
      <c r="BC59" s="101">
        <f>'D.06b - Vzduchotechnika'!F38</f>
        <v>0</v>
      </c>
      <c r="BD59" s="103">
        <f>'D.06b - Vzduchotechnika'!F39</f>
        <v>0</v>
      </c>
      <c r="BT59" s="104" t="s">
        <v>80</v>
      </c>
      <c r="BV59" s="104" t="s">
        <v>73</v>
      </c>
      <c r="BW59" s="104" t="s">
        <v>94</v>
      </c>
      <c r="BX59" s="104" t="s">
        <v>79</v>
      </c>
      <c r="CL59" s="104" t="s">
        <v>19</v>
      </c>
    </row>
    <row r="60" spans="1:91" s="4" customFormat="1" ht="16.5" customHeight="1">
      <c r="A60" s="97" t="s">
        <v>81</v>
      </c>
      <c r="B60" s="52"/>
      <c r="C60" s="98"/>
      <c r="D60" s="98"/>
      <c r="E60" s="357" t="s">
        <v>95</v>
      </c>
      <c r="F60" s="357"/>
      <c r="G60" s="357"/>
      <c r="H60" s="357"/>
      <c r="I60" s="357"/>
      <c r="J60" s="98"/>
      <c r="K60" s="357" t="s">
        <v>96</v>
      </c>
      <c r="L60" s="357"/>
      <c r="M60" s="357"/>
      <c r="N60" s="357"/>
      <c r="O60" s="357"/>
      <c r="P60" s="357"/>
      <c r="Q60" s="357"/>
      <c r="R60" s="357"/>
      <c r="S60" s="357"/>
      <c r="T60" s="357"/>
      <c r="U60" s="357"/>
      <c r="V60" s="357"/>
      <c r="W60" s="357"/>
      <c r="X60" s="357"/>
      <c r="Y60" s="357"/>
      <c r="Z60" s="357"/>
      <c r="AA60" s="357"/>
      <c r="AB60" s="357"/>
      <c r="AC60" s="357"/>
      <c r="AD60" s="357"/>
      <c r="AE60" s="357"/>
      <c r="AF60" s="357"/>
      <c r="AG60" s="355">
        <f>'D.07 - Elektroinstalace -...'!J32</f>
        <v>0</v>
      </c>
      <c r="AH60" s="356"/>
      <c r="AI60" s="356"/>
      <c r="AJ60" s="356"/>
      <c r="AK60" s="356"/>
      <c r="AL60" s="356"/>
      <c r="AM60" s="356"/>
      <c r="AN60" s="355">
        <f t="shared" si="0"/>
        <v>0</v>
      </c>
      <c r="AO60" s="356"/>
      <c r="AP60" s="356"/>
      <c r="AQ60" s="99" t="s">
        <v>84</v>
      </c>
      <c r="AR60" s="54"/>
      <c r="AS60" s="100">
        <v>0</v>
      </c>
      <c r="AT60" s="101">
        <f t="shared" si="1"/>
        <v>0</v>
      </c>
      <c r="AU60" s="102">
        <f>'D.07 - Elektroinstalace -...'!P95</f>
        <v>0</v>
      </c>
      <c r="AV60" s="101">
        <f>'D.07 - Elektroinstalace -...'!J35</f>
        <v>0</v>
      </c>
      <c r="AW60" s="101">
        <f>'D.07 - Elektroinstalace -...'!J36</f>
        <v>0</v>
      </c>
      <c r="AX60" s="101">
        <f>'D.07 - Elektroinstalace -...'!J37</f>
        <v>0</v>
      </c>
      <c r="AY60" s="101">
        <f>'D.07 - Elektroinstalace -...'!J38</f>
        <v>0</v>
      </c>
      <c r="AZ60" s="101">
        <f>'D.07 - Elektroinstalace -...'!F35</f>
        <v>0</v>
      </c>
      <c r="BA60" s="101">
        <f>'D.07 - Elektroinstalace -...'!F36</f>
        <v>0</v>
      </c>
      <c r="BB60" s="101">
        <f>'D.07 - Elektroinstalace -...'!F37</f>
        <v>0</v>
      </c>
      <c r="BC60" s="101">
        <f>'D.07 - Elektroinstalace -...'!F38</f>
        <v>0</v>
      </c>
      <c r="BD60" s="103">
        <f>'D.07 - Elektroinstalace -...'!F39</f>
        <v>0</v>
      </c>
      <c r="BT60" s="104" t="s">
        <v>80</v>
      </c>
      <c r="BV60" s="104" t="s">
        <v>73</v>
      </c>
      <c r="BW60" s="104" t="s">
        <v>97</v>
      </c>
      <c r="BX60" s="104" t="s">
        <v>79</v>
      </c>
      <c r="CL60" s="104" t="s">
        <v>19</v>
      </c>
    </row>
    <row r="61" spans="1:91" s="4" customFormat="1" ht="16.5" customHeight="1">
      <c r="A61" s="97" t="s">
        <v>81</v>
      </c>
      <c r="B61" s="52"/>
      <c r="C61" s="98"/>
      <c r="D61" s="98"/>
      <c r="E61" s="357" t="s">
        <v>98</v>
      </c>
      <c r="F61" s="357"/>
      <c r="G61" s="357"/>
      <c r="H61" s="357"/>
      <c r="I61" s="357"/>
      <c r="J61" s="98"/>
      <c r="K61" s="357" t="s">
        <v>99</v>
      </c>
      <c r="L61" s="357"/>
      <c r="M61" s="357"/>
      <c r="N61" s="357"/>
      <c r="O61" s="357"/>
      <c r="P61" s="357"/>
      <c r="Q61" s="357"/>
      <c r="R61" s="357"/>
      <c r="S61" s="357"/>
      <c r="T61" s="357"/>
      <c r="U61" s="357"/>
      <c r="V61" s="357"/>
      <c r="W61" s="357"/>
      <c r="X61" s="357"/>
      <c r="Y61" s="357"/>
      <c r="Z61" s="357"/>
      <c r="AA61" s="357"/>
      <c r="AB61" s="357"/>
      <c r="AC61" s="357"/>
      <c r="AD61" s="357"/>
      <c r="AE61" s="357"/>
      <c r="AF61" s="357"/>
      <c r="AG61" s="355">
        <f>'D.08 - Elektroinstalace -...'!J32</f>
        <v>0</v>
      </c>
      <c r="AH61" s="356"/>
      <c r="AI61" s="356"/>
      <c r="AJ61" s="356"/>
      <c r="AK61" s="356"/>
      <c r="AL61" s="356"/>
      <c r="AM61" s="356"/>
      <c r="AN61" s="355">
        <f t="shared" si="0"/>
        <v>0</v>
      </c>
      <c r="AO61" s="356"/>
      <c r="AP61" s="356"/>
      <c r="AQ61" s="99" t="s">
        <v>84</v>
      </c>
      <c r="AR61" s="54"/>
      <c r="AS61" s="100">
        <v>0</v>
      </c>
      <c r="AT61" s="101">
        <f t="shared" si="1"/>
        <v>0</v>
      </c>
      <c r="AU61" s="102">
        <f>'D.08 - Elektroinstalace -...'!P93</f>
        <v>0</v>
      </c>
      <c r="AV61" s="101">
        <f>'D.08 - Elektroinstalace -...'!J35</f>
        <v>0</v>
      </c>
      <c r="AW61" s="101">
        <f>'D.08 - Elektroinstalace -...'!J36</f>
        <v>0</v>
      </c>
      <c r="AX61" s="101">
        <f>'D.08 - Elektroinstalace -...'!J37</f>
        <v>0</v>
      </c>
      <c r="AY61" s="101">
        <f>'D.08 - Elektroinstalace -...'!J38</f>
        <v>0</v>
      </c>
      <c r="AZ61" s="101">
        <f>'D.08 - Elektroinstalace -...'!F35</f>
        <v>0</v>
      </c>
      <c r="BA61" s="101">
        <f>'D.08 - Elektroinstalace -...'!F36</f>
        <v>0</v>
      </c>
      <c r="BB61" s="101">
        <f>'D.08 - Elektroinstalace -...'!F37</f>
        <v>0</v>
      </c>
      <c r="BC61" s="101">
        <f>'D.08 - Elektroinstalace -...'!F38</f>
        <v>0</v>
      </c>
      <c r="BD61" s="103">
        <f>'D.08 - Elektroinstalace -...'!F39</f>
        <v>0</v>
      </c>
      <c r="BT61" s="104" t="s">
        <v>80</v>
      </c>
      <c r="BV61" s="104" t="s">
        <v>73</v>
      </c>
      <c r="BW61" s="104" t="s">
        <v>100</v>
      </c>
      <c r="BX61" s="104" t="s">
        <v>79</v>
      </c>
      <c r="CL61" s="104" t="s">
        <v>19</v>
      </c>
    </row>
    <row r="62" spans="1:91" s="4" customFormat="1" ht="16.5" customHeight="1">
      <c r="A62" s="97" t="s">
        <v>81</v>
      </c>
      <c r="B62" s="52"/>
      <c r="C62" s="98"/>
      <c r="D62" s="98"/>
      <c r="E62" s="357" t="s">
        <v>101</v>
      </c>
      <c r="F62" s="357"/>
      <c r="G62" s="357"/>
      <c r="H62" s="357"/>
      <c r="I62" s="357"/>
      <c r="J62" s="98"/>
      <c r="K62" s="357" t="s">
        <v>102</v>
      </c>
      <c r="L62" s="357"/>
      <c r="M62" s="357"/>
      <c r="N62" s="357"/>
      <c r="O62" s="357"/>
      <c r="P62" s="357"/>
      <c r="Q62" s="357"/>
      <c r="R62" s="357"/>
      <c r="S62" s="357"/>
      <c r="T62" s="357"/>
      <c r="U62" s="357"/>
      <c r="V62" s="357"/>
      <c r="W62" s="357"/>
      <c r="X62" s="357"/>
      <c r="Y62" s="357"/>
      <c r="Z62" s="357"/>
      <c r="AA62" s="357"/>
      <c r="AB62" s="357"/>
      <c r="AC62" s="357"/>
      <c r="AD62" s="357"/>
      <c r="AE62" s="357"/>
      <c r="AF62" s="357"/>
      <c r="AG62" s="355">
        <f>'D.09 - Měření a regulace'!J32</f>
        <v>0</v>
      </c>
      <c r="AH62" s="356"/>
      <c r="AI62" s="356"/>
      <c r="AJ62" s="356"/>
      <c r="AK62" s="356"/>
      <c r="AL62" s="356"/>
      <c r="AM62" s="356"/>
      <c r="AN62" s="355">
        <f t="shared" si="0"/>
        <v>0</v>
      </c>
      <c r="AO62" s="356"/>
      <c r="AP62" s="356"/>
      <c r="AQ62" s="99" t="s">
        <v>84</v>
      </c>
      <c r="AR62" s="54"/>
      <c r="AS62" s="105">
        <v>0</v>
      </c>
      <c r="AT62" s="106">
        <f t="shared" si="1"/>
        <v>0</v>
      </c>
      <c r="AU62" s="107">
        <f>'D.09 - Měření a regulace'!P107</f>
        <v>0</v>
      </c>
      <c r="AV62" s="106">
        <f>'D.09 - Měření a regulace'!J35</f>
        <v>0</v>
      </c>
      <c r="AW62" s="106">
        <f>'D.09 - Měření a regulace'!J36</f>
        <v>0</v>
      </c>
      <c r="AX62" s="106">
        <f>'D.09 - Měření a regulace'!J37</f>
        <v>0</v>
      </c>
      <c r="AY62" s="106">
        <f>'D.09 - Měření a regulace'!J38</f>
        <v>0</v>
      </c>
      <c r="AZ62" s="106">
        <f>'D.09 - Měření a regulace'!F35</f>
        <v>0</v>
      </c>
      <c r="BA62" s="106">
        <f>'D.09 - Měření a regulace'!F36</f>
        <v>0</v>
      </c>
      <c r="BB62" s="106">
        <f>'D.09 - Měření a regulace'!F37</f>
        <v>0</v>
      </c>
      <c r="BC62" s="106">
        <f>'D.09 - Měření a regulace'!F38</f>
        <v>0</v>
      </c>
      <c r="BD62" s="108">
        <f>'D.09 - Měření a regulace'!F39</f>
        <v>0</v>
      </c>
      <c r="BT62" s="104" t="s">
        <v>80</v>
      </c>
      <c r="BV62" s="104" t="s">
        <v>73</v>
      </c>
      <c r="BW62" s="104" t="s">
        <v>103</v>
      </c>
      <c r="BX62" s="104" t="s">
        <v>79</v>
      </c>
      <c r="CL62" s="104" t="s">
        <v>19</v>
      </c>
    </row>
    <row r="63" spans="1:91" s="2" customFormat="1" ht="30" customHeight="1">
      <c r="A63" s="35"/>
      <c r="B63" s="36"/>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40"/>
      <c r="AS63" s="35"/>
      <c r="AT63" s="35"/>
      <c r="AU63" s="35"/>
      <c r="AV63" s="35"/>
      <c r="AW63" s="35"/>
      <c r="AX63" s="35"/>
      <c r="AY63" s="35"/>
      <c r="AZ63" s="35"/>
      <c r="BA63" s="35"/>
      <c r="BB63" s="35"/>
      <c r="BC63" s="35"/>
      <c r="BD63" s="35"/>
      <c r="BE63" s="35"/>
    </row>
    <row r="64" spans="1:91" s="2" customFormat="1" ht="6.95" customHeight="1">
      <c r="A64" s="35"/>
      <c r="B64" s="48"/>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0"/>
      <c r="AS64" s="35"/>
      <c r="AT64" s="35"/>
      <c r="AU64" s="35"/>
      <c r="AV64" s="35"/>
      <c r="AW64" s="35"/>
      <c r="AX64" s="35"/>
      <c r="AY64" s="35"/>
      <c r="AZ64" s="35"/>
      <c r="BA64" s="35"/>
      <c r="BB64" s="35"/>
      <c r="BC64" s="35"/>
      <c r="BD64" s="35"/>
      <c r="BE64" s="35"/>
    </row>
  </sheetData>
  <sheetProtection algorithmName="SHA-512" hashValue="Kyl0mgK9+6ejT9qT1St7sXzmPxzM2yHOjUEHO56HFatcokd7+NErxJP17at4dt1Oc1IxgI3EtvPK6Kiu4vC16g==" saltValue="1gU7WB7KFzMUsUvD7u1IAi8c5UBCWq4h4Lj2sHdhsdozw2aZAWCE64hupPbhDI5kpayGKoTRBVfNpsBu5V4ZMQ==" spinCount="100000" sheet="1" objects="1" scenarios="1" formatColumns="0" formatRows="0"/>
  <mergeCells count="70">
    <mergeCell ref="AR2:BE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62:AP62"/>
    <mergeCell ref="AG62:AM62"/>
    <mergeCell ref="E62:I62"/>
    <mergeCell ref="K62:AF62"/>
    <mergeCell ref="AG54:AM54"/>
    <mergeCell ref="AN54:AP54"/>
    <mergeCell ref="AN60:AP60"/>
    <mergeCell ref="AG60:AM60"/>
    <mergeCell ref="E60:I60"/>
    <mergeCell ref="K60:AF60"/>
    <mergeCell ref="AN61:AP61"/>
    <mergeCell ref="AG61:AM61"/>
    <mergeCell ref="E61:I61"/>
    <mergeCell ref="K61:AF61"/>
    <mergeCell ref="AG58:AM58"/>
    <mergeCell ref="AN58:AP58"/>
    <mergeCell ref="E58:I58"/>
    <mergeCell ref="K58:AF58"/>
    <mergeCell ref="AN59:AP59"/>
    <mergeCell ref="AG59:AM59"/>
    <mergeCell ref="E59:I59"/>
    <mergeCell ref="K59:AF59"/>
    <mergeCell ref="AN56:AP56"/>
    <mergeCell ref="E56:I56"/>
    <mergeCell ref="K56:AF56"/>
    <mergeCell ref="AG56:AM56"/>
    <mergeCell ref="K57:AF57"/>
    <mergeCell ref="AN57:AP57"/>
    <mergeCell ref="E57:I57"/>
    <mergeCell ref="AG57:AM57"/>
    <mergeCell ref="C52:G52"/>
    <mergeCell ref="AG52:AM52"/>
    <mergeCell ref="AN52:AP52"/>
    <mergeCell ref="I52:AF52"/>
    <mergeCell ref="AG55:AM55"/>
    <mergeCell ref="AN55:AP55"/>
    <mergeCell ref="J55:AF55"/>
    <mergeCell ref="D55:H55"/>
    <mergeCell ref="L45:AO45"/>
    <mergeCell ref="AM47:AN47"/>
    <mergeCell ref="AS49:AT51"/>
    <mergeCell ref="AM49:AP49"/>
    <mergeCell ref="AM50:AP50"/>
  </mergeCells>
  <hyperlinks>
    <hyperlink ref="A56" location="'D.01 - Architektonicko - ...'!C2" display="/" xr:uid="{00000000-0004-0000-0000-000000000000}"/>
    <hyperlink ref="A57" location="'D.04 - Zdravotně technick...'!C2" display="/" xr:uid="{00000000-0004-0000-0000-000001000000}"/>
    <hyperlink ref="A58" location="'D.06a - Vytápění, chlazení'!C2" display="/" xr:uid="{00000000-0004-0000-0000-000002000000}"/>
    <hyperlink ref="A59" location="'D.06b - Vzduchotechnika'!C2" display="/" xr:uid="{00000000-0004-0000-0000-000003000000}"/>
    <hyperlink ref="A60" location="'D.07 - Elektroinstalace -...'!C2" display="/" xr:uid="{00000000-0004-0000-0000-000004000000}"/>
    <hyperlink ref="A61" location="'D.08 - Elektroinstalace -...'!C2" display="/" xr:uid="{00000000-0004-0000-0000-000005000000}"/>
    <hyperlink ref="A62" location="'D.09 - Měření a regulace'!C2" display="/" xr:uid="{00000000-0004-0000-0000-000006000000}"/>
  </hyperlinks>
  <pageMargins left="0.39370078740157483" right="0.39370078740157483" top="0.39370078740157483" bottom="0.39370078740157483" header="0" footer="0"/>
  <pageSetup paperSize="9" scale="99" fitToHeight="100" orientation="landscape"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41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85</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108</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ROUND(J119,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ROUND((SUM(BE119:BE1410)),  2)</f>
        <v>0</v>
      </c>
      <c r="G35" s="35"/>
      <c r="H35" s="35"/>
      <c r="I35" s="132">
        <v>0.21</v>
      </c>
      <c r="J35" s="131">
        <f>ROUND(((SUM(BE119:BE1410))*I35),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ROUND((SUM(BF119:BF1410)),  2)</f>
        <v>0</v>
      </c>
      <c r="G36" s="35"/>
      <c r="H36" s="35"/>
      <c r="I36" s="132">
        <v>0.15</v>
      </c>
      <c r="J36" s="131">
        <f>ROUND(((SUM(BF119:BF1410))*I36),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ROUND((SUM(BG119:BG1410)),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ROUND((SUM(BH119:BH1410)),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ROUND((SUM(BI119:BI1410)),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D.01 - Architektonicko - stavební řešení</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J119</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113</v>
      </c>
      <c r="E64" s="155"/>
      <c r="F64" s="155"/>
      <c r="G64" s="155"/>
      <c r="H64" s="155"/>
      <c r="I64" s="156"/>
      <c r="J64" s="157">
        <f>J120</f>
        <v>0</v>
      </c>
      <c r="K64" s="153"/>
      <c r="L64" s="158"/>
    </row>
    <row r="65" spans="2:12" s="10" customFormat="1" ht="19.899999999999999" customHeight="1">
      <c r="B65" s="159"/>
      <c r="C65" s="98"/>
      <c r="D65" s="160" t="s">
        <v>114</v>
      </c>
      <c r="E65" s="161"/>
      <c r="F65" s="161"/>
      <c r="G65" s="161"/>
      <c r="H65" s="161"/>
      <c r="I65" s="162"/>
      <c r="J65" s="163">
        <f>J121</f>
        <v>0</v>
      </c>
      <c r="K65" s="98"/>
      <c r="L65" s="164"/>
    </row>
    <row r="66" spans="2:12" s="10" customFormat="1" ht="19.899999999999999" customHeight="1">
      <c r="B66" s="159"/>
      <c r="C66" s="98"/>
      <c r="D66" s="160" t="s">
        <v>115</v>
      </c>
      <c r="E66" s="161"/>
      <c r="F66" s="161"/>
      <c r="G66" s="161"/>
      <c r="H66" s="161"/>
      <c r="I66" s="162"/>
      <c r="J66" s="163">
        <f>J208</f>
        <v>0</v>
      </c>
      <c r="K66" s="98"/>
      <c r="L66" s="164"/>
    </row>
    <row r="67" spans="2:12" s="10" customFormat="1" ht="19.899999999999999" customHeight="1">
      <c r="B67" s="159"/>
      <c r="C67" s="98"/>
      <c r="D67" s="160" t="s">
        <v>116</v>
      </c>
      <c r="E67" s="161"/>
      <c r="F67" s="161"/>
      <c r="G67" s="161"/>
      <c r="H67" s="161"/>
      <c r="I67" s="162"/>
      <c r="J67" s="163">
        <f>J303</f>
        <v>0</v>
      </c>
      <c r="K67" s="98"/>
      <c r="L67" s="164"/>
    </row>
    <row r="68" spans="2:12" s="10" customFormat="1" ht="19.899999999999999" customHeight="1">
      <c r="B68" s="159"/>
      <c r="C68" s="98"/>
      <c r="D68" s="160" t="s">
        <v>117</v>
      </c>
      <c r="E68" s="161"/>
      <c r="F68" s="161"/>
      <c r="G68" s="161"/>
      <c r="H68" s="161"/>
      <c r="I68" s="162"/>
      <c r="J68" s="163">
        <f>J397</f>
        <v>0</v>
      </c>
      <c r="K68" s="98"/>
      <c r="L68" s="164"/>
    </row>
    <row r="69" spans="2:12" s="10" customFormat="1" ht="19.899999999999999" customHeight="1">
      <c r="B69" s="159"/>
      <c r="C69" s="98"/>
      <c r="D69" s="160" t="s">
        <v>118</v>
      </c>
      <c r="E69" s="161"/>
      <c r="F69" s="161"/>
      <c r="G69" s="161"/>
      <c r="H69" s="161"/>
      <c r="I69" s="162"/>
      <c r="J69" s="163">
        <f>J488</f>
        <v>0</v>
      </c>
      <c r="K69" s="98"/>
      <c r="L69" s="164"/>
    </row>
    <row r="70" spans="2:12" s="10" customFormat="1" ht="19.899999999999999" customHeight="1">
      <c r="B70" s="159"/>
      <c r="C70" s="98"/>
      <c r="D70" s="160" t="s">
        <v>119</v>
      </c>
      <c r="E70" s="161"/>
      <c r="F70" s="161"/>
      <c r="G70" s="161"/>
      <c r="H70" s="161"/>
      <c r="I70" s="162"/>
      <c r="J70" s="163">
        <f>J643</f>
        <v>0</v>
      </c>
      <c r="K70" s="98"/>
      <c r="L70" s="164"/>
    </row>
    <row r="71" spans="2:12" s="10" customFormat="1" ht="19.899999999999999" customHeight="1">
      <c r="B71" s="159"/>
      <c r="C71" s="98"/>
      <c r="D71" s="160" t="s">
        <v>120</v>
      </c>
      <c r="E71" s="161"/>
      <c r="F71" s="161"/>
      <c r="G71" s="161"/>
      <c r="H71" s="161"/>
      <c r="I71" s="162"/>
      <c r="J71" s="163">
        <f>J650</f>
        <v>0</v>
      </c>
      <c r="K71" s="98"/>
      <c r="L71" s="164"/>
    </row>
    <row r="72" spans="2:12" s="10" customFormat="1" ht="19.899999999999999" customHeight="1">
      <c r="B72" s="159"/>
      <c r="C72" s="98"/>
      <c r="D72" s="160" t="s">
        <v>121</v>
      </c>
      <c r="E72" s="161"/>
      <c r="F72" s="161"/>
      <c r="G72" s="161"/>
      <c r="H72" s="161"/>
      <c r="I72" s="162"/>
      <c r="J72" s="163">
        <f>J739</f>
        <v>0</v>
      </c>
      <c r="K72" s="98"/>
      <c r="L72" s="164"/>
    </row>
    <row r="73" spans="2:12" s="10" customFormat="1" ht="19.899999999999999" customHeight="1">
      <c r="B73" s="159"/>
      <c r="C73" s="98"/>
      <c r="D73" s="160" t="s">
        <v>122</v>
      </c>
      <c r="E73" s="161"/>
      <c r="F73" s="161"/>
      <c r="G73" s="161"/>
      <c r="H73" s="161"/>
      <c r="I73" s="162"/>
      <c r="J73" s="163">
        <f>J743</f>
        <v>0</v>
      </c>
      <c r="K73" s="98"/>
      <c r="L73" s="164"/>
    </row>
    <row r="74" spans="2:12" s="9" customFormat="1" ht="24.95" customHeight="1">
      <c r="B74" s="152"/>
      <c r="C74" s="153"/>
      <c r="D74" s="154" t="s">
        <v>123</v>
      </c>
      <c r="E74" s="155"/>
      <c r="F74" s="155"/>
      <c r="G74" s="155"/>
      <c r="H74" s="155"/>
      <c r="I74" s="156"/>
      <c r="J74" s="157">
        <f>J746</f>
        <v>0</v>
      </c>
      <c r="K74" s="153"/>
      <c r="L74" s="158"/>
    </row>
    <row r="75" spans="2:12" s="10" customFormat="1" ht="19.899999999999999" customHeight="1">
      <c r="B75" s="159"/>
      <c r="C75" s="98"/>
      <c r="D75" s="160" t="s">
        <v>124</v>
      </c>
      <c r="E75" s="161"/>
      <c r="F75" s="161"/>
      <c r="G75" s="161"/>
      <c r="H75" s="161"/>
      <c r="I75" s="162"/>
      <c r="J75" s="163">
        <f>J747</f>
        <v>0</v>
      </c>
      <c r="K75" s="98"/>
      <c r="L75" s="164"/>
    </row>
    <row r="76" spans="2:12" s="10" customFormat="1" ht="19.899999999999999" customHeight="1">
      <c r="B76" s="159"/>
      <c r="C76" s="98"/>
      <c r="D76" s="160" t="s">
        <v>125</v>
      </c>
      <c r="E76" s="161"/>
      <c r="F76" s="161"/>
      <c r="G76" s="161"/>
      <c r="H76" s="161"/>
      <c r="I76" s="162"/>
      <c r="J76" s="163">
        <f>J786</f>
        <v>0</v>
      </c>
      <c r="K76" s="98"/>
      <c r="L76" s="164"/>
    </row>
    <row r="77" spans="2:12" s="10" customFormat="1" ht="19.899999999999999" customHeight="1">
      <c r="B77" s="159"/>
      <c r="C77" s="98"/>
      <c r="D77" s="160" t="s">
        <v>126</v>
      </c>
      <c r="E77" s="161"/>
      <c r="F77" s="161"/>
      <c r="G77" s="161"/>
      <c r="H77" s="161"/>
      <c r="I77" s="162"/>
      <c r="J77" s="163">
        <f>J837</f>
        <v>0</v>
      </c>
      <c r="K77" s="98"/>
      <c r="L77" s="164"/>
    </row>
    <row r="78" spans="2:12" s="10" customFormat="1" ht="19.899999999999999" customHeight="1">
      <c r="B78" s="159"/>
      <c r="C78" s="98"/>
      <c r="D78" s="160" t="s">
        <v>127</v>
      </c>
      <c r="E78" s="161"/>
      <c r="F78" s="161"/>
      <c r="G78" s="161"/>
      <c r="H78" s="161"/>
      <c r="I78" s="162"/>
      <c r="J78" s="163">
        <f>J895</f>
        <v>0</v>
      </c>
      <c r="K78" s="98"/>
      <c r="L78" s="164"/>
    </row>
    <row r="79" spans="2:12" s="10" customFormat="1" ht="19.899999999999999" customHeight="1">
      <c r="B79" s="159"/>
      <c r="C79" s="98"/>
      <c r="D79" s="160" t="s">
        <v>128</v>
      </c>
      <c r="E79" s="161"/>
      <c r="F79" s="161"/>
      <c r="G79" s="161"/>
      <c r="H79" s="161"/>
      <c r="I79" s="162"/>
      <c r="J79" s="163">
        <f>J928</f>
        <v>0</v>
      </c>
      <c r="K79" s="98"/>
      <c r="L79" s="164"/>
    </row>
    <row r="80" spans="2:12" s="10" customFormat="1" ht="19.899999999999999" customHeight="1">
      <c r="B80" s="159"/>
      <c r="C80" s="98"/>
      <c r="D80" s="160" t="s">
        <v>129</v>
      </c>
      <c r="E80" s="161"/>
      <c r="F80" s="161"/>
      <c r="G80" s="161"/>
      <c r="H80" s="161"/>
      <c r="I80" s="162"/>
      <c r="J80" s="163">
        <f>J984</f>
        <v>0</v>
      </c>
      <c r="K80" s="98"/>
      <c r="L80" s="164"/>
    </row>
    <row r="81" spans="2:12" s="10" customFormat="1" ht="19.899999999999999" customHeight="1">
      <c r="B81" s="159"/>
      <c r="C81" s="98"/>
      <c r="D81" s="160" t="s">
        <v>130</v>
      </c>
      <c r="E81" s="161"/>
      <c r="F81" s="161"/>
      <c r="G81" s="161"/>
      <c r="H81" s="161"/>
      <c r="I81" s="162"/>
      <c r="J81" s="163">
        <f>J1115</f>
        <v>0</v>
      </c>
      <c r="K81" s="98"/>
      <c r="L81" s="164"/>
    </row>
    <row r="82" spans="2:12" s="10" customFormat="1" ht="19.899999999999999" customHeight="1">
      <c r="B82" s="159"/>
      <c r="C82" s="98"/>
      <c r="D82" s="160" t="s">
        <v>131</v>
      </c>
      <c r="E82" s="161"/>
      <c r="F82" s="161"/>
      <c r="G82" s="161"/>
      <c r="H82" s="161"/>
      <c r="I82" s="162"/>
      <c r="J82" s="163">
        <f>J1119</f>
        <v>0</v>
      </c>
      <c r="K82" s="98"/>
      <c r="L82" s="164"/>
    </row>
    <row r="83" spans="2:12" s="10" customFormat="1" ht="19.899999999999999" customHeight="1">
      <c r="B83" s="159"/>
      <c r="C83" s="98"/>
      <c r="D83" s="160" t="s">
        <v>132</v>
      </c>
      <c r="E83" s="161"/>
      <c r="F83" s="161"/>
      <c r="G83" s="161"/>
      <c r="H83" s="161"/>
      <c r="I83" s="162"/>
      <c r="J83" s="163">
        <f>J1158</f>
        <v>0</v>
      </c>
      <c r="K83" s="98"/>
      <c r="L83" s="164"/>
    </row>
    <row r="84" spans="2:12" s="10" customFormat="1" ht="19.899999999999999" customHeight="1">
      <c r="B84" s="159"/>
      <c r="C84" s="98"/>
      <c r="D84" s="160" t="s">
        <v>133</v>
      </c>
      <c r="E84" s="161"/>
      <c r="F84" s="161"/>
      <c r="G84" s="161"/>
      <c r="H84" s="161"/>
      <c r="I84" s="162"/>
      <c r="J84" s="163">
        <f>J1205</f>
        <v>0</v>
      </c>
      <c r="K84" s="98"/>
      <c r="L84" s="164"/>
    </row>
    <row r="85" spans="2:12" s="10" customFormat="1" ht="19.899999999999999" customHeight="1">
      <c r="B85" s="159"/>
      <c r="C85" s="98"/>
      <c r="D85" s="160" t="s">
        <v>134</v>
      </c>
      <c r="E85" s="161"/>
      <c r="F85" s="161"/>
      <c r="G85" s="161"/>
      <c r="H85" s="161"/>
      <c r="I85" s="162"/>
      <c r="J85" s="163">
        <f>J1235</f>
        <v>0</v>
      </c>
      <c r="K85" s="98"/>
      <c r="L85" s="164"/>
    </row>
    <row r="86" spans="2:12" s="10" customFormat="1" ht="19.899999999999999" customHeight="1">
      <c r="B86" s="159"/>
      <c r="C86" s="98"/>
      <c r="D86" s="160" t="s">
        <v>135</v>
      </c>
      <c r="E86" s="161"/>
      <c r="F86" s="161"/>
      <c r="G86" s="161"/>
      <c r="H86" s="161"/>
      <c r="I86" s="162"/>
      <c r="J86" s="163">
        <f>J1244</f>
        <v>0</v>
      </c>
      <c r="K86" s="98"/>
      <c r="L86" s="164"/>
    </row>
    <row r="87" spans="2:12" s="10" customFormat="1" ht="19.899999999999999" customHeight="1">
      <c r="B87" s="159"/>
      <c r="C87" s="98"/>
      <c r="D87" s="160" t="s">
        <v>136</v>
      </c>
      <c r="E87" s="161"/>
      <c r="F87" s="161"/>
      <c r="G87" s="161"/>
      <c r="H87" s="161"/>
      <c r="I87" s="162"/>
      <c r="J87" s="163">
        <f>J1294</f>
        <v>0</v>
      </c>
      <c r="K87" s="98"/>
      <c r="L87" s="164"/>
    </row>
    <row r="88" spans="2:12" s="10" customFormat="1" ht="19.899999999999999" customHeight="1">
      <c r="B88" s="159"/>
      <c r="C88" s="98"/>
      <c r="D88" s="160" t="s">
        <v>137</v>
      </c>
      <c r="E88" s="161"/>
      <c r="F88" s="161"/>
      <c r="G88" s="161"/>
      <c r="H88" s="161"/>
      <c r="I88" s="162"/>
      <c r="J88" s="163">
        <f>J1354</f>
        <v>0</v>
      </c>
      <c r="K88" s="98"/>
      <c r="L88" s="164"/>
    </row>
    <row r="89" spans="2:12" s="10" customFormat="1" ht="19.899999999999999" customHeight="1">
      <c r="B89" s="159"/>
      <c r="C89" s="98"/>
      <c r="D89" s="160" t="s">
        <v>138</v>
      </c>
      <c r="E89" s="161"/>
      <c r="F89" s="161"/>
      <c r="G89" s="161"/>
      <c r="H89" s="161"/>
      <c r="I89" s="162"/>
      <c r="J89" s="163">
        <f>J1359</f>
        <v>0</v>
      </c>
      <c r="K89" s="98"/>
      <c r="L89" s="164"/>
    </row>
    <row r="90" spans="2:12" s="10" customFormat="1" ht="19.899999999999999" customHeight="1">
      <c r="B90" s="159"/>
      <c r="C90" s="98"/>
      <c r="D90" s="160" t="s">
        <v>139</v>
      </c>
      <c r="E90" s="161"/>
      <c r="F90" s="161"/>
      <c r="G90" s="161"/>
      <c r="H90" s="161"/>
      <c r="I90" s="162"/>
      <c r="J90" s="163">
        <f>J1386</f>
        <v>0</v>
      </c>
      <c r="K90" s="98"/>
      <c r="L90" s="164"/>
    </row>
    <row r="91" spans="2:12" s="10" customFormat="1" ht="19.899999999999999" customHeight="1">
      <c r="B91" s="159"/>
      <c r="C91" s="98"/>
      <c r="D91" s="160" t="s">
        <v>140</v>
      </c>
      <c r="E91" s="161"/>
      <c r="F91" s="161"/>
      <c r="G91" s="161"/>
      <c r="H91" s="161"/>
      <c r="I91" s="162"/>
      <c r="J91" s="163">
        <f>J1391</f>
        <v>0</v>
      </c>
      <c r="K91" s="98"/>
      <c r="L91" s="164"/>
    </row>
    <row r="92" spans="2:12" s="9" customFormat="1" ht="24.95" customHeight="1">
      <c r="B92" s="152"/>
      <c r="C92" s="153"/>
      <c r="D92" s="154" t="s">
        <v>141</v>
      </c>
      <c r="E92" s="155"/>
      <c r="F92" s="155"/>
      <c r="G92" s="155"/>
      <c r="H92" s="155"/>
      <c r="I92" s="156"/>
      <c r="J92" s="157">
        <f>J1397</f>
        <v>0</v>
      </c>
      <c r="K92" s="153"/>
      <c r="L92" s="158"/>
    </row>
    <row r="93" spans="2:12" s="10" customFormat="1" ht="19.899999999999999" customHeight="1">
      <c r="B93" s="159"/>
      <c r="C93" s="98"/>
      <c r="D93" s="160" t="s">
        <v>142</v>
      </c>
      <c r="E93" s="161"/>
      <c r="F93" s="161"/>
      <c r="G93" s="161"/>
      <c r="H93" s="161"/>
      <c r="I93" s="162"/>
      <c r="J93" s="163">
        <f>J1398</f>
        <v>0</v>
      </c>
      <c r="K93" s="98"/>
      <c r="L93" s="164"/>
    </row>
    <row r="94" spans="2:12" s="10" customFormat="1" ht="19.899999999999999" customHeight="1">
      <c r="B94" s="159"/>
      <c r="C94" s="98"/>
      <c r="D94" s="160" t="s">
        <v>143</v>
      </c>
      <c r="E94" s="161"/>
      <c r="F94" s="161"/>
      <c r="G94" s="161"/>
      <c r="H94" s="161"/>
      <c r="I94" s="162"/>
      <c r="J94" s="163">
        <f>J1402</f>
        <v>0</v>
      </c>
      <c r="K94" s="98"/>
      <c r="L94" s="164"/>
    </row>
    <row r="95" spans="2:12" s="10" customFormat="1" ht="19.899999999999999" customHeight="1">
      <c r="B95" s="159"/>
      <c r="C95" s="98"/>
      <c r="D95" s="160" t="s">
        <v>144</v>
      </c>
      <c r="E95" s="161"/>
      <c r="F95" s="161"/>
      <c r="G95" s="161"/>
      <c r="H95" s="161"/>
      <c r="I95" s="162"/>
      <c r="J95" s="163">
        <f>J1404</f>
        <v>0</v>
      </c>
      <c r="K95" s="98"/>
      <c r="L95" s="164"/>
    </row>
    <row r="96" spans="2:12" s="10" customFormat="1" ht="19.899999999999999" customHeight="1">
      <c r="B96" s="159"/>
      <c r="C96" s="98"/>
      <c r="D96" s="160" t="s">
        <v>145</v>
      </c>
      <c r="E96" s="161"/>
      <c r="F96" s="161"/>
      <c r="G96" s="161"/>
      <c r="H96" s="161"/>
      <c r="I96" s="162"/>
      <c r="J96" s="163">
        <f>J1407</f>
        <v>0</v>
      </c>
      <c r="K96" s="98"/>
      <c r="L96" s="164"/>
    </row>
    <row r="97" spans="1:31" s="10" customFormat="1" ht="19.899999999999999" customHeight="1">
      <c r="B97" s="159"/>
      <c r="C97" s="98"/>
      <c r="D97" s="160" t="s">
        <v>146</v>
      </c>
      <c r="E97" s="161"/>
      <c r="F97" s="161"/>
      <c r="G97" s="161"/>
      <c r="H97" s="161"/>
      <c r="I97" s="162"/>
      <c r="J97" s="163">
        <f>J1409</f>
        <v>0</v>
      </c>
      <c r="K97" s="98"/>
      <c r="L97" s="164"/>
    </row>
    <row r="98" spans="1:31" s="2" customFormat="1" ht="21.75" customHeight="1">
      <c r="A98" s="35"/>
      <c r="B98" s="36"/>
      <c r="C98" s="37"/>
      <c r="D98" s="37"/>
      <c r="E98" s="37"/>
      <c r="F98" s="37"/>
      <c r="G98" s="37"/>
      <c r="H98" s="37"/>
      <c r="I98" s="116"/>
      <c r="J98" s="37"/>
      <c r="K98" s="37"/>
      <c r="L98" s="117"/>
      <c r="S98" s="35"/>
      <c r="T98" s="35"/>
      <c r="U98" s="35"/>
      <c r="V98" s="35"/>
      <c r="W98" s="35"/>
      <c r="X98" s="35"/>
      <c r="Y98" s="35"/>
      <c r="Z98" s="35"/>
      <c r="AA98" s="35"/>
      <c r="AB98" s="35"/>
      <c r="AC98" s="35"/>
      <c r="AD98" s="35"/>
      <c r="AE98" s="35"/>
    </row>
    <row r="99" spans="1:31" s="2" customFormat="1" ht="6.95" customHeight="1">
      <c r="A99" s="35"/>
      <c r="B99" s="48"/>
      <c r="C99" s="49"/>
      <c r="D99" s="49"/>
      <c r="E99" s="49"/>
      <c r="F99" s="49"/>
      <c r="G99" s="49"/>
      <c r="H99" s="49"/>
      <c r="I99" s="143"/>
      <c r="J99" s="49"/>
      <c r="K99" s="49"/>
      <c r="L99" s="117"/>
      <c r="S99" s="35"/>
      <c r="T99" s="35"/>
      <c r="U99" s="35"/>
      <c r="V99" s="35"/>
      <c r="W99" s="35"/>
      <c r="X99" s="35"/>
      <c r="Y99" s="35"/>
      <c r="Z99" s="35"/>
      <c r="AA99" s="35"/>
      <c r="AB99" s="35"/>
      <c r="AC99" s="35"/>
      <c r="AD99" s="35"/>
      <c r="AE99" s="35"/>
    </row>
    <row r="103" spans="1:31" s="2" customFormat="1" ht="6.95" customHeight="1">
      <c r="A103" s="35"/>
      <c r="B103" s="50"/>
      <c r="C103" s="51"/>
      <c r="D103" s="51"/>
      <c r="E103" s="51"/>
      <c r="F103" s="51"/>
      <c r="G103" s="51"/>
      <c r="H103" s="51"/>
      <c r="I103" s="146"/>
      <c r="J103" s="51"/>
      <c r="K103" s="51"/>
      <c r="L103" s="117"/>
      <c r="S103" s="35"/>
      <c r="T103" s="35"/>
      <c r="U103" s="35"/>
      <c r="V103" s="35"/>
      <c r="W103" s="35"/>
      <c r="X103" s="35"/>
      <c r="Y103" s="35"/>
      <c r="Z103" s="35"/>
      <c r="AA103" s="35"/>
      <c r="AB103" s="35"/>
      <c r="AC103" s="35"/>
      <c r="AD103" s="35"/>
      <c r="AE103" s="35"/>
    </row>
    <row r="104" spans="1:31" s="2" customFormat="1" ht="24.95" customHeight="1">
      <c r="A104" s="35"/>
      <c r="B104" s="36"/>
      <c r="C104" s="24" t="s">
        <v>147</v>
      </c>
      <c r="D104" s="37"/>
      <c r="E104" s="37"/>
      <c r="F104" s="37"/>
      <c r="G104" s="37"/>
      <c r="H104" s="37"/>
      <c r="I104" s="116"/>
      <c r="J104" s="37"/>
      <c r="K104" s="37"/>
      <c r="L104" s="117"/>
      <c r="S104" s="35"/>
      <c r="T104" s="35"/>
      <c r="U104" s="35"/>
      <c r="V104" s="35"/>
      <c r="W104" s="35"/>
      <c r="X104" s="35"/>
      <c r="Y104" s="35"/>
      <c r="Z104" s="35"/>
      <c r="AA104" s="35"/>
      <c r="AB104" s="35"/>
      <c r="AC104" s="35"/>
      <c r="AD104" s="35"/>
      <c r="AE104" s="35"/>
    </row>
    <row r="105" spans="1:31" s="2" customFormat="1" ht="6.95" customHeight="1">
      <c r="A105" s="35"/>
      <c r="B105" s="36"/>
      <c r="C105" s="37"/>
      <c r="D105" s="37"/>
      <c r="E105" s="37"/>
      <c r="F105" s="37"/>
      <c r="G105" s="37"/>
      <c r="H105" s="37"/>
      <c r="I105" s="116"/>
      <c r="J105" s="37"/>
      <c r="K105" s="37"/>
      <c r="L105" s="117"/>
      <c r="S105" s="35"/>
      <c r="T105" s="35"/>
      <c r="U105" s="35"/>
      <c r="V105" s="35"/>
      <c r="W105" s="35"/>
      <c r="X105" s="35"/>
      <c r="Y105" s="35"/>
      <c r="Z105" s="35"/>
      <c r="AA105" s="35"/>
      <c r="AB105" s="35"/>
      <c r="AC105" s="35"/>
      <c r="AD105" s="35"/>
      <c r="AE105" s="35"/>
    </row>
    <row r="106" spans="1:31" s="2" customFormat="1" ht="12" customHeight="1">
      <c r="A106" s="35"/>
      <c r="B106" s="36"/>
      <c r="C106" s="30" t="s">
        <v>16</v>
      </c>
      <c r="D106" s="37"/>
      <c r="E106" s="37"/>
      <c r="F106" s="37"/>
      <c r="G106" s="37"/>
      <c r="H106" s="37"/>
      <c r="I106" s="116"/>
      <c r="J106" s="37"/>
      <c r="K106" s="37"/>
      <c r="L106" s="117"/>
      <c r="S106" s="35"/>
      <c r="T106" s="35"/>
      <c r="U106" s="35"/>
      <c r="V106" s="35"/>
      <c r="W106" s="35"/>
      <c r="X106" s="35"/>
      <c r="Y106" s="35"/>
      <c r="Z106" s="35"/>
      <c r="AA106" s="35"/>
      <c r="AB106" s="35"/>
      <c r="AC106" s="35"/>
      <c r="AD106" s="35"/>
      <c r="AE106" s="35"/>
    </row>
    <row r="107" spans="1:31" s="2" customFormat="1" ht="16.5" customHeight="1">
      <c r="A107" s="35"/>
      <c r="B107" s="36"/>
      <c r="C107" s="37"/>
      <c r="D107" s="37"/>
      <c r="E107" s="387" t="str">
        <f>E7</f>
        <v>Sportovní hala Sušice</v>
      </c>
      <c r="F107" s="388"/>
      <c r="G107" s="388"/>
      <c r="H107" s="388"/>
      <c r="I107" s="116"/>
      <c r="J107" s="37"/>
      <c r="K107" s="37"/>
      <c r="L107" s="117"/>
      <c r="S107" s="35"/>
      <c r="T107" s="35"/>
      <c r="U107" s="35"/>
      <c r="V107" s="35"/>
      <c r="W107" s="35"/>
      <c r="X107" s="35"/>
      <c r="Y107" s="35"/>
      <c r="Z107" s="35"/>
      <c r="AA107" s="35"/>
      <c r="AB107" s="35"/>
      <c r="AC107" s="35"/>
      <c r="AD107" s="35"/>
      <c r="AE107" s="35"/>
    </row>
    <row r="108" spans="1:31" s="1" customFormat="1" ht="12" customHeight="1">
      <c r="B108" s="22"/>
      <c r="C108" s="30" t="s">
        <v>105</v>
      </c>
      <c r="D108" s="23"/>
      <c r="E108" s="23"/>
      <c r="F108" s="23"/>
      <c r="G108" s="23"/>
      <c r="H108" s="23"/>
      <c r="I108" s="109"/>
      <c r="J108" s="23"/>
      <c r="K108" s="23"/>
      <c r="L108" s="21"/>
    </row>
    <row r="109" spans="1:31" s="2" customFormat="1" ht="16.5" customHeight="1">
      <c r="A109" s="35"/>
      <c r="B109" s="36"/>
      <c r="C109" s="37"/>
      <c r="D109" s="37"/>
      <c r="E109" s="387" t="s">
        <v>106</v>
      </c>
      <c r="F109" s="389"/>
      <c r="G109" s="389"/>
      <c r="H109" s="389"/>
      <c r="I109" s="116"/>
      <c r="J109" s="37"/>
      <c r="K109" s="37"/>
      <c r="L109" s="117"/>
      <c r="S109" s="35"/>
      <c r="T109" s="35"/>
      <c r="U109" s="35"/>
      <c r="V109" s="35"/>
      <c r="W109" s="35"/>
      <c r="X109" s="35"/>
      <c r="Y109" s="35"/>
      <c r="Z109" s="35"/>
      <c r="AA109" s="35"/>
      <c r="AB109" s="35"/>
      <c r="AC109" s="35"/>
      <c r="AD109" s="35"/>
      <c r="AE109" s="35"/>
    </row>
    <row r="110" spans="1:31" s="2" customFormat="1" ht="12" customHeight="1">
      <c r="A110" s="35"/>
      <c r="B110" s="36"/>
      <c r="C110" s="30" t="s">
        <v>107</v>
      </c>
      <c r="D110" s="37"/>
      <c r="E110" s="37"/>
      <c r="F110" s="37"/>
      <c r="G110" s="37"/>
      <c r="H110" s="37"/>
      <c r="I110" s="116"/>
      <c r="J110" s="37"/>
      <c r="K110" s="37"/>
      <c r="L110" s="117"/>
      <c r="S110" s="35"/>
      <c r="T110" s="35"/>
      <c r="U110" s="35"/>
      <c r="V110" s="35"/>
      <c r="W110" s="35"/>
      <c r="X110" s="35"/>
      <c r="Y110" s="35"/>
      <c r="Z110" s="35"/>
      <c r="AA110" s="35"/>
      <c r="AB110" s="35"/>
      <c r="AC110" s="35"/>
      <c r="AD110" s="35"/>
      <c r="AE110" s="35"/>
    </row>
    <row r="111" spans="1:31" s="2" customFormat="1" ht="16.5" customHeight="1">
      <c r="A111" s="35"/>
      <c r="B111" s="36"/>
      <c r="C111" s="37"/>
      <c r="D111" s="37"/>
      <c r="E111" s="336" t="str">
        <f>E11</f>
        <v>D.01 - Architektonicko - stavební řešení</v>
      </c>
      <c r="F111" s="389"/>
      <c r="G111" s="389"/>
      <c r="H111" s="389"/>
      <c r="I111" s="116"/>
      <c r="J111" s="37"/>
      <c r="K111" s="37"/>
      <c r="L111" s="117"/>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116"/>
      <c r="J112" s="37"/>
      <c r="K112" s="37"/>
      <c r="L112" s="117"/>
      <c r="S112" s="35"/>
      <c r="T112" s="35"/>
      <c r="U112" s="35"/>
      <c r="V112" s="35"/>
      <c r="W112" s="35"/>
      <c r="X112" s="35"/>
      <c r="Y112" s="35"/>
      <c r="Z112" s="35"/>
      <c r="AA112" s="35"/>
      <c r="AB112" s="35"/>
      <c r="AC112" s="35"/>
      <c r="AD112" s="35"/>
      <c r="AE112" s="35"/>
    </row>
    <row r="113" spans="1:65" s="2" customFormat="1" ht="12" customHeight="1">
      <c r="A113" s="35"/>
      <c r="B113" s="36"/>
      <c r="C113" s="30" t="s">
        <v>21</v>
      </c>
      <c r="D113" s="37"/>
      <c r="E113" s="37"/>
      <c r="F113" s="28" t="str">
        <f>F14</f>
        <v xml:space="preserve"> </v>
      </c>
      <c r="G113" s="37"/>
      <c r="H113" s="37"/>
      <c r="I113" s="118" t="s">
        <v>23</v>
      </c>
      <c r="J113" s="60" t="str">
        <f>IF(J14="","",J14)</f>
        <v>12. 3. 2019</v>
      </c>
      <c r="K113" s="37"/>
      <c r="L113" s="117"/>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116"/>
      <c r="J114" s="37"/>
      <c r="K114" s="37"/>
      <c r="L114" s="117"/>
      <c r="S114" s="35"/>
      <c r="T114" s="35"/>
      <c r="U114" s="35"/>
      <c r="V114" s="35"/>
      <c r="W114" s="35"/>
      <c r="X114" s="35"/>
      <c r="Y114" s="35"/>
      <c r="Z114" s="35"/>
      <c r="AA114" s="35"/>
      <c r="AB114" s="35"/>
      <c r="AC114" s="35"/>
      <c r="AD114" s="35"/>
      <c r="AE114" s="35"/>
    </row>
    <row r="115" spans="1:65" s="2" customFormat="1" ht="40.15" customHeight="1">
      <c r="A115" s="35"/>
      <c r="B115" s="36"/>
      <c r="C115" s="30" t="s">
        <v>25</v>
      </c>
      <c r="D115" s="37"/>
      <c r="E115" s="37"/>
      <c r="F115" s="28" t="str">
        <f>E17</f>
        <v>Město Sušice, nám. Svobody 138, 342 01 Sušice</v>
      </c>
      <c r="G115" s="37"/>
      <c r="H115" s="37"/>
      <c r="I115" s="118" t="s">
        <v>31</v>
      </c>
      <c r="J115" s="33" t="str">
        <f>E23</f>
        <v>APRIS 3MP s.r.o., Baarova 36, 140 00 Praha 4</v>
      </c>
      <c r="K115" s="37"/>
      <c r="L115" s="117"/>
      <c r="S115" s="35"/>
      <c r="T115" s="35"/>
      <c r="U115" s="35"/>
      <c r="V115" s="35"/>
      <c r="W115" s="35"/>
      <c r="X115" s="35"/>
      <c r="Y115" s="35"/>
      <c r="Z115" s="35"/>
      <c r="AA115" s="35"/>
      <c r="AB115" s="35"/>
      <c r="AC115" s="35"/>
      <c r="AD115" s="35"/>
      <c r="AE115" s="35"/>
    </row>
    <row r="116" spans="1:65" s="2" customFormat="1" ht="15.2" customHeight="1">
      <c r="A116" s="35"/>
      <c r="B116" s="36"/>
      <c r="C116" s="30" t="s">
        <v>29</v>
      </c>
      <c r="D116" s="37"/>
      <c r="E116" s="37"/>
      <c r="F116" s="28" t="str">
        <f>IF(E20="","",E20)</f>
        <v>Vyplň údaj</v>
      </c>
      <c r="G116" s="37"/>
      <c r="H116" s="37"/>
      <c r="I116" s="118" t="s">
        <v>34</v>
      </c>
      <c r="J116" s="33" t="str">
        <f>E26</f>
        <v xml:space="preserve"> </v>
      </c>
      <c r="K116" s="37"/>
      <c r="L116" s="117"/>
      <c r="S116" s="35"/>
      <c r="T116" s="35"/>
      <c r="U116" s="35"/>
      <c r="V116" s="35"/>
      <c r="W116" s="35"/>
      <c r="X116" s="35"/>
      <c r="Y116" s="35"/>
      <c r="Z116" s="35"/>
      <c r="AA116" s="35"/>
      <c r="AB116" s="35"/>
      <c r="AC116" s="35"/>
      <c r="AD116" s="35"/>
      <c r="AE116" s="35"/>
    </row>
    <row r="117" spans="1:65" s="2" customFormat="1" ht="10.35" customHeight="1">
      <c r="A117" s="35"/>
      <c r="B117" s="36"/>
      <c r="C117" s="37"/>
      <c r="D117" s="37"/>
      <c r="E117" s="37"/>
      <c r="F117" s="37"/>
      <c r="G117" s="37"/>
      <c r="H117" s="37"/>
      <c r="I117" s="116"/>
      <c r="J117" s="37"/>
      <c r="K117" s="37"/>
      <c r="L117" s="117"/>
      <c r="S117" s="35"/>
      <c r="T117" s="35"/>
      <c r="U117" s="35"/>
      <c r="V117" s="35"/>
      <c r="W117" s="35"/>
      <c r="X117" s="35"/>
      <c r="Y117" s="35"/>
      <c r="Z117" s="35"/>
      <c r="AA117" s="35"/>
      <c r="AB117" s="35"/>
      <c r="AC117" s="35"/>
      <c r="AD117" s="35"/>
      <c r="AE117" s="35"/>
    </row>
    <row r="118" spans="1:65" s="11" customFormat="1" ht="29.25" customHeight="1">
      <c r="A118" s="165"/>
      <c r="B118" s="166"/>
      <c r="C118" s="167" t="s">
        <v>148</v>
      </c>
      <c r="D118" s="168" t="s">
        <v>56</v>
      </c>
      <c r="E118" s="168" t="s">
        <v>52</v>
      </c>
      <c r="F118" s="168" t="s">
        <v>53</v>
      </c>
      <c r="G118" s="168" t="s">
        <v>149</v>
      </c>
      <c r="H118" s="168" t="s">
        <v>150</v>
      </c>
      <c r="I118" s="169" t="s">
        <v>151</v>
      </c>
      <c r="J118" s="168" t="s">
        <v>111</v>
      </c>
      <c r="K118" s="170" t="s">
        <v>152</v>
      </c>
      <c r="L118" s="171"/>
      <c r="M118" s="69" t="s">
        <v>19</v>
      </c>
      <c r="N118" s="70" t="s">
        <v>41</v>
      </c>
      <c r="O118" s="70" t="s">
        <v>153</v>
      </c>
      <c r="P118" s="70" t="s">
        <v>154</v>
      </c>
      <c r="Q118" s="70" t="s">
        <v>155</v>
      </c>
      <c r="R118" s="70" t="s">
        <v>156</v>
      </c>
      <c r="S118" s="70" t="s">
        <v>157</v>
      </c>
      <c r="T118" s="71" t="s">
        <v>158</v>
      </c>
      <c r="U118" s="165"/>
      <c r="V118" s="165"/>
      <c r="W118" s="165"/>
      <c r="X118" s="165"/>
      <c r="Y118" s="165"/>
      <c r="Z118" s="165"/>
      <c r="AA118" s="165"/>
      <c r="AB118" s="165"/>
      <c r="AC118" s="165"/>
      <c r="AD118" s="165"/>
      <c r="AE118" s="165"/>
    </row>
    <row r="119" spans="1:65" s="2" customFormat="1" ht="22.9" customHeight="1">
      <c r="A119" s="35"/>
      <c r="B119" s="36"/>
      <c r="C119" s="76" t="s">
        <v>159</v>
      </c>
      <c r="D119" s="37"/>
      <c r="E119" s="37"/>
      <c r="F119" s="37"/>
      <c r="G119" s="37"/>
      <c r="H119" s="37"/>
      <c r="I119" s="116"/>
      <c r="J119" s="172">
        <f>BK119</f>
        <v>0</v>
      </c>
      <c r="K119" s="37"/>
      <c r="L119" s="40"/>
      <c r="M119" s="72"/>
      <c r="N119" s="173"/>
      <c r="O119" s="73"/>
      <c r="P119" s="174">
        <f>P120+P746+P1397</f>
        <v>0</v>
      </c>
      <c r="Q119" s="73"/>
      <c r="R119" s="174">
        <f>R120+R746+R1397</f>
        <v>9210.4012683299989</v>
      </c>
      <c r="S119" s="73"/>
      <c r="T119" s="175">
        <f>T120+T746+T1397</f>
        <v>0</v>
      </c>
      <c r="U119" s="35"/>
      <c r="V119" s="35"/>
      <c r="W119" s="35"/>
      <c r="X119" s="35"/>
      <c r="Y119" s="35"/>
      <c r="Z119" s="35"/>
      <c r="AA119" s="35"/>
      <c r="AB119" s="35"/>
      <c r="AC119" s="35"/>
      <c r="AD119" s="35"/>
      <c r="AE119" s="35"/>
      <c r="AT119" s="18" t="s">
        <v>70</v>
      </c>
      <c r="AU119" s="18" t="s">
        <v>112</v>
      </c>
      <c r="BK119" s="176">
        <f>BK120+BK746+BK1397</f>
        <v>0</v>
      </c>
    </row>
    <row r="120" spans="1:65" s="12" customFormat="1" ht="25.9" customHeight="1">
      <c r="B120" s="177"/>
      <c r="C120" s="178"/>
      <c r="D120" s="179" t="s">
        <v>70</v>
      </c>
      <c r="E120" s="180" t="s">
        <v>160</v>
      </c>
      <c r="F120" s="180" t="s">
        <v>161</v>
      </c>
      <c r="G120" s="178"/>
      <c r="H120" s="178"/>
      <c r="I120" s="181"/>
      <c r="J120" s="182">
        <f>BK120</f>
        <v>0</v>
      </c>
      <c r="K120" s="178"/>
      <c r="L120" s="183"/>
      <c r="M120" s="184"/>
      <c r="N120" s="185"/>
      <c r="O120" s="185"/>
      <c r="P120" s="186">
        <f>P121+P208+P303+P397+P488+P643+P650+P739+P743</f>
        <v>0</v>
      </c>
      <c r="Q120" s="185"/>
      <c r="R120" s="186">
        <f>R121+R208+R303+R397+R488+R643+R650+R739+R743</f>
        <v>8873.208891549999</v>
      </c>
      <c r="S120" s="185"/>
      <c r="T120" s="187">
        <f>T121+T208+T303+T397+T488+T643+T650+T739+T743</f>
        <v>0</v>
      </c>
      <c r="AR120" s="188" t="s">
        <v>78</v>
      </c>
      <c r="AT120" s="189" t="s">
        <v>70</v>
      </c>
      <c r="AU120" s="189" t="s">
        <v>71</v>
      </c>
      <c r="AY120" s="188" t="s">
        <v>162</v>
      </c>
      <c r="BK120" s="190">
        <f>BK121+BK208+BK303+BK397+BK488+BK643+BK650+BK739+BK743</f>
        <v>0</v>
      </c>
    </row>
    <row r="121" spans="1:65" s="12" customFormat="1" ht="22.9" customHeight="1">
      <c r="B121" s="177"/>
      <c r="C121" s="178"/>
      <c r="D121" s="179" t="s">
        <v>70</v>
      </c>
      <c r="E121" s="191" t="s">
        <v>78</v>
      </c>
      <c r="F121" s="191" t="s">
        <v>163</v>
      </c>
      <c r="G121" s="178"/>
      <c r="H121" s="178"/>
      <c r="I121" s="181"/>
      <c r="J121" s="192">
        <f>BK121</f>
        <v>0</v>
      </c>
      <c r="K121" s="178"/>
      <c r="L121" s="183"/>
      <c r="M121" s="184"/>
      <c r="N121" s="185"/>
      <c r="O121" s="185"/>
      <c r="P121" s="186">
        <f>SUM(P122:P207)</f>
        <v>0</v>
      </c>
      <c r="Q121" s="185"/>
      <c r="R121" s="186">
        <f>SUM(R122:R207)</f>
        <v>6.0705934199999998</v>
      </c>
      <c r="S121" s="185"/>
      <c r="T121" s="187">
        <f>SUM(T122:T207)</f>
        <v>0</v>
      </c>
      <c r="AR121" s="188" t="s">
        <v>78</v>
      </c>
      <c r="AT121" s="189" t="s">
        <v>70</v>
      </c>
      <c r="AU121" s="189" t="s">
        <v>78</v>
      </c>
      <c r="AY121" s="188" t="s">
        <v>162</v>
      </c>
      <c r="BK121" s="190">
        <f>SUM(BK122:BK207)</f>
        <v>0</v>
      </c>
    </row>
    <row r="122" spans="1:65" s="2" customFormat="1" ht="16.5" customHeight="1">
      <c r="A122" s="35"/>
      <c r="B122" s="36"/>
      <c r="C122" s="193" t="s">
        <v>78</v>
      </c>
      <c r="D122" s="193" t="s">
        <v>164</v>
      </c>
      <c r="E122" s="194" t="s">
        <v>165</v>
      </c>
      <c r="F122" s="195" t="s">
        <v>166</v>
      </c>
      <c r="G122" s="196" t="s">
        <v>167</v>
      </c>
      <c r="H122" s="197">
        <v>1440</v>
      </c>
      <c r="I122" s="198"/>
      <c r="J122" s="199">
        <f>ROUND(I122*H122,2)</f>
        <v>0</v>
      </c>
      <c r="K122" s="195" t="s">
        <v>168</v>
      </c>
      <c r="L122" s="40"/>
      <c r="M122" s="200" t="s">
        <v>19</v>
      </c>
      <c r="N122" s="201" t="s">
        <v>42</v>
      </c>
      <c r="O122" s="65"/>
      <c r="P122" s="202">
        <f>O122*H122</f>
        <v>0</v>
      </c>
      <c r="Q122" s="202">
        <v>0</v>
      </c>
      <c r="R122" s="202">
        <f>Q122*H122</f>
        <v>0</v>
      </c>
      <c r="S122" s="202">
        <v>0</v>
      </c>
      <c r="T122" s="203">
        <f>S122*H122</f>
        <v>0</v>
      </c>
      <c r="U122" s="35"/>
      <c r="V122" s="35"/>
      <c r="W122" s="35"/>
      <c r="X122" s="35"/>
      <c r="Y122" s="35"/>
      <c r="Z122" s="35"/>
      <c r="AA122" s="35"/>
      <c r="AB122" s="35"/>
      <c r="AC122" s="35"/>
      <c r="AD122" s="35"/>
      <c r="AE122" s="35"/>
      <c r="AR122" s="204" t="s">
        <v>169</v>
      </c>
      <c r="AT122" s="204" t="s">
        <v>164</v>
      </c>
      <c r="AU122" s="204" t="s">
        <v>80</v>
      </c>
      <c r="AY122" s="18" t="s">
        <v>162</v>
      </c>
      <c r="BE122" s="205">
        <f>IF(N122="základní",J122,0)</f>
        <v>0</v>
      </c>
      <c r="BF122" s="205">
        <f>IF(N122="snížená",J122,0)</f>
        <v>0</v>
      </c>
      <c r="BG122" s="205">
        <f>IF(N122="zákl. přenesená",J122,0)</f>
        <v>0</v>
      </c>
      <c r="BH122" s="205">
        <f>IF(N122="sníž. přenesená",J122,0)</f>
        <v>0</v>
      </c>
      <c r="BI122" s="205">
        <f>IF(N122="nulová",J122,0)</f>
        <v>0</v>
      </c>
      <c r="BJ122" s="18" t="s">
        <v>78</v>
      </c>
      <c r="BK122" s="205">
        <f>ROUND(I122*H122,2)</f>
        <v>0</v>
      </c>
      <c r="BL122" s="18" t="s">
        <v>169</v>
      </c>
      <c r="BM122" s="204" t="s">
        <v>170</v>
      </c>
    </row>
    <row r="123" spans="1:65" s="2" customFormat="1" ht="204.75">
      <c r="A123" s="35"/>
      <c r="B123" s="36"/>
      <c r="C123" s="37"/>
      <c r="D123" s="206" t="s">
        <v>171</v>
      </c>
      <c r="E123" s="37"/>
      <c r="F123" s="207" t="s">
        <v>172</v>
      </c>
      <c r="G123" s="37"/>
      <c r="H123" s="37"/>
      <c r="I123" s="116"/>
      <c r="J123" s="37"/>
      <c r="K123" s="37"/>
      <c r="L123" s="40"/>
      <c r="M123" s="208"/>
      <c r="N123" s="209"/>
      <c r="O123" s="65"/>
      <c r="P123" s="65"/>
      <c r="Q123" s="65"/>
      <c r="R123" s="65"/>
      <c r="S123" s="65"/>
      <c r="T123" s="66"/>
      <c r="U123" s="35"/>
      <c r="V123" s="35"/>
      <c r="W123" s="35"/>
      <c r="X123" s="35"/>
      <c r="Y123" s="35"/>
      <c r="Z123" s="35"/>
      <c r="AA123" s="35"/>
      <c r="AB123" s="35"/>
      <c r="AC123" s="35"/>
      <c r="AD123" s="35"/>
      <c r="AE123" s="35"/>
      <c r="AT123" s="18" t="s">
        <v>171</v>
      </c>
      <c r="AU123" s="18" t="s">
        <v>80</v>
      </c>
    </row>
    <row r="124" spans="1:65" s="2" customFormat="1" ht="21.75" customHeight="1">
      <c r="A124" s="35"/>
      <c r="B124" s="36"/>
      <c r="C124" s="193" t="s">
        <v>80</v>
      </c>
      <c r="D124" s="193" t="s">
        <v>164</v>
      </c>
      <c r="E124" s="194" t="s">
        <v>173</v>
      </c>
      <c r="F124" s="195" t="s">
        <v>174</v>
      </c>
      <c r="G124" s="196" t="s">
        <v>175</v>
      </c>
      <c r="H124" s="197">
        <v>60</v>
      </c>
      <c r="I124" s="198"/>
      <c r="J124" s="199">
        <f>ROUND(I124*H124,2)</f>
        <v>0</v>
      </c>
      <c r="K124" s="195" t="s">
        <v>168</v>
      </c>
      <c r="L124" s="40"/>
      <c r="M124" s="200" t="s">
        <v>19</v>
      </c>
      <c r="N124" s="201" t="s">
        <v>42</v>
      </c>
      <c r="O124" s="65"/>
      <c r="P124" s="202">
        <f>O124*H124</f>
        <v>0</v>
      </c>
      <c r="Q124" s="202">
        <v>0</v>
      </c>
      <c r="R124" s="202">
        <f>Q124*H124</f>
        <v>0</v>
      </c>
      <c r="S124" s="202">
        <v>0</v>
      </c>
      <c r="T124" s="203">
        <f>S124*H124</f>
        <v>0</v>
      </c>
      <c r="U124" s="35"/>
      <c r="V124" s="35"/>
      <c r="W124" s="35"/>
      <c r="X124" s="35"/>
      <c r="Y124" s="35"/>
      <c r="Z124" s="35"/>
      <c r="AA124" s="35"/>
      <c r="AB124" s="35"/>
      <c r="AC124" s="35"/>
      <c r="AD124" s="35"/>
      <c r="AE124" s="35"/>
      <c r="AR124" s="204" t="s">
        <v>169</v>
      </c>
      <c r="AT124" s="204" t="s">
        <v>164</v>
      </c>
      <c r="AU124" s="204" t="s">
        <v>80</v>
      </c>
      <c r="AY124" s="18" t="s">
        <v>162</v>
      </c>
      <c r="BE124" s="205">
        <f>IF(N124="základní",J124,0)</f>
        <v>0</v>
      </c>
      <c r="BF124" s="205">
        <f>IF(N124="snížená",J124,0)</f>
        <v>0</v>
      </c>
      <c r="BG124" s="205">
        <f>IF(N124="zákl. přenesená",J124,0)</f>
        <v>0</v>
      </c>
      <c r="BH124" s="205">
        <f>IF(N124="sníž. přenesená",J124,0)</f>
        <v>0</v>
      </c>
      <c r="BI124" s="205">
        <f>IF(N124="nulová",J124,0)</f>
        <v>0</v>
      </c>
      <c r="BJ124" s="18" t="s">
        <v>78</v>
      </c>
      <c r="BK124" s="205">
        <f>ROUND(I124*H124,2)</f>
        <v>0</v>
      </c>
      <c r="BL124" s="18" t="s">
        <v>169</v>
      </c>
      <c r="BM124" s="204" t="s">
        <v>176</v>
      </c>
    </row>
    <row r="125" spans="1:65" s="2" customFormat="1" ht="126.75">
      <c r="A125" s="35"/>
      <c r="B125" s="36"/>
      <c r="C125" s="37"/>
      <c r="D125" s="206" t="s">
        <v>171</v>
      </c>
      <c r="E125" s="37"/>
      <c r="F125" s="207" t="s">
        <v>177</v>
      </c>
      <c r="G125" s="37"/>
      <c r="H125" s="37"/>
      <c r="I125" s="116"/>
      <c r="J125" s="37"/>
      <c r="K125" s="37"/>
      <c r="L125" s="40"/>
      <c r="M125" s="208"/>
      <c r="N125" s="209"/>
      <c r="O125" s="65"/>
      <c r="P125" s="65"/>
      <c r="Q125" s="65"/>
      <c r="R125" s="65"/>
      <c r="S125" s="65"/>
      <c r="T125" s="66"/>
      <c r="U125" s="35"/>
      <c r="V125" s="35"/>
      <c r="W125" s="35"/>
      <c r="X125" s="35"/>
      <c r="Y125" s="35"/>
      <c r="Z125" s="35"/>
      <c r="AA125" s="35"/>
      <c r="AB125" s="35"/>
      <c r="AC125" s="35"/>
      <c r="AD125" s="35"/>
      <c r="AE125" s="35"/>
      <c r="AT125" s="18" t="s">
        <v>171</v>
      </c>
      <c r="AU125" s="18" t="s">
        <v>80</v>
      </c>
    </row>
    <row r="126" spans="1:65" s="2" customFormat="1" ht="21.75" customHeight="1">
      <c r="A126" s="35"/>
      <c r="B126" s="36"/>
      <c r="C126" s="193" t="s">
        <v>178</v>
      </c>
      <c r="D126" s="193" t="s">
        <v>164</v>
      </c>
      <c r="E126" s="194" t="s">
        <v>179</v>
      </c>
      <c r="F126" s="195" t="s">
        <v>180</v>
      </c>
      <c r="G126" s="196" t="s">
        <v>181</v>
      </c>
      <c r="H126" s="197">
        <v>1171.5260000000001</v>
      </c>
      <c r="I126" s="198"/>
      <c r="J126" s="199">
        <f>ROUND(I126*H126,2)</f>
        <v>0</v>
      </c>
      <c r="K126" s="195" t="s">
        <v>168</v>
      </c>
      <c r="L126" s="40"/>
      <c r="M126" s="200" t="s">
        <v>19</v>
      </c>
      <c r="N126" s="201" t="s">
        <v>42</v>
      </c>
      <c r="O126" s="65"/>
      <c r="P126" s="202">
        <f>O126*H126</f>
        <v>0</v>
      </c>
      <c r="Q126" s="202">
        <v>0</v>
      </c>
      <c r="R126" s="202">
        <f>Q126*H126</f>
        <v>0</v>
      </c>
      <c r="S126" s="202">
        <v>0</v>
      </c>
      <c r="T126" s="203">
        <f>S126*H126</f>
        <v>0</v>
      </c>
      <c r="U126" s="35"/>
      <c r="V126" s="35"/>
      <c r="W126" s="35"/>
      <c r="X126" s="35"/>
      <c r="Y126" s="35"/>
      <c r="Z126" s="35"/>
      <c r="AA126" s="35"/>
      <c r="AB126" s="35"/>
      <c r="AC126" s="35"/>
      <c r="AD126" s="35"/>
      <c r="AE126" s="35"/>
      <c r="AR126" s="204" t="s">
        <v>169</v>
      </c>
      <c r="AT126" s="204" t="s">
        <v>164</v>
      </c>
      <c r="AU126" s="204" t="s">
        <v>80</v>
      </c>
      <c r="AY126" s="18" t="s">
        <v>162</v>
      </c>
      <c r="BE126" s="205">
        <f>IF(N126="základní",J126,0)</f>
        <v>0</v>
      </c>
      <c r="BF126" s="205">
        <f>IF(N126="snížená",J126,0)</f>
        <v>0</v>
      </c>
      <c r="BG126" s="205">
        <f>IF(N126="zákl. přenesená",J126,0)</f>
        <v>0</v>
      </c>
      <c r="BH126" s="205">
        <f>IF(N126="sníž. přenesená",J126,0)</f>
        <v>0</v>
      </c>
      <c r="BI126" s="205">
        <f>IF(N126="nulová",J126,0)</f>
        <v>0</v>
      </c>
      <c r="BJ126" s="18" t="s">
        <v>78</v>
      </c>
      <c r="BK126" s="205">
        <f>ROUND(I126*H126,2)</f>
        <v>0</v>
      </c>
      <c r="BL126" s="18" t="s">
        <v>169</v>
      </c>
      <c r="BM126" s="204" t="s">
        <v>182</v>
      </c>
    </row>
    <row r="127" spans="1:65" s="2" customFormat="1" ht="78">
      <c r="A127" s="35"/>
      <c r="B127" s="36"/>
      <c r="C127" s="37"/>
      <c r="D127" s="206" t="s">
        <v>171</v>
      </c>
      <c r="E127" s="37"/>
      <c r="F127" s="207" t="s">
        <v>183</v>
      </c>
      <c r="G127" s="37"/>
      <c r="H127" s="37"/>
      <c r="I127" s="116"/>
      <c r="J127" s="37"/>
      <c r="K127" s="37"/>
      <c r="L127" s="40"/>
      <c r="M127" s="208"/>
      <c r="N127" s="209"/>
      <c r="O127" s="65"/>
      <c r="P127" s="65"/>
      <c r="Q127" s="65"/>
      <c r="R127" s="65"/>
      <c r="S127" s="65"/>
      <c r="T127" s="66"/>
      <c r="U127" s="35"/>
      <c r="V127" s="35"/>
      <c r="W127" s="35"/>
      <c r="X127" s="35"/>
      <c r="Y127" s="35"/>
      <c r="Z127" s="35"/>
      <c r="AA127" s="35"/>
      <c r="AB127" s="35"/>
      <c r="AC127" s="35"/>
      <c r="AD127" s="35"/>
      <c r="AE127" s="35"/>
      <c r="AT127" s="18" t="s">
        <v>171</v>
      </c>
      <c r="AU127" s="18" t="s">
        <v>80</v>
      </c>
    </row>
    <row r="128" spans="1:65" s="13" customFormat="1" ht="11.25">
      <c r="B128" s="210"/>
      <c r="C128" s="211"/>
      <c r="D128" s="206" t="s">
        <v>184</v>
      </c>
      <c r="E128" s="212" t="s">
        <v>19</v>
      </c>
      <c r="F128" s="213" t="s">
        <v>185</v>
      </c>
      <c r="G128" s="211"/>
      <c r="H128" s="214">
        <v>1171.5260000000001</v>
      </c>
      <c r="I128" s="215"/>
      <c r="J128" s="211"/>
      <c r="K128" s="211"/>
      <c r="L128" s="216"/>
      <c r="M128" s="217"/>
      <c r="N128" s="218"/>
      <c r="O128" s="218"/>
      <c r="P128" s="218"/>
      <c r="Q128" s="218"/>
      <c r="R128" s="218"/>
      <c r="S128" s="218"/>
      <c r="T128" s="219"/>
      <c r="AT128" s="220" t="s">
        <v>184</v>
      </c>
      <c r="AU128" s="220" t="s">
        <v>80</v>
      </c>
      <c r="AV128" s="13" t="s">
        <v>80</v>
      </c>
      <c r="AW128" s="13" t="s">
        <v>33</v>
      </c>
      <c r="AX128" s="13" t="s">
        <v>78</v>
      </c>
      <c r="AY128" s="220" t="s">
        <v>162</v>
      </c>
    </row>
    <row r="129" spans="1:65" s="2" customFormat="1" ht="21.75" customHeight="1">
      <c r="A129" s="35"/>
      <c r="B129" s="36"/>
      <c r="C129" s="193" t="s">
        <v>169</v>
      </c>
      <c r="D129" s="193" t="s">
        <v>164</v>
      </c>
      <c r="E129" s="194" t="s">
        <v>186</v>
      </c>
      <c r="F129" s="195" t="s">
        <v>187</v>
      </c>
      <c r="G129" s="196" t="s">
        <v>181</v>
      </c>
      <c r="H129" s="197">
        <v>390.50900000000001</v>
      </c>
      <c r="I129" s="198"/>
      <c r="J129" s="199">
        <f>ROUND(I129*H129,2)</f>
        <v>0</v>
      </c>
      <c r="K129" s="195" t="s">
        <v>168</v>
      </c>
      <c r="L129" s="40"/>
      <c r="M129" s="200" t="s">
        <v>19</v>
      </c>
      <c r="N129" s="201" t="s">
        <v>42</v>
      </c>
      <c r="O129" s="65"/>
      <c r="P129" s="202">
        <f>O129*H129</f>
        <v>0</v>
      </c>
      <c r="Q129" s="202">
        <v>0</v>
      </c>
      <c r="R129" s="202">
        <f>Q129*H129</f>
        <v>0</v>
      </c>
      <c r="S129" s="202">
        <v>0</v>
      </c>
      <c r="T129" s="203">
        <f>S129*H129</f>
        <v>0</v>
      </c>
      <c r="U129" s="35"/>
      <c r="V129" s="35"/>
      <c r="W129" s="35"/>
      <c r="X129" s="35"/>
      <c r="Y129" s="35"/>
      <c r="Z129" s="35"/>
      <c r="AA129" s="35"/>
      <c r="AB129" s="35"/>
      <c r="AC129" s="35"/>
      <c r="AD129" s="35"/>
      <c r="AE129" s="35"/>
      <c r="AR129" s="204" t="s">
        <v>169</v>
      </c>
      <c r="AT129" s="204" t="s">
        <v>164</v>
      </c>
      <c r="AU129" s="204" t="s">
        <v>80</v>
      </c>
      <c r="AY129" s="18" t="s">
        <v>162</v>
      </c>
      <c r="BE129" s="205">
        <f>IF(N129="základní",J129,0)</f>
        <v>0</v>
      </c>
      <c r="BF129" s="205">
        <f>IF(N129="snížená",J129,0)</f>
        <v>0</v>
      </c>
      <c r="BG129" s="205">
        <f>IF(N129="zákl. přenesená",J129,0)</f>
        <v>0</v>
      </c>
      <c r="BH129" s="205">
        <f>IF(N129="sníž. přenesená",J129,0)</f>
        <v>0</v>
      </c>
      <c r="BI129" s="205">
        <f>IF(N129="nulová",J129,0)</f>
        <v>0</v>
      </c>
      <c r="BJ129" s="18" t="s">
        <v>78</v>
      </c>
      <c r="BK129" s="205">
        <f>ROUND(I129*H129,2)</f>
        <v>0</v>
      </c>
      <c r="BL129" s="18" t="s">
        <v>169</v>
      </c>
      <c r="BM129" s="204" t="s">
        <v>188</v>
      </c>
    </row>
    <row r="130" spans="1:65" s="2" customFormat="1" ht="78">
      <c r="A130" s="35"/>
      <c r="B130" s="36"/>
      <c r="C130" s="37"/>
      <c r="D130" s="206" t="s">
        <v>171</v>
      </c>
      <c r="E130" s="37"/>
      <c r="F130" s="207" t="s">
        <v>183</v>
      </c>
      <c r="G130" s="37"/>
      <c r="H130" s="37"/>
      <c r="I130" s="116"/>
      <c r="J130" s="37"/>
      <c r="K130" s="37"/>
      <c r="L130" s="40"/>
      <c r="M130" s="208"/>
      <c r="N130" s="209"/>
      <c r="O130" s="65"/>
      <c r="P130" s="65"/>
      <c r="Q130" s="65"/>
      <c r="R130" s="65"/>
      <c r="S130" s="65"/>
      <c r="T130" s="66"/>
      <c r="U130" s="35"/>
      <c r="V130" s="35"/>
      <c r="W130" s="35"/>
      <c r="X130" s="35"/>
      <c r="Y130" s="35"/>
      <c r="Z130" s="35"/>
      <c r="AA130" s="35"/>
      <c r="AB130" s="35"/>
      <c r="AC130" s="35"/>
      <c r="AD130" s="35"/>
      <c r="AE130" s="35"/>
      <c r="AT130" s="18" t="s">
        <v>171</v>
      </c>
      <c r="AU130" s="18" t="s">
        <v>80</v>
      </c>
    </row>
    <row r="131" spans="1:65" s="13" customFormat="1" ht="11.25">
      <c r="B131" s="210"/>
      <c r="C131" s="211"/>
      <c r="D131" s="206" t="s">
        <v>184</v>
      </c>
      <c r="E131" s="212" t="s">
        <v>19</v>
      </c>
      <c r="F131" s="213" t="s">
        <v>189</v>
      </c>
      <c r="G131" s="211"/>
      <c r="H131" s="214">
        <v>390.50900000000001</v>
      </c>
      <c r="I131" s="215"/>
      <c r="J131" s="211"/>
      <c r="K131" s="211"/>
      <c r="L131" s="216"/>
      <c r="M131" s="217"/>
      <c r="N131" s="218"/>
      <c r="O131" s="218"/>
      <c r="P131" s="218"/>
      <c r="Q131" s="218"/>
      <c r="R131" s="218"/>
      <c r="S131" s="218"/>
      <c r="T131" s="219"/>
      <c r="AT131" s="220" t="s">
        <v>184</v>
      </c>
      <c r="AU131" s="220" t="s">
        <v>80</v>
      </c>
      <c r="AV131" s="13" t="s">
        <v>80</v>
      </c>
      <c r="AW131" s="13" t="s">
        <v>33</v>
      </c>
      <c r="AX131" s="13" t="s">
        <v>78</v>
      </c>
      <c r="AY131" s="220" t="s">
        <v>162</v>
      </c>
    </row>
    <row r="132" spans="1:65" s="2" customFormat="1" ht="21.75" customHeight="1">
      <c r="A132" s="35"/>
      <c r="B132" s="36"/>
      <c r="C132" s="193" t="s">
        <v>190</v>
      </c>
      <c r="D132" s="193" t="s">
        <v>164</v>
      </c>
      <c r="E132" s="194" t="s">
        <v>191</v>
      </c>
      <c r="F132" s="195" t="s">
        <v>192</v>
      </c>
      <c r="G132" s="196" t="s">
        <v>181</v>
      </c>
      <c r="H132" s="197">
        <v>11.55</v>
      </c>
      <c r="I132" s="198"/>
      <c r="J132" s="199">
        <f>ROUND(I132*H132,2)</f>
        <v>0</v>
      </c>
      <c r="K132" s="195" t="s">
        <v>168</v>
      </c>
      <c r="L132" s="40"/>
      <c r="M132" s="200" t="s">
        <v>19</v>
      </c>
      <c r="N132" s="201" t="s">
        <v>42</v>
      </c>
      <c r="O132" s="65"/>
      <c r="P132" s="202">
        <f>O132*H132</f>
        <v>0</v>
      </c>
      <c r="Q132" s="202">
        <v>0</v>
      </c>
      <c r="R132" s="202">
        <f>Q132*H132</f>
        <v>0</v>
      </c>
      <c r="S132" s="202">
        <v>0</v>
      </c>
      <c r="T132" s="203">
        <f>S132*H132</f>
        <v>0</v>
      </c>
      <c r="U132" s="35"/>
      <c r="V132" s="35"/>
      <c r="W132" s="35"/>
      <c r="X132" s="35"/>
      <c r="Y132" s="35"/>
      <c r="Z132" s="35"/>
      <c r="AA132" s="35"/>
      <c r="AB132" s="35"/>
      <c r="AC132" s="35"/>
      <c r="AD132" s="35"/>
      <c r="AE132" s="35"/>
      <c r="AR132" s="204" t="s">
        <v>169</v>
      </c>
      <c r="AT132" s="204" t="s">
        <v>164</v>
      </c>
      <c r="AU132" s="204" t="s">
        <v>80</v>
      </c>
      <c r="AY132" s="18" t="s">
        <v>162</v>
      </c>
      <c r="BE132" s="205">
        <f>IF(N132="základní",J132,0)</f>
        <v>0</v>
      </c>
      <c r="BF132" s="205">
        <f>IF(N132="snížená",J132,0)</f>
        <v>0</v>
      </c>
      <c r="BG132" s="205">
        <f>IF(N132="zákl. přenesená",J132,0)</f>
        <v>0</v>
      </c>
      <c r="BH132" s="205">
        <f>IF(N132="sníž. přenesená",J132,0)</f>
        <v>0</v>
      </c>
      <c r="BI132" s="205">
        <f>IF(N132="nulová",J132,0)</f>
        <v>0</v>
      </c>
      <c r="BJ132" s="18" t="s">
        <v>78</v>
      </c>
      <c r="BK132" s="205">
        <f>ROUND(I132*H132,2)</f>
        <v>0</v>
      </c>
      <c r="BL132" s="18" t="s">
        <v>169</v>
      </c>
      <c r="BM132" s="204" t="s">
        <v>193</v>
      </c>
    </row>
    <row r="133" spans="1:65" s="2" customFormat="1" ht="48.75">
      <c r="A133" s="35"/>
      <c r="B133" s="36"/>
      <c r="C133" s="37"/>
      <c r="D133" s="206" t="s">
        <v>171</v>
      </c>
      <c r="E133" s="37"/>
      <c r="F133" s="207" t="s">
        <v>194</v>
      </c>
      <c r="G133" s="37"/>
      <c r="H133" s="37"/>
      <c r="I133" s="116"/>
      <c r="J133" s="37"/>
      <c r="K133" s="37"/>
      <c r="L133" s="40"/>
      <c r="M133" s="208"/>
      <c r="N133" s="209"/>
      <c r="O133" s="65"/>
      <c r="P133" s="65"/>
      <c r="Q133" s="65"/>
      <c r="R133" s="65"/>
      <c r="S133" s="65"/>
      <c r="T133" s="66"/>
      <c r="U133" s="35"/>
      <c r="V133" s="35"/>
      <c r="W133" s="35"/>
      <c r="X133" s="35"/>
      <c r="Y133" s="35"/>
      <c r="Z133" s="35"/>
      <c r="AA133" s="35"/>
      <c r="AB133" s="35"/>
      <c r="AC133" s="35"/>
      <c r="AD133" s="35"/>
      <c r="AE133" s="35"/>
      <c r="AT133" s="18" t="s">
        <v>171</v>
      </c>
      <c r="AU133" s="18" t="s">
        <v>80</v>
      </c>
    </row>
    <row r="134" spans="1:65" s="13" customFormat="1" ht="11.25">
      <c r="B134" s="210"/>
      <c r="C134" s="211"/>
      <c r="D134" s="206" t="s">
        <v>184</v>
      </c>
      <c r="E134" s="212" t="s">
        <v>19</v>
      </c>
      <c r="F134" s="213" t="s">
        <v>195</v>
      </c>
      <c r="G134" s="211"/>
      <c r="H134" s="214">
        <v>11.55</v>
      </c>
      <c r="I134" s="215"/>
      <c r="J134" s="211"/>
      <c r="K134" s="211"/>
      <c r="L134" s="216"/>
      <c r="M134" s="217"/>
      <c r="N134" s="218"/>
      <c r="O134" s="218"/>
      <c r="P134" s="218"/>
      <c r="Q134" s="218"/>
      <c r="R134" s="218"/>
      <c r="S134" s="218"/>
      <c r="T134" s="219"/>
      <c r="AT134" s="220" t="s">
        <v>184</v>
      </c>
      <c r="AU134" s="220" t="s">
        <v>80</v>
      </c>
      <c r="AV134" s="13" t="s">
        <v>80</v>
      </c>
      <c r="AW134" s="13" t="s">
        <v>33</v>
      </c>
      <c r="AX134" s="13" t="s">
        <v>78</v>
      </c>
      <c r="AY134" s="220" t="s">
        <v>162</v>
      </c>
    </row>
    <row r="135" spans="1:65" s="2" customFormat="1" ht="21.75" customHeight="1">
      <c r="A135" s="35"/>
      <c r="B135" s="36"/>
      <c r="C135" s="193" t="s">
        <v>196</v>
      </c>
      <c r="D135" s="193" t="s">
        <v>164</v>
      </c>
      <c r="E135" s="194" t="s">
        <v>197</v>
      </c>
      <c r="F135" s="195" t="s">
        <v>198</v>
      </c>
      <c r="G135" s="196" t="s">
        <v>181</v>
      </c>
      <c r="H135" s="197">
        <v>25.440999999999999</v>
      </c>
      <c r="I135" s="198"/>
      <c r="J135" s="199">
        <f>ROUND(I135*H135,2)</f>
        <v>0</v>
      </c>
      <c r="K135" s="195" t="s">
        <v>168</v>
      </c>
      <c r="L135" s="40"/>
      <c r="M135" s="200" t="s">
        <v>19</v>
      </c>
      <c r="N135" s="201" t="s">
        <v>42</v>
      </c>
      <c r="O135" s="65"/>
      <c r="P135" s="202">
        <f>O135*H135</f>
        <v>0</v>
      </c>
      <c r="Q135" s="202">
        <v>0</v>
      </c>
      <c r="R135" s="202">
        <f>Q135*H135</f>
        <v>0</v>
      </c>
      <c r="S135" s="202">
        <v>0</v>
      </c>
      <c r="T135" s="203">
        <f>S135*H135</f>
        <v>0</v>
      </c>
      <c r="U135" s="35"/>
      <c r="V135" s="35"/>
      <c r="W135" s="35"/>
      <c r="X135" s="35"/>
      <c r="Y135" s="35"/>
      <c r="Z135" s="35"/>
      <c r="AA135" s="35"/>
      <c r="AB135" s="35"/>
      <c r="AC135" s="35"/>
      <c r="AD135" s="35"/>
      <c r="AE135" s="35"/>
      <c r="AR135" s="204" t="s">
        <v>169</v>
      </c>
      <c r="AT135" s="204" t="s">
        <v>164</v>
      </c>
      <c r="AU135" s="204" t="s">
        <v>80</v>
      </c>
      <c r="AY135" s="18" t="s">
        <v>162</v>
      </c>
      <c r="BE135" s="205">
        <f>IF(N135="základní",J135,0)</f>
        <v>0</v>
      </c>
      <c r="BF135" s="205">
        <f>IF(N135="snížená",J135,0)</f>
        <v>0</v>
      </c>
      <c r="BG135" s="205">
        <f>IF(N135="zákl. přenesená",J135,0)</f>
        <v>0</v>
      </c>
      <c r="BH135" s="205">
        <f>IF(N135="sníž. přenesená",J135,0)</f>
        <v>0</v>
      </c>
      <c r="BI135" s="205">
        <f>IF(N135="nulová",J135,0)</f>
        <v>0</v>
      </c>
      <c r="BJ135" s="18" t="s">
        <v>78</v>
      </c>
      <c r="BK135" s="205">
        <f>ROUND(I135*H135,2)</f>
        <v>0</v>
      </c>
      <c r="BL135" s="18" t="s">
        <v>169</v>
      </c>
      <c r="BM135" s="204" t="s">
        <v>199</v>
      </c>
    </row>
    <row r="136" spans="1:65" s="2" customFormat="1" ht="146.25">
      <c r="A136" s="35"/>
      <c r="B136" s="36"/>
      <c r="C136" s="37"/>
      <c r="D136" s="206" t="s">
        <v>171</v>
      </c>
      <c r="E136" s="37"/>
      <c r="F136" s="207" t="s">
        <v>200</v>
      </c>
      <c r="G136" s="37"/>
      <c r="H136" s="37"/>
      <c r="I136" s="116"/>
      <c r="J136" s="37"/>
      <c r="K136" s="37"/>
      <c r="L136" s="40"/>
      <c r="M136" s="208"/>
      <c r="N136" s="209"/>
      <c r="O136" s="65"/>
      <c r="P136" s="65"/>
      <c r="Q136" s="65"/>
      <c r="R136" s="65"/>
      <c r="S136" s="65"/>
      <c r="T136" s="66"/>
      <c r="U136" s="35"/>
      <c r="V136" s="35"/>
      <c r="W136" s="35"/>
      <c r="X136" s="35"/>
      <c r="Y136" s="35"/>
      <c r="Z136" s="35"/>
      <c r="AA136" s="35"/>
      <c r="AB136" s="35"/>
      <c r="AC136" s="35"/>
      <c r="AD136" s="35"/>
      <c r="AE136" s="35"/>
      <c r="AT136" s="18" t="s">
        <v>171</v>
      </c>
      <c r="AU136" s="18" t="s">
        <v>80</v>
      </c>
    </row>
    <row r="137" spans="1:65" s="13" customFormat="1" ht="11.25">
      <c r="B137" s="210"/>
      <c r="C137" s="211"/>
      <c r="D137" s="206" t="s">
        <v>184</v>
      </c>
      <c r="E137" s="212" t="s">
        <v>19</v>
      </c>
      <c r="F137" s="213" t="s">
        <v>201</v>
      </c>
      <c r="G137" s="211"/>
      <c r="H137" s="214">
        <v>25.440999999999999</v>
      </c>
      <c r="I137" s="215"/>
      <c r="J137" s="211"/>
      <c r="K137" s="211"/>
      <c r="L137" s="216"/>
      <c r="M137" s="217"/>
      <c r="N137" s="218"/>
      <c r="O137" s="218"/>
      <c r="P137" s="218"/>
      <c r="Q137" s="218"/>
      <c r="R137" s="218"/>
      <c r="S137" s="218"/>
      <c r="T137" s="219"/>
      <c r="AT137" s="220" t="s">
        <v>184</v>
      </c>
      <c r="AU137" s="220" t="s">
        <v>80</v>
      </c>
      <c r="AV137" s="13" t="s">
        <v>80</v>
      </c>
      <c r="AW137" s="13" t="s">
        <v>33</v>
      </c>
      <c r="AX137" s="13" t="s">
        <v>78</v>
      </c>
      <c r="AY137" s="220" t="s">
        <v>162</v>
      </c>
    </row>
    <row r="138" spans="1:65" s="2" customFormat="1" ht="21.75" customHeight="1">
      <c r="A138" s="35"/>
      <c r="B138" s="36"/>
      <c r="C138" s="193" t="s">
        <v>202</v>
      </c>
      <c r="D138" s="193" t="s">
        <v>164</v>
      </c>
      <c r="E138" s="194" t="s">
        <v>203</v>
      </c>
      <c r="F138" s="195" t="s">
        <v>204</v>
      </c>
      <c r="G138" s="196" t="s">
        <v>181</v>
      </c>
      <c r="H138" s="197">
        <v>8.48</v>
      </c>
      <c r="I138" s="198"/>
      <c r="J138" s="199">
        <f>ROUND(I138*H138,2)</f>
        <v>0</v>
      </c>
      <c r="K138" s="195" t="s">
        <v>168</v>
      </c>
      <c r="L138" s="40"/>
      <c r="M138" s="200" t="s">
        <v>19</v>
      </c>
      <c r="N138" s="201" t="s">
        <v>42</v>
      </c>
      <c r="O138" s="65"/>
      <c r="P138" s="202">
        <f>O138*H138</f>
        <v>0</v>
      </c>
      <c r="Q138" s="202">
        <v>0</v>
      </c>
      <c r="R138" s="202">
        <f>Q138*H138</f>
        <v>0</v>
      </c>
      <c r="S138" s="202">
        <v>0</v>
      </c>
      <c r="T138" s="203">
        <f>S138*H138</f>
        <v>0</v>
      </c>
      <c r="U138" s="35"/>
      <c r="V138" s="35"/>
      <c r="W138" s="35"/>
      <c r="X138" s="35"/>
      <c r="Y138" s="35"/>
      <c r="Z138" s="35"/>
      <c r="AA138" s="35"/>
      <c r="AB138" s="35"/>
      <c r="AC138" s="35"/>
      <c r="AD138" s="35"/>
      <c r="AE138" s="35"/>
      <c r="AR138" s="204" t="s">
        <v>169</v>
      </c>
      <c r="AT138" s="204" t="s">
        <v>164</v>
      </c>
      <c r="AU138" s="204" t="s">
        <v>80</v>
      </c>
      <c r="AY138" s="18" t="s">
        <v>162</v>
      </c>
      <c r="BE138" s="205">
        <f>IF(N138="základní",J138,0)</f>
        <v>0</v>
      </c>
      <c r="BF138" s="205">
        <f>IF(N138="snížená",J138,0)</f>
        <v>0</v>
      </c>
      <c r="BG138" s="205">
        <f>IF(N138="zákl. přenesená",J138,0)</f>
        <v>0</v>
      </c>
      <c r="BH138" s="205">
        <f>IF(N138="sníž. přenesená",J138,0)</f>
        <v>0</v>
      </c>
      <c r="BI138" s="205">
        <f>IF(N138="nulová",J138,0)</f>
        <v>0</v>
      </c>
      <c r="BJ138" s="18" t="s">
        <v>78</v>
      </c>
      <c r="BK138" s="205">
        <f>ROUND(I138*H138,2)</f>
        <v>0</v>
      </c>
      <c r="BL138" s="18" t="s">
        <v>169</v>
      </c>
      <c r="BM138" s="204" t="s">
        <v>205</v>
      </c>
    </row>
    <row r="139" spans="1:65" s="2" customFormat="1" ht="146.25">
      <c r="A139" s="35"/>
      <c r="B139" s="36"/>
      <c r="C139" s="37"/>
      <c r="D139" s="206" t="s">
        <v>171</v>
      </c>
      <c r="E139" s="37"/>
      <c r="F139" s="207" t="s">
        <v>200</v>
      </c>
      <c r="G139" s="37"/>
      <c r="H139" s="37"/>
      <c r="I139" s="116"/>
      <c r="J139" s="37"/>
      <c r="K139" s="37"/>
      <c r="L139" s="40"/>
      <c r="M139" s="208"/>
      <c r="N139" s="209"/>
      <c r="O139" s="65"/>
      <c r="P139" s="65"/>
      <c r="Q139" s="65"/>
      <c r="R139" s="65"/>
      <c r="S139" s="65"/>
      <c r="T139" s="66"/>
      <c r="U139" s="35"/>
      <c r="V139" s="35"/>
      <c r="W139" s="35"/>
      <c r="X139" s="35"/>
      <c r="Y139" s="35"/>
      <c r="Z139" s="35"/>
      <c r="AA139" s="35"/>
      <c r="AB139" s="35"/>
      <c r="AC139" s="35"/>
      <c r="AD139" s="35"/>
      <c r="AE139" s="35"/>
      <c r="AT139" s="18" t="s">
        <v>171</v>
      </c>
      <c r="AU139" s="18" t="s">
        <v>80</v>
      </c>
    </row>
    <row r="140" spans="1:65" s="13" customFormat="1" ht="11.25">
      <c r="B140" s="210"/>
      <c r="C140" s="211"/>
      <c r="D140" s="206" t="s">
        <v>184</v>
      </c>
      <c r="E140" s="212" t="s">
        <v>19</v>
      </c>
      <c r="F140" s="213" t="s">
        <v>206</v>
      </c>
      <c r="G140" s="211"/>
      <c r="H140" s="214">
        <v>8.48</v>
      </c>
      <c r="I140" s="215"/>
      <c r="J140" s="211"/>
      <c r="K140" s="211"/>
      <c r="L140" s="216"/>
      <c r="M140" s="217"/>
      <c r="N140" s="218"/>
      <c r="O140" s="218"/>
      <c r="P140" s="218"/>
      <c r="Q140" s="218"/>
      <c r="R140" s="218"/>
      <c r="S140" s="218"/>
      <c r="T140" s="219"/>
      <c r="AT140" s="220" t="s">
        <v>184</v>
      </c>
      <c r="AU140" s="220" t="s">
        <v>80</v>
      </c>
      <c r="AV140" s="13" t="s">
        <v>80</v>
      </c>
      <c r="AW140" s="13" t="s">
        <v>33</v>
      </c>
      <c r="AX140" s="13" t="s">
        <v>78</v>
      </c>
      <c r="AY140" s="220" t="s">
        <v>162</v>
      </c>
    </row>
    <row r="141" spans="1:65" s="2" customFormat="1" ht="21.75" customHeight="1">
      <c r="A141" s="35"/>
      <c r="B141" s="36"/>
      <c r="C141" s="193" t="s">
        <v>207</v>
      </c>
      <c r="D141" s="193" t="s">
        <v>164</v>
      </c>
      <c r="E141" s="194" t="s">
        <v>208</v>
      </c>
      <c r="F141" s="195" t="s">
        <v>209</v>
      </c>
      <c r="G141" s="196" t="s">
        <v>181</v>
      </c>
      <c r="H141" s="197">
        <v>1905.345</v>
      </c>
      <c r="I141" s="198"/>
      <c r="J141" s="199">
        <f>ROUND(I141*H141,2)</f>
        <v>0</v>
      </c>
      <c r="K141" s="195" t="s">
        <v>168</v>
      </c>
      <c r="L141" s="40"/>
      <c r="M141" s="200" t="s">
        <v>19</v>
      </c>
      <c r="N141" s="201" t="s">
        <v>42</v>
      </c>
      <c r="O141" s="65"/>
      <c r="P141" s="202">
        <f>O141*H141</f>
        <v>0</v>
      </c>
      <c r="Q141" s="202">
        <v>0</v>
      </c>
      <c r="R141" s="202">
        <f>Q141*H141</f>
        <v>0</v>
      </c>
      <c r="S141" s="202">
        <v>0</v>
      </c>
      <c r="T141" s="203">
        <f>S141*H141</f>
        <v>0</v>
      </c>
      <c r="U141" s="35"/>
      <c r="V141" s="35"/>
      <c r="W141" s="35"/>
      <c r="X141" s="35"/>
      <c r="Y141" s="35"/>
      <c r="Z141" s="35"/>
      <c r="AA141" s="35"/>
      <c r="AB141" s="35"/>
      <c r="AC141" s="35"/>
      <c r="AD141" s="35"/>
      <c r="AE141" s="35"/>
      <c r="AR141" s="204" t="s">
        <v>169</v>
      </c>
      <c r="AT141" s="204" t="s">
        <v>164</v>
      </c>
      <c r="AU141" s="204" t="s">
        <v>80</v>
      </c>
      <c r="AY141" s="18" t="s">
        <v>162</v>
      </c>
      <c r="BE141" s="205">
        <f>IF(N141="základní",J141,0)</f>
        <v>0</v>
      </c>
      <c r="BF141" s="205">
        <f>IF(N141="snížená",J141,0)</f>
        <v>0</v>
      </c>
      <c r="BG141" s="205">
        <f>IF(N141="zákl. přenesená",J141,0)</f>
        <v>0</v>
      </c>
      <c r="BH141" s="205">
        <f>IF(N141="sníž. přenesená",J141,0)</f>
        <v>0</v>
      </c>
      <c r="BI141" s="205">
        <f>IF(N141="nulová",J141,0)</f>
        <v>0</v>
      </c>
      <c r="BJ141" s="18" t="s">
        <v>78</v>
      </c>
      <c r="BK141" s="205">
        <f>ROUND(I141*H141,2)</f>
        <v>0</v>
      </c>
      <c r="BL141" s="18" t="s">
        <v>169</v>
      </c>
      <c r="BM141" s="204" t="s">
        <v>210</v>
      </c>
    </row>
    <row r="142" spans="1:65" s="2" customFormat="1" ht="68.25">
      <c r="A142" s="35"/>
      <c r="B142" s="36"/>
      <c r="C142" s="37"/>
      <c r="D142" s="206" t="s">
        <v>171</v>
      </c>
      <c r="E142" s="37"/>
      <c r="F142" s="207" t="s">
        <v>211</v>
      </c>
      <c r="G142" s="37"/>
      <c r="H142" s="37"/>
      <c r="I142" s="116"/>
      <c r="J142" s="37"/>
      <c r="K142" s="37"/>
      <c r="L142" s="40"/>
      <c r="M142" s="208"/>
      <c r="N142" s="209"/>
      <c r="O142" s="65"/>
      <c r="P142" s="65"/>
      <c r="Q142" s="65"/>
      <c r="R142" s="65"/>
      <c r="S142" s="65"/>
      <c r="T142" s="66"/>
      <c r="U142" s="35"/>
      <c r="V142" s="35"/>
      <c r="W142" s="35"/>
      <c r="X142" s="35"/>
      <c r="Y142" s="35"/>
      <c r="Z142" s="35"/>
      <c r="AA142" s="35"/>
      <c r="AB142" s="35"/>
      <c r="AC142" s="35"/>
      <c r="AD142" s="35"/>
      <c r="AE142" s="35"/>
      <c r="AT142" s="18" t="s">
        <v>171</v>
      </c>
      <c r="AU142" s="18" t="s">
        <v>80</v>
      </c>
    </row>
    <row r="143" spans="1:65" s="13" customFormat="1" ht="11.25">
      <c r="B143" s="210"/>
      <c r="C143" s="211"/>
      <c r="D143" s="206" t="s">
        <v>184</v>
      </c>
      <c r="E143" s="212" t="s">
        <v>19</v>
      </c>
      <c r="F143" s="213" t="s">
        <v>212</v>
      </c>
      <c r="G143" s="211"/>
      <c r="H143" s="214">
        <v>1905.345</v>
      </c>
      <c r="I143" s="215"/>
      <c r="J143" s="211"/>
      <c r="K143" s="211"/>
      <c r="L143" s="216"/>
      <c r="M143" s="217"/>
      <c r="N143" s="218"/>
      <c r="O143" s="218"/>
      <c r="P143" s="218"/>
      <c r="Q143" s="218"/>
      <c r="R143" s="218"/>
      <c r="S143" s="218"/>
      <c r="T143" s="219"/>
      <c r="AT143" s="220" t="s">
        <v>184</v>
      </c>
      <c r="AU143" s="220" t="s">
        <v>80</v>
      </c>
      <c r="AV143" s="13" t="s">
        <v>80</v>
      </c>
      <c r="AW143" s="13" t="s">
        <v>33</v>
      </c>
      <c r="AX143" s="13" t="s">
        <v>78</v>
      </c>
      <c r="AY143" s="220" t="s">
        <v>162</v>
      </c>
    </row>
    <row r="144" spans="1:65" s="2" customFormat="1" ht="21.75" customHeight="1">
      <c r="A144" s="35"/>
      <c r="B144" s="36"/>
      <c r="C144" s="193" t="s">
        <v>213</v>
      </c>
      <c r="D144" s="193" t="s">
        <v>164</v>
      </c>
      <c r="E144" s="194" t="s">
        <v>214</v>
      </c>
      <c r="F144" s="195" t="s">
        <v>215</v>
      </c>
      <c r="G144" s="196" t="s">
        <v>181</v>
      </c>
      <c r="H144" s="197">
        <v>635.11500000000001</v>
      </c>
      <c r="I144" s="198"/>
      <c r="J144" s="199">
        <f>ROUND(I144*H144,2)</f>
        <v>0</v>
      </c>
      <c r="K144" s="195" t="s">
        <v>168</v>
      </c>
      <c r="L144" s="40"/>
      <c r="M144" s="200" t="s">
        <v>19</v>
      </c>
      <c r="N144" s="201" t="s">
        <v>42</v>
      </c>
      <c r="O144" s="65"/>
      <c r="P144" s="202">
        <f>O144*H144</f>
        <v>0</v>
      </c>
      <c r="Q144" s="202">
        <v>0</v>
      </c>
      <c r="R144" s="202">
        <f>Q144*H144</f>
        <v>0</v>
      </c>
      <c r="S144" s="202">
        <v>0</v>
      </c>
      <c r="T144" s="203">
        <f>S144*H144</f>
        <v>0</v>
      </c>
      <c r="U144" s="35"/>
      <c r="V144" s="35"/>
      <c r="W144" s="35"/>
      <c r="X144" s="35"/>
      <c r="Y144" s="35"/>
      <c r="Z144" s="35"/>
      <c r="AA144" s="35"/>
      <c r="AB144" s="35"/>
      <c r="AC144" s="35"/>
      <c r="AD144" s="35"/>
      <c r="AE144" s="35"/>
      <c r="AR144" s="204" t="s">
        <v>169</v>
      </c>
      <c r="AT144" s="204" t="s">
        <v>164</v>
      </c>
      <c r="AU144" s="204" t="s">
        <v>80</v>
      </c>
      <c r="AY144" s="18" t="s">
        <v>162</v>
      </c>
      <c r="BE144" s="205">
        <f>IF(N144="základní",J144,0)</f>
        <v>0</v>
      </c>
      <c r="BF144" s="205">
        <f>IF(N144="snížená",J144,0)</f>
        <v>0</v>
      </c>
      <c r="BG144" s="205">
        <f>IF(N144="zákl. přenesená",J144,0)</f>
        <v>0</v>
      </c>
      <c r="BH144" s="205">
        <f>IF(N144="sníž. přenesená",J144,0)</f>
        <v>0</v>
      </c>
      <c r="BI144" s="205">
        <f>IF(N144="nulová",J144,0)</f>
        <v>0</v>
      </c>
      <c r="BJ144" s="18" t="s">
        <v>78</v>
      </c>
      <c r="BK144" s="205">
        <f>ROUND(I144*H144,2)</f>
        <v>0</v>
      </c>
      <c r="BL144" s="18" t="s">
        <v>169</v>
      </c>
      <c r="BM144" s="204" t="s">
        <v>216</v>
      </c>
    </row>
    <row r="145" spans="1:65" s="2" customFormat="1" ht="68.25">
      <c r="A145" s="35"/>
      <c r="B145" s="36"/>
      <c r="C145" s="37"/>
      <c r="D145" s="206" t="s">
        <v>171</v>
      </c>
      <c r="E145" s="37"/>
      <c r="F145" s="207" t="s">
        <v>211</v>
      </c>
      <c r="G145" s="37"/>
      <c r="H145" s="37"/>
      <c r="I145" s="116"/>
      <c r="J145" s="37"/>
      <c r="K145" s="37"/>
      <c r="L145" s="40"/>
      <c r="M145" s="208"/>
      <c r="N145" s="209"/>
      <c r="O145" s="65"/>
      <c r="P145" s="65"/>
      <c r="Q145" s="65"/>
      <c r="R145" s="65"/>
      <c r="S145" s="65"/>
      <c r="T145" s="66"/>
      <c r="U145" s="35"/>
      <c r="V145" s="35"/>
      <c r="W145" s="35"/>
      <c r="X145" s="35"/>
      <c r="Y145" s="35"/>
      <c r="Z145" s="35"/>
      <c r="AA145" s="35"/>
      <c r="AB145" s="35"/>
      <c r="AC145" s="35"/>
      <c r="AD145" s="35"/>
      <c r="AE145" s="35"/>
      <c r="AT145" s="18" t="s">
        <v>171</v>
      </c>
      <c r="AU145" s="18" t="s">
        <v>80</v>
      </c>
    </row>
    <row r="146" spans="1:65" s="13" customFormat="1" ht="11.25">
      <c r="B146" s="210"/>
      <c r="C146" s="211"/>
      <c r="D146" s="206" t="s">
        <v>184</v>
      </c>
      <c r="E146" s="212" t="s">
        <v>19</v>
      </c>
      <c r="F146" s="213" t="s">
        <v>217</v>
      </c>
      <c r="G146" s="211"/>
      <c r="H146" s="214">
        <v>635.11500000000001</v>
      </c>
      <c r="I146" s="215"/>
      <c r="J146" s="211"/>
      <c r="K146" s="211"/>
      <c r="L146" s="216"/>
      <c r="M146" s="217"/>
      <c r="N146" s="218"/>
      <c r="O146" s="218"/>
      <c r="P146" s="218"/>
      <c r="Q146" s="218"/>
      <c r="R146" s="218"/>
      <c r="S146" s="218"/>
      <c r="T146" s="219"/>
      <c r="AT146" s="220" t="s">
        <v>184</v>
      </c>
      <c r="AU146" s="220" t="s">
        <v>80</v>
      </c>
      <c r="AV146" s="13" t="s">
        <v>80</v>
      </c>
      <c r="AW146" s="13" t="s">
        <v>33</v>
      </c>
      <c r="AX146" s="13" t="s">
        <v>78</v>
      </c>
      <c r="AY146" s="220" t="s">
        <v>162</v>
      </c>
    </row>
    <row r="147" spans="1:65" s="2" customFormat="1" ht="21.75" customHeight="1">
      <c r="A147" s="35"/>
      <c r="B147" s="36"/>
      <c r="C147" s="193" t="s">
        <v>218</v>
      </c>
      <c r="D147" s="193" t="s">
        <v>164</v>
      </c>
      <c r="E147" s="194" t="s">
        <v>219</v>
      </c>
      <c r="F147" s="195" t="s">
        <v>220</v>
      </c>
      <c r="G147" s="196" t="s">
        <v>181</v>
      </c>
      <c r="H147" s="197">
        <v>24.103999999999999</v>
      </c>
      <c r="I147" s="198"/>
      <c r="J147" s="199">
        <f>ROUND(I147*H147,2)</f>
        <v>0</v>
      </c>
      <c r="K147" s="195" t="s">
        <v>168</v>
      </c>
      <c r="L147" s="40"/>
      <c r="M147" s="200" t="s">
        <v>19</v>
      </c>
      <c r="N147" s="201" t="s">
        <v>42</v>
      </c>
      <c r="O147" s="65"/>
      <c r="P147" s="202">
        <f>O147*H147</f>
        <v>0</v>
      </c>
      <c r="Q147" s="202">
        <v>0</v>
      </c>
      <c r="R147" s="202">
        <f>Q147*H147</f>
        <v>0</v>
      </c>
      <c r="S147" s="202">
        <v>0</v>
      </c>
      <c r="T147" s="203">
        <f>S147*H147</f>
        <v>0</v>
      </c>
      <c r="U147" s="35"/>
      <c r="V147" s="35"/>
      <c r="W147" s="35"/>
      <c r="X147" s="35"/>
      <c r="Y147" s="35"/>
      <c r="Z147" s="35"/>
      <c r="AA147" s="35"/>
      <c r="AB147" s="35"/>
      <c r="AC147" s="35"/>
      <c r="AD147" s="35"/>
      <c r="AE147" s="35"/>
      <c r="AR147" s="204" t="s">
        <v>169</v>
      </c>
      <c r="AT147" s="204" t="s">
        <v>164</v>
      </c>
      <c r="AU147" s="204" t="s">
        <v>80</v>
      </c>
      <c r="AY147" s="18" t="s">
        <v>162</v>
      </c>
      <c r="BE147" s="205">
        <f>IF(N147="základní",J147,0)</f>
        <v>0</v>
      </c>
      <c r="BF147" s="205">
        <f>IF(N147="snížená",J147,0)</f>
        <v>0</v>
      </c>
      <c r="BG147" s="205">
        <f>IF(N147="zákl. přenesená",J147,0)</f>
        <v>0</v>
      </c>
      <c r="BH147" s="205">
        <f>IF(N147="sníž. přenesená",J147,0)</f>
        <v>0</v>
      </c>
      <c r="BI147" s="205">
        <f>IF(N147="nulová",J147,0)</f>
        <v>0</v>
      </c>
      <c r="BJ147" s="18" t="s">
        <v>78</v>
      </c>
      <c r="BK147" s="205">
        <f>ROUND(I147*H147,2)</f>
        <v>0</v>
      </c>
      <c r="BL147" s="18" t="s">
        <v>169</v>
      </c>
      <c r="BM147" s="204" t="s">
        <v>221</v>
      </c>
    </row>
    <row r="148" spans="1:65" s="2" customFormat="1" ht="97.5">
      <c r="A148" s="35"/>
      <c r="B148" s="36"/>
      <c r="C148" s="37"/>
      <c r="D148" s="206" t="s">
        <v>171</v>
      </c>
      <c r="E148" s="37"/>
      <c r="F148" s="207" t="s">
        <v>222</v>
      </c>
      <c r="G148" s="37"/>
      <c r="H148" s="37"/>
      <c r="I148" s="116"/>
      <c r="J148" s="37"/>
      <c r="K148" s="37"/>
      <c r="L148" s="40"/>
      <c r="M148" s="208"/>
      <c r="N148" s="209"/>
      <c r="O148" s="65"/>
      <c r="P148" s="65"/>
      <c r="Q148" s="65"/>
      <c r="R148" s="65"/>
      <c r="S148" s="65"/>
      <c r="T148" s="66"/>
      <c r="U148" s="35"/>
      <c r="V148" s="35"/>
      <c r="W148" s="35"/>
      <c r="X148" s="35"/>
      <c r="Y148" s="35"/>
      <c r="Z148" s="35"/>
      <c r="AA148" s="35"/>
      <c r="AB148" s="35"/>
      <c r="AC148" s="35"/>
      <c r="AD148" s="35"/>
      <c r="AE148" s="35"/>
      <c r="AT148" s="18" t="s">
        <v>171</v>
      </c>
      <c r="AU148" s="18" t="s">
        <v>80</v>
      </c>
    </row>
    <row r="149" spans="1:65" s="13" customFormat="1" ht="11.25">
      <c r="B149" s="210"/>
      <c r="C149" s="211"/>
      <c r="D149" s="206" t="s">
        <v>184</v>
      </c>
      <c r="E149" s="212" t="s">
        <v>19</v>
      </c>
      <c r="F149" s="213" t="s">
        <v>223</v>
      </c>
      <c r="G149" s="211"/>
      <c r="H149" s="214">
        <v>24.103999999999999</v>
      </c>
      <c r="I149" s="215"/>
      <c r="J149" s="211"/>
      <c r="K149" s="211"/>
      <c r="L149" s="216"/>
      <c r="M149" s="217"/>
      <c r="N149" s="218"/>
      <c r="O149" s="218"/>
      <c r="P149" s="218"/>
      <c r="Q149" s="218"/>
      <c r="R149" s="218"/>
      <c r="S149" s="218"/>
      <c r="T149" s="219"/>
      <c r="AT149" s="220" t="s">
        <v>184</v>
      </c>
      <c r="AU149" s="220" t="s">
        <v>80</v>
      </c>
      <c r="AV149" s="13" t="s">
        <v>80</v>
      </c>
      <c r="AW149" s="13" t="s">
        <v>33</v>
      </c>
      <c r="AX149" s="13" t="s">
        <v>78</v>
      </c>
      <c r="AY149" s="220" t="s">
        <v>162</v>
      </c>
    </row>
    <row r="150" spans="1:65" s="2" customFormat="1" ht="21.75" customHeight="1">
      <c r="A150" s="35"/>
      <c r="B150" s="36"/>
      <c r="C150" s="193" t="s">
        <v>224</v>
      </c>
      <c r="D150" s="193" t="s">
        <v>164</v>
      </c>
      <c r="E150" s="194" t="s">
        <v>225</v>
      </c>
      <c r="F150" s="195" t="s">
        <v>226</v>
      </c>
      <c r="G150" s="196" t="s">
        <v>181</v>
      </c>
      <c r="H150" s="197">
        <v>8.0350000000000001</v>
      </c>
      <c r="I150" s="198"/>
      <c r="J150" s="199">
        <f>ROUND(I150*H150,2)</f>
        <v>0</v>
      </c>
      <c r="K150" s="195" t="s">
        <v>168</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80</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227</v>
      </c>
    </row>
    <row r="151" spans="1:65" s="2" customFormat="1" ht="97.5">
      <c r="A151" s="35"/>
      <c r="B151" s="36"/>
      <c r="C151" s="37"/>
      <c r="D151" s="206" t="s">
        <v>171</v>
      </c>
      <c r="E151" s="37"/>
      <c r="F151" s="207" t="s">
        <v>222</v>
      </c>
      <c r="G151" s="37"/>
      <c r="H151" s="37"/>
      <c r="I151" s="116"/>
      <c r="J151" s="37"/>
      <c r="K151" s="37"/>
      <c r="L151" s="40"/>
      <c r="M151" s="208"/>
      <c r="N151" s="209"/>
      <c r="O151" s="65"/>
      <c r="P151" s="65"/>
      <c r="Q151" s="65"/>
      <c r="R151" s="65"/>
      <c r="S151" s="65"/>
      <c r="T151" s="66"/>
      <c r="U151" s="35"/>
      <c r="V151" s="35"/>
      <c r="W151" s="35"/>
      <c r="X151" s="35"/>
      <c r="Y151" s="35"/>
      <c r="Z151" s="35"/>
      <c r="AA151" s="35"/>
      <c r="AB151" s="35"/>
      <c r="AC151" s="35"/>
      <c r="AD151" s="35"/>
      <c r="AE151" s="35"/>
      <c r="AT151" s="18" t="s">
        <v>171</v>
      </c>
      <c r="AU151" s="18" t="s">
        <v>80</v>
      </c>
    </row>
    <row r="152" spans="1:65" s="13" customFormat="1" ht="11.25">
      <c r="B152" s="210"/>
      <c r="C152" s="211"/>
      <c r="D152" s="206" t="s">
        <v>184</v>
      </c>
      <c r="E152" s="212" t="s">
        <v>19</v>
      </c>
      <c r="F152" s="213" t="s">
        <v>228</v>
      </c>
      <c r="G152" s="211"/>
      <c r="H152" s="214">
        <v>8.0350000000000001</v>
      </c>
      <c r="I152" s="215"/>
      <c r="J152" s="211"/>
      <c r="K152" s="211"/>
      <c r="L152" s="216"/>
      <c r="M152" s="217"/>
      <c r="N152" s="218"/>
      <c r="O152" s="218"/>
      <c r="P152" s="218"/>
      <c r="Q152" s="218"/>
      <c r="R152" s="218"/>
      <c r="S152" s="218"/>
      <c r="T152" s="219"/>
      <c r="AT152" s="220" t="s">
        <v>184</v>
      </c>
      <c r="AU152" s="220" t="s">
        <v>80</v>
      </c>
      <c r="AV152" s="13" t="s">
        <v>80</v>
      </c>
      <c r="AW152" s="13" t="s">
        <v>33</v>
      </c>
      <c r="AX152" s="13" t="s">
        <v>78</v>
      </c>
      <c r="AY152" s="220" t="s">
        <v>162</v>
      </c>
    </row>
    <row r="153" spans="1:65" s="2" customFormat="1" ht="21.75" customHeight="1">
      <c r="A153" s="35"/>
      <c r="B153" s="36"/>
      <c r="C153" s="193" t="s">
        <v>229</v>
      </c>
      <c r="D153" s="193" t="s">
        <v>164</v>
      </c>
      <c r="E153" s="194" t="s">
        <v>230</v>
      </c>
      <c r="F153" s="195" t="s">
        <v>231</v>
      </c>
      <c r="G153" s="196" t="s">
        <v>181</v>
      </c>
      <c r="H153" s="197">
        <v>254.29599999999999</v>
      </c>
      <c r="I153" s="198"/>
      <c r="J153" s="199">
        <f>ROUND(I153*H153,2)</f>
        <v>0</v>
      </c>
      <c r="K153" s="195" t="s">
        <v>168</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80</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232</v>
      </c>
    </row>
    <row r="154" spans="1:65" s="2" customFormat="1" ht="146.25">
      <c r="A154" s="35"/>
      <c r="B154" s="36"/>
      <c r="C154" s="37"/>
      <c r="D154" s="206" t="s">
        <v>171</v>
      </c>
      <c r="E154" s="37"/>
      <c r="F154" s="207" t="s">
        <v>233</v>
      </c>
      <c r="G154" s="37"/>
      <c r="H154" s="37"/>
      <c r="I154" s="116"/>
      <c r="J154" s="37"/>
      <c r="K154" s="37"/>
      <c r="L154" s="40"/>
      <c r="M154" s="208"/>
      <c r="N154" s="209"/>
      <c r="O154" s="65"/>
      <c r="P154" s="65"/>
      <c r="Q154" s="65"/>
      <c r="R154" s="65"/>
      <c r="S154" s="65"/>
      <c r="T154" s="66"/>
      <c r="U154" s="35"/>
      <c r="V154" s="35"/>
      <c r="W154" s="35"/>
      <c r="X154" s="35"/>
      <c r="Y154" s="35"/>
      <c r="Z154" s="35"/>
      <c r="AA154" s="35"/>
      <c r="AB154" s="35"/>
      <c r="AC154" s="35"/>
      <c r="AD154" s="35"/>
      <c r="AE154" s="35"/>
      <c r="AT154" s="18" t="s">
        <v>171</v>
      </c>
      <c r="AU154" s="18" t="s">
        <v>80</v>
      </c>
    </row>
    <row r="155" spans="1:65" s="13" customFormat="1" ht="11.25">
      <c r="B155" s="210"/>
      <c r="C155" s="211"/>
      <c r="D155" s="206" t="s">
        <v>184</v>
      </c>
      <c r="E155" s="212" t="s">
        <v>19</v>
      </c>
      <c r="F155" s="213" t="s">
        <v>234</v>
      </c>
      <c r="G155" s="211"/>
      <c r="H155" s="214">
        <v>57.276000000000003</v>
      </c>
      <c r="I155" s="215"/>
      <c r="J155" s="211"/>
      <c r="K155" s="211"/>
      <c r="L155" s="216"/>
      <c r="M155" s="217"/>
      <c r="N155" s="218"/>
      <c r="O155" s="218"/>
      <c r="P155" s="218"/>
      <c r="Q155" s="218"/>
      <c r="R155" s="218"/>
      <c r="S155" s="218"/>
      <c r="T155" s="219"/>
      <c r="AT155" s="220" t="s">
        <v>184</v>
      </c>
      <c r="AU155" s="220" t="s">
        <v>80</v>
      </c>
      <c r="AV155" s="13" t="s">
        <v>80</v>
      </c>
      <c r="AW155" s="13" t="s">
        <v>33</v>
      </c>
      <c r="AX155" s="13" t="s">
        <v>71</v>
      </c>
      <c r="AY155" s="220" t="s">
        <v>162</v>
      </c>
    </row>
    <row r="156" spans="1:65" s="13" customFormat="1" ht="11.25">
      <c r="B156" s="210"/>
      <c r="C156" s="211"/>
      <c r="D156" s="206" t="s">
        <v>184</v>
      </c>
      <c r="E156" s="212" t="s">
        <v>19</v>
      </c>
      <c r="F156" s="213" t="s">
        <v>235</v>
      </c>
      <c r="G156" s="211"/>
      <c r="H156" s="214">
        <v>197.02</v>
      </c>
      <c r="I156" s="215"/>
      <c r="J156" s="211"/>
      <c r="K156" s="211"/>
      <c r="L156" s="216"/>
      <c r="M156" s="217"/>
      <c r="N156" s="218"/>
      <c r="O156" s="218"/>
      <c r="P156" s="218"/>
      <c r="Q156" s="218"/>
      <c r="R156" s="218"/>
      <c r="S156" s="218"/>
      <c r="T156" s="219"/>
      <c r="AT156" s="220" t="s">
        <v>184</v>
      </c>
      <c r="AU156" s="220" t="s">
        <v>80</v>
      </c>
      <c r="AV156" s="13" t="s">
        <v>80</v>
      </c>
      <c r="AW156" s="13" t="s">
        <v>33</v>
      </c>
      <c r="AX156" s="13" t="s">
        <v>71</v>
      </c>
      <c r="AY156" s="220" t="s">
        <v>162</v>
      </c>
    </row>
    <row r="157" spans="1:65" s="14" customFormat="1" ht="11.25">
      <c r="B157" s="221"/>
      <c r="C157" s="222"/>
      <c r="D157" s="206" t="s">
        <v>184</v>
      </c>
      <c r="E157" s="223" t="s">
        <v>19</v>
      </c>
      <c r="F157" s="224" t="s">
        <v>236</v>
      </c>
      <c r="G157" s="222"/>
      <c r="H157" s="225">
        <v>254.29599999999999</v>
      </c>
      <c r="I157" s="226"/>
      <c r="J157" s="222"/>
      <c r="K157" s="222"/>
      <c r="L157" s="227"/>
      <c r="M157" s="228"/>
      <c r="N157" s="229"/>
      <c r="O157" s="229"/>
      <c r="P157" s="229"/>
      <c r="Q157" s="229"/>
      <c r="R157" s="229"/>
      <c r="S157" s="229"/>
      <c r="T157" s="230"/>
      <c r="AT157" s="231" t="s">
        <v>184</v>
      </c>
      <c r="AU157" s="231" t="s">
        <v>80</v>
      </c>
      <c r="AV157" s="14" t="s">
        <v>169</v>
      </c>
      <c r="AW157" s="14" t="s">
        <v>33</v>
      </c>
      <c r="AX157" s="14" t="s">
        <v>78</v>
      </c>
      <c r="AY157" s="231" t="s">
        <v>162</v>
      </c>
    </row>
    <row r="158" spans="1:65" s="2" customFormat="1" ht="21.75" customHeight="1">
      <c r="A158" s="35"/>
      <c r="B158" s="36"/>
      <c r="C158" s="193" t="s">
        <v>237</v>
      </c>
      <c r="D158" s="193" t="s">
        <v>164</v>
      </c>
      <c r="E158" s="194" t="s">
        <v>238</v>
      </c>
      <c r="F158" s="195" t="s">
        <v>239</v>
      </c>
      <c r="G158" s="196" t="s">
        <v>181</v>
      </c>
      <c r="H158" s="197">
        <v>84.765000000000001</v>
      </c>
      <c r="I158" s="198"/>
      <c r="J158" s="199">
        <f>ROUND(I158*H158,2)</f>
        <v>0</v>
      </c>
      <c r="K158" s="195" t="s">
        <v>168</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80</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240</v>
      </c>
    </row>
    <row r="159" spans="1:65" s="2" customFormat="1" ht="146.25">
      <c r="A159" s="35"/>
      <c r="B159" s="36"/>
      <c r="C159" s="37"/>
      <c r="D159" s="206" t="s">
        <v>171</v>
      </c>
      <c r="E159" s="37"/>
      <c r="F159" s="207" t="s">
        <v>233</v>
      </c>
      <c r="G159" s="37"/>
      <c r="H159" s="37"/>
      <c r="I159" s="116"/>
      <c r="J159" s="37"/>
      <c r="K159" s="37"/>
      <c r="L159" s="40"/>
      <c r="M159" s="208"/>
      <c r="N159" s="209"/>
      <c r="O159" s="65"/>
      <c r="P159" s="65"/>
      <c r="Q159" s="65"/>
      <c r="R159" s="65"/>
      <c r="S159" s="65"/>
      <c r="T159" s="66"/>
      <c r="U159" s="35"/>
      <c r="V159" s="35"/>
      <c r="W159" s="35"/>
      <c r="X159" s="35"/>
      <c r="Y159" s="35"/>
      <c r="Z159" s="35"/>
      <c r="AA159" s="35"/>
      <c r="AB159" s="35"/>
      <c r="AC159" s="35"/>
      <c r="AD159" s="35"/>
      <c r="AE159" s="35"/>
      <c r="AT159" s="18" t="s">
        <v>171</v>
      </c>
      <c r="AU159" s="18" t="s">
        <v>80</v>
      </c>
    </row>
    <row r="160" spans="1:65" s="13" customFormat="1" ht="11.25">
      <c r="B160" s="210"/>
      <c r="C160" s="211"/>
      <c r="D160" s="206" t="s">
        <v>184</v>
      </c>
      <c r="E160" s="212" t="s">
        <v>19</v>
      </c>
      <c r="F160" s="213" t="s">
        <v>241</v>
      </c>
      <c r="G160" s="211"/>
      <c r="H160" s="214">
        <v>84.765000000000001</v>
      </c>
      <c r="I160" s="215"/>
      <c r="J160" s="211"/>
      <c r="K160" s="211"/>
      <c r="L160" s="216"/>
      <c r="M160" s="217"/>
      <c r="N160" s="218"/>
      <c r="O160" s="218"/>
      <c r="P160" s="218"/>
      <c r="Q160" s="218"/>
      <c r="R160" s="218"/>
      <c r="S160" s="218"/>
      <c r="T160" s="219"/>
      <c r="AT160" s="220" t="s">
        <v>184</v>
      </c>
      <c r="AU160" s="220" t="s">
        <v>80</v>
      </c>
      <c r="AV160" s="13" t="s">
        <v>80</v>
      </c>
      <c r="AW160" s="13" t="s">
        <v>33</v>
      </c>
      <c r="AX160" s="13" t="s">
        <v>78</v>
      </c>
      <c r="AY160" s="220" t="s">
        <v>162</v>
      </c>
    </row>
    <row r="161" spans="1:65" s="2" customFormat="1" ht="16.5" customHeight="1">
      <c r="A161" s="35"/>
      <c r="B161" s="36"/>
      <c r="C161" s="193" t="s">
        <v>242</v>
      </c>
      <c r="D161" s="193" t="s">
        <v>164</v>
      </c>
      <c r="E161" s="194" t="s">
        <v>243</v>
      </c>
      <c r="F161" s="195" t="s">
        <v>244</v>
      </c>
      <c r="G161" s="196" t="s">
        <v>245</v>
      </c>
      <c r="H161" s="197">
        <v>570</v>
      </c>
      <c r="I161" s="198"/>
      <c r="J161" s="199">
        <f>ROUND(I161*H161,2)</f>
        <v>0</v>
      </c>
      <c r="K161" s="195" t="s">
        <v>19</v>
      </c>
      <c r="L161" s="40"/>
      <c r="M161" s="200" t="s">
        <v>19</v>
      </c>
      <c r="N161" s="201" t="s">
        <v>42</v>
      </c>
      <c r="O161" s="65"/>
      <c r="P161" s="202">
        <f>O161*H161</f>
        <v>0</v>
      </c>
      <c r="Q161" s="202">
        <v>0</v>
      </c>
      <c r="R161" s="202">
        <f>Q161*H161</f>
        <v>0</v>
      </c>
      <c r="S161" s="202">
        <v>0</v>
      </c>
      <c r="T161" s="203">
        <f>S161*H161</f>
        <v>0</v>
      </c>
      <c r="U161" s="35"/>
      <c r="V161" s="35"/>
      <c r="W161" s="35"/>
      <c r="X161" s="35"/>
      <c r="Y161" s="35"/>
      <c r="Z161" s="35"/>
      <c r="AA161" s="35"/>
      <c r="AB161" s="35"/>
      <c r="AC161" s="35"/>
      <c r="AD161" s="35"/>
      <c r="AE161" s="35"/>
      <c r="AR161" s="204" t="s">
        <v>169</v>
      </c>
      <c r="AT161" s="204" t="s">
        <v>164</v>
      </c>
      <c r="AU161" s="204" t="s">
        <v>80</v>
      </c>
      <c r="AY161" s="18" t="s">
        <v>162</v>
      </c>
      <c r="BE161" s="205">
        <f>IF(N161="základní",J161,0)</f>
        <v>0</v>
      </c>
      <c r="BF161" s="205">
        <f>IF(N161="snížená",J161,0)</f>
        <v>0</v>
      </c>
      <c r="BG161" s="205">
        <f>IF(N161="zákl. přenesená",J161,0)</f>
        <v>0</v>
      </c>
      <c r="BH161" s="205">
        <f>IF(N161="sníž. přenesená",J161,0)</f>
        <v>0</v>
      </c>
      <c r="BI161" s="205">
        <f>IF(N161="nulová",J161,0)</f>
        <v>0</v>
      </c>
      <c r="BJ161" s="18" t="s">
        <v>78</v>
      </c>
      <c r="BK161" s="205">
        <f>ROUND(I161*H161,2)</f>
        <v>0</v>
      </c>
      <c r="BL161" s="18" t="s">
        <v>169</v>
      </c>
      <c r="BM161" s="204" t="s">
        <v>246</v>
      </c>
    </row>
    <row r="162" spans="1:65" s="13" customFormat="1" ht="11.25">
      <c r="B162" s="210"/>
      <c r="C162" s="211"/>
      <c r="D162" s="206" t="s">
        <v>184</v>
      </c>
      <c r="E162" s="212" t="s">
        <v>19</v>
      </c>
      <c r="F162" s="213" t="s">
        <v>247</v>
      </c>
      <c r="G162" s="211"/>
      <c r="H162" s="214">
        <v>570</v>
      </c>
      <c r="I162" s="215"/>
      <c r="J162" s="211"/>
      <c r="K162" s="211"/>
      <c r="L162" s="216"/>
      <c r="M162" s="217"/>
      <c r="N162" s="218"/>
      <c r="O162" s="218"/>
      <c r="P162" s="218"/>
      <c r="Q162" s="218"/>
      <c r="R162" s="218"/>
      <c r="S162" s="218"/>
      <c r="T162" s="219"/>
      <c r="AT162" s="220" t="s">
        <v>184</v>
      </c>
      <c r="AU162" s="220" t="s">
        <v>80</v>
      </c>
      <c r="AV162" s="13" t="s">
        <v>80</v>
      </c>
      <c r="AW162" s="13" t="s">
        <v>33</v>
      </c>
      <c r="AX162" s="13" t="s">
        <v>78</v>
      </c>
      <c r="AY162" s="220" t="s">
        <v>162</v>
      </c>
    </row>
    <row r="163" spans="1:65" s="2" customFormat="1" ht="21.75" customHeight="1">
      <c r="A163" s="35"/>
      <c r="B163" s="36"/>
      <c r="C163" s="193" t="s">
        <v>8</v>
      </c>
      <c r="D163" s="193" t="s">
        <v>164</v>
      </c>
      <c r="E163" s="194" t="s">
        <v>248</v>
      </c>
      <c r="F163" s="195" t="s">
        <v>249</v>
      </c>
      <c r="G163" s="196" t="s">
        <v>250</v>
      </c>
      <c r="H163" s="197">
        <v>492.84</v>
      </c>
      <c r="I163" s="198"/>
      <c r="J163" s="199">
        <f>ROUND(I163*H163,2)</f>
        <v>0</v>
      </c>
      <c r="K163" s="195" t="s">
        <v>168</v>
      </c>
      <c r="L163" s="40"/>
      <c r="M163" s="200" t="s">
        <v>19</v>
      </c>
      <c r="N163" s="201" t="s">
        <v>42</v>
      </c>
      <c r="O163" s="65"/>
      <c r="P163" s="202">
        <f>O163*H163</f>
        <v>0</v>
      </c>
      <c r="Q163" s="202">
        <v>1.4999999999999999E-4</v>
      </c>
      <c r="R163" s="202">
        <f>Q163*H163</f>
        <v>7.3925999999999992E-2</v>
      </c>
      <c r="S163" s="202">
        <v>0</v>
      </c>
      <c r="T163" s="203">
        <f>S163*H163</f>
        <v>0</v>
      </c>
      <c r="U163" s="35"/>
      <c r="V163" s="35"/>
      <c r="W163" s="35"/>
      <c r="X163" s="35"/>
      <c r="Y163" s="35"/>
      <c r="Z163" s="35"/>
      <c r="AA163" s="35"/>
      <c r="AB163" s="35"/>
      <c r="AC163" s="35"/>
      <c r="AD163" s="35"/>
      <c r="AE163" s="35"/>
      <c r="AR163" s="204" t="s">
        <v>169</v>
      </c>
      <c r="AT163" s="204" t="s">
        <v>164</v>
      </c>
      <c r="AU163" s="204" t="s">
        <v>80</v>
      </c>
      <c r="AY163" s="18" t="s">
        <v>162</v>
      </c>
      <c r="BE163" s="205">
        <f>IF(N163="základní",J163,0)</f>
        <v>0</v>
      </c>
      <c r="BF163" s="205">
        <f>IF(N163="snížená",J163,0)</f>
        <v>0</v>
      </c>
      <c r="BG163" s="205">
        <f>IF(N163="zákl. přenesená",J163,0)</f>
        <v>0</v>
      </c>
      <c r="BH163" s="205">
        <f>IF(N163="sníž. přenesená",J163,0)</f>
        <v>0</v>
      </c>
      <c r="BI163" s="205">
        <f>IF(N163="nulová",J163,0)</f>
        <v>0</v>
      </c>
      <c r="BJ163" s="18" t="s">
        <v>78</v>
      </c>
      <c r="BK163" s="205">
        <f>ROUND(I163*H163,2)</f>
        <v>0</v>
      </c>
      <c r="BL163" s="18" t="s">
        <v>169</v>
      </c>
      <c r="BM163" s="204" t="s">
        <v>251</v>
      </c>
    </row>
    <row r="164" spans="1:65" s="2" customFormat="1" ht="78">
      <c r="A164" s="35"/>
      <c r="B164" s="36"/>
      <c r="C164" s="37"/>
      <c r="D164" s="206" t="s">
        <v>171</v>
      </c>
      <c r="E164" s="37"/>
      <c r="F164" s="207" t="s">
        <v>252</v>
      </c>
      <c r="G164" s="37"/>
      <c r="H164" s="37"/>
      <c r="I164" s="116"/>
      <c r="J164" s="37"/>
      <c r="K164" s="37"/>
      <c r="L164" s="40"/>
      <c r="M164" s="208"/>
      <c r="N164" s="209"/>
      <c r="O164" s="65"/>
      <c r="P164" s="65"/>
      <c r="Q164" s="65"/>
      <c r="R164" s="65"/>
      <c r="S164" s="65"/>
      <c r="T164" s="66"/>
      <c r="U164" s="35"/>
      <c r="V164" s="35"/>
      <c r="W164" s="35"/>
      <c r="X164" s="35"/>
      <c r="Y164" s="35"/>
      <c r="Z164" s="35"/>
      <c r="AA164" s="35"/>
      <c r="AB164" s="35"/>
      <c r="AC164" s="35"/>
      <c r="AD164" s="35"/>
      <c r="AE164" s="35"/>
      <c r="AT164" s="18" t="s">
        <v>171</v>
      </c>
      <c r="AU164" s="18" t="s">
        <v>80</v>
      </c>
    </row>
    <row r="165" spans="1:65" s="13" customFormat="1" ht="11.25">
      <c r="B165" s="210"/>
      <c r="C165" s="211"/>
      <c r="D165" s="206" t="s">
        <v>184</v>
      </c>
      <c r="E165" s="212" t="s">
        <v>19</v>
      </c>
      <c r="F165" s="213" t="s">
        <v>253</v>
      </c>
      <c r="G165" s="211"/>
      <c r="H165" s="214">
        <v>492.84</v>
      </c>
      <c r="I165" s="215"/>
      <c r="J165" s="211"/>
      <c r="K165" s="211"/>
      <c r="L165" s="216"/>
      <c r="M165" s="217"/>
      <c r="N165" s="218"/>
      <c r="O165" s="218"/>
      <c r="P165" s="218"/>
      <c r="Q165" s="218"/>
      <c r="R165" s="218"/>
      <c r="S165" s="218"/>
      <c r="T165" s="219"/>
      <c r="AT165" s="220" t="s">
        <v>184</v>
      </c>
      <c r="AU165" s="220" t="s">
        <v>80</v>
      </c>
      <c r="AV165" s="13" t="s">
        <v>80</v>
      </c>
      <c r="AW165" s="13" t="s">
        <v>33</v>
      </c>
      <c r="AX165" s="13" t="s">
        <v>78</v>
      </c>
      <c r="AY165" s="220" t="s">
        <v>162</v>
      </c>
    </row>
    <row r="166" spans="1:65" s="2" customFormat="1" ht="21.75" customHeight="1">
      <c r="A166" s="35"/>
      <c r="B166" s="36"/>
      <c r="C166" s="193" t="s">
        <v>254</v>
      </c>
      <c r="D166" s="193" t="s">
        <v>164</v>
      </c>
      <c r="E166" s="194" t="s">
        <v>255</v>
      </c>
      <c r="F166" s="195" t="s">
        <v>256</v>
      </c>
      <c r="G166" s="196" t="s">
        <v>250</v>
      </c>
      <c r="H166" s="197">
        <v>492.84</v>
      </c>
      <c r="I166" s="198"/>
      <c r="J166" s="199">
        <f>ROUND(I166*H166,2)</f>
        <v>0</v>
      </c>
      <c r="K166" s="195" t="s">
        <v>168</v>
      </c>
      <c r="L166" s="40"/>
      <c r="M166" s="200" t="s">
        <v>19</v>
      </c>
      <c r="N166" s="201" t="s">
        <v>42</v>
      </c>
      <c r="O166" s="65"/>
      <c r="P166" s="202">
        <f>O166*H166</f>
        <v>0</v>
      </c>
      <c r="Q166" s="202">
        <v>0</v>
      </c>
      <c r="R166" s="202">
        <f>Q166*H166</f>
        <v>0</v>
      </c>
      <c r="S166" s="202">
        <v>0</v>
      </c>
      <c r="T166" s="203">
        <f>S166*H166</f>
        <v>0</v>
      </c>
      <c r="U166" s="35"/>
      <c r="V166" s="35"/>
      <c r="W166" s="35"/>
      <c r="X166" s="35"/>
      <c r="Y166" s="35"/>
      <c r="Z166" s="35"/>
      <c r="AA166" s="35"/>
      <c r="AB166" s="35"/>
      <c r="AC166" s="35"/>
      <c r="AD166" s="35"/>
      <c r="AE166" s="35"/>
      <c r="AR166" s="204" t="s">
        <v>169</v>
      </c>
      <c r="AT166" s="204" t="s">
        <v>164</v>
      </c>
      <c r="AU166" s="204" t="s">
        <v>80</v>
      </c>
      <c r="AY166" s="18" t="s">
        <v>162</v>
      </c>
      <c r="BE166" s="205">
        <f>IF(N166="základní",J166,0)</f>
        <v>0</v>
      </c>
      <c r="BF166" s="205">
        <f>IF(N166="snížená",J166,0)</f>
        <v>0</v>
      </c>
      <c r="BG166" s="205">
        <f>IF(N166="zákl. přenesená",J166,0)</f>
        <v>0</v>
      </c>
      <c r="BH166" s="205">
        <f>IF(N166="sníž. přenesená",J166,0)</f>
        <v>0</v>
      </c>
      <c r="BI166" s="205">
        <f>IF(N166="nulová",J166,0)</f>
        <v>0</v>
      </c>
      <c r="BJ166" s="18" t="s">
        <v>78</v>
      </c>
      <c r="BK166" s="205">
        <f>ROUND(I166*H166,2)</f>
        <v>0</v>
      </c>
      <c r="BL166" s="18" t="s">
        <v>169</v>
      </c>
      <c r="BM166" s="204" t="s">
        <v>257</v>
      </c>
    </row>
    <row r="167" spans="1:65" s="2" customFormat="1" ht="78">
      <c r="A167" s="35"/>
      <c r="B167" s="36"/>
      <c r="C167" s="37"/>
      <c r="D167" s="206" t="s">
        <v>171</v>
      </c>
      <c r="E167" s="37"/>
      <c r="F167" s="207" t="s">
        <v>252</v>
      </c>
      <c r="G167" s="37"/>
      <c r="H167" s="37"/>
      <c r="I167" s="116"/>
      <c r="J167" s="37"/>
      <c r="K167" s="37"/>
      <c r="L167" s="40"/>
      <c r="M167" s="208"/>
      <c r="N167" s="209"/>
      <c r="O167" s="65"/>
      <c r="P167" s="65"/>
      <c r="Q167" s="65"/>
      <c r="R167" s="65"/>
      <c r="S167" s="65"/>
      <c r="T167" s="66"/>
      <c r="U167" s="35"/>
      <c r="V167" s="35"/>
      <c r="W167" s="35"/>
      <c r="X167" s="35"/>
      <c r="Y167" s="35"/>
      <c r="Z167" s="35"/>
      <c r="AA167" s="35"/>
      <c r="AB167" s="35"/>
      <c r="AC167" s="35"/>
      <c r="AD167" s="35"/>
      <c r="AE167" s="35"/>
      <c r="AT167" s="18" t="s">
        <v>171</v>
      </c>
      <c r="AU167" s="18" t="s">
        <v>80</v>
      </c>
    </row>
    <row r="168" spans="1:65" s="13" customFormat="1" ht="11.25">
      <c r="B168" s="210"/>
      <c r="C168" s="211"/>
      <c r="D168" s="206" t="s">
        <v>184</v>
      </c>
      <c r="E168" s="212" t="s">
        <v>19</v>
      </c>
      <c r="F168" s="213" t="s">
        <v>253</v>
      </c>
      <c r="G168" s="211"/>
      <c r="H168" s="214">
        <v>492.84</v>
      </c>
      <c r="I168" s="215"/>
      <c r="J168" s="211"/>
      <c r="K168" s="211"/>
      <c r="L168" s="216"/>
      <c r="M168" s="217"/>
      <c r="N168" s="218"/>
      <c r="O168" s="218"/>
      <c r="P168" s="218"/>
      <c r="Q168" s="218"/>
      <c r="R168" s="218"/>
      <c r="S168" s="218"/>
      <c r="T168" s="219"/>
      <c r="AT168" s="220" t="s">
        <v>184</v>
      </c>
      <c r="AU168" s="220" t="s">
        <v>80</v>
      </c>
      <c r="AV168" s="13" t="s">
        <v>80</v>
      </c>
      <c r="AW168" s="13" t="s">
        <v>33</v>
      </c>
      <c r="AX168" s="13" t="s">
        <v>78</v>
      </c>
      <c r="AY168" s="220" t="s">
        <v>162</v>
      </c>
    </row>
    <row r="169" spans="1:65" s="2" customFormat="1" ht="16.5" customHeight="1">
      <c r="A169" s="35"/>
      <c r="B169" s="36"/>
      <c r="C169" s="232" t="s">
        <v>258</v>
      </c>
      <c r="D169" s="232" t="s">
        <v>259</v>
      </c>
      <c r="E169" s="233" t="s">
        <v>260</v>
      </c>
      <c r="F169" s="234" t="s">
        <v>261</v>
      </c>
      <c r="G169" s="235" t="s">
        <v>262</v>
      </c>
      <c r="H169" s="236">
        <v>76.637</v>
      </c>
      <c r="I169" s="237"/>
      <c r="J169" s="238">
        <f>ROUND(I169*H169,2)</f>
        <v>0</v>
      </c>
      <c r="K169" s="234" t="s">
        <v>19</v>
      </c>
      <c r="L169" s="239"/>
      <c r="M169" s="240" t="s">
        <v>19</v>
      </c>
      <c r="N169" s="241" t="s">
        <v>42</v>
      </c>
      <c r="O169" s="65"/>
      <c r="P169" s="202">
        <f>O169*H169</f>
        <v>0</v>
      </c>
      <c r="Q169" s="202">
        <v>0</v>
      </c>
      <c r="R169" s="202">
        <f>Q169*H169</f>
        <v>0</v>
      </c>
      <c r="S169" s="202">
        <v>0</v>
      </c>
      <c r="T169" s="203">
        <f>S169*H169</f>
        <v>0</v>
      </c>
      <c r="U169" s="35"/>
      <c r="V169" s="35"/>
      <c r="W169" s="35"/>
      <c r="X169" s="35"/>
      <c r="Y169" s="35"/>
      <c r="Z169" s="35"/>
      <c r="AA169" s="35"/>
      <c r="AB169" s="35"/>
      <c r="AC169" s="35"/>
      <c r="AD169" s="35"/>
      <c r="AE169" s="35"/>
      <c r="AR169" s="204" t="s">
        <v>207</v>
      </c>
      <c r="AT169" s="204" t="s">
        <v>259</v>
      </c>
      <c r="AU169" s="204" t="s">
        <v>80</v>
      </c>
      <c r="AY169" s="18" t="s">
        <v>162</v>
      </c>
      <c r="BE169" s="205">
        <f>IF(N169="základní",J169,0)</f>
        <v>0</v>
      </c>
      <c r="BF169" s="205">
        <f>IF(N169="snížená",J169,0)</f>
        <v>0</v>
      </c>
      <c r="BG169" s="205">
        <f>IF(N169="zákl. přenesená",J169,0)</f>
        <v>0</v>
      </c>
      <c r="BH169" s="205">
        <f>IF(N169="sníž. přenesená",J169,0)</f>
        <v>0</v>
      </c>
      <c r="BI169" s="205">
        <f>IF(N169="nulová",J169,0)</f>
        <v>0</v>
      </c>
      <c r="BJ169" s="18" t="s">
        <v>78</v>
      </c>
      <c r="BK169" s="205">
        <f>ROUND(I169*H169,2)</f>
        <v>0</v>
      </c>
      <c r="BL169" s="18" t="s">
        <v>169</v>
      </c>
      <c r="BM169" s="204" t="s">
        <v>263</v>
      </c>
    </row>
    <row r="170" spans="1:65" s="2" customFormat="1" ht="19.5">
      <c r="A170" s="35"/>
      <c r="B170" s="36"/>
      <c r="C170" s="37"/>
      <c r="D170" s="206" t="s">
        <v>264</v>
      </c>
      <c r="E170" s="37"/>
      <c r="F170" s="207" t="s">
        <v>265</v>
      </c>
      <c r="G170" s="37"/>
      <c r="H170" s="37"/>
      <c r="I170" s="116"/>
      <c r="J170" s="37"/>
      <c r="K170" s="37"/>
      <c r="L170" s="40"/>
      <c r="M170" s="208"/>
      <c r="N170" s="209"/>
      <c r="O170" s="65"/>
      <c r="P170" s="65"/>
      <c r="Q170" s="65"/>
      <c r="R170" s="65"/>
      <c r="S170" s="65"/>
      <c r="T170" s="66"/>
      <c r="U170" s="35"/>
      <c r="V170" s="35"/>
      <c r="W170" s="35"/>
      <c r="X170" s="35"/>
      <c r="Y170" s="35"/>
      <c r="Z170" s="35"/>
      <c r="AA170" s="35"/>
      <c r="AB170" s="35"/>
      <c r="AC170" s="35"/>
      <c r="AD170" s="35"/>
      <c r="AE170" s="35"/>
      <c r="AT170" s="18" t="s">
        <v>264</v>
      </c>
      <c r="AU170" s="18" t="s">
        <v>80</v>
      </c>
    </row>
    <row r="171" spans="1:65" s="13" customFormat="1" ht="11.25">
      <c r="B171" s="210"/>
      <c r="C171" s="211"/>
      <c r="D171" s="206" t="s">
        <v>184</v>
      </c>
      <c r="E171" s="212" t="s">
        <v>19</v>
      </c>
      <c r="F171" s="213" t="s">
        <v>266</v>
      </c>
      <c r="G171" s="211"/>
      <c r="H171" s="214">
        <v>76.637</v>
      </c>
      <c r="I171" s="215"/>
      <c r="J171" s="211"/>
      <c r="K171" s="211"/>
      <c r="L171" s="216"/>
      <c r="M171" s="217"/>
      <c r="N171" s="218"/>
      <c r="O171" s="218"/>
      <c r="P171" s="218"/>
      <c r="Q171" s="218"/>
      <c r="R171" s="218"/>
      <c r="S171" s="218"/>
      <c r="T171" s="219"/>
      <c r="AT171" s="220" t="s">
        <v>184</v>
      </c>
      <c r="AU171" s="220" t="s">
        <v>80</v>
      </c>
      <c r="AV171" s="13" t="s">
        <v>80</v>
      </c>
      <c r="AW171" s="13" t="s">
        <v>33</v>
      </c>
      <c r="AX171" s="13" t="s">
        <v>78</v>
      </c>
      <c r="AY171" s="220" t="s">
        <v>162</v>
      </c>
    </row>
    <row r="172" spans="1:65" s="2" customFormat="1" ht="21.75" customHeight="1">
      <c r="A172" s="35"/>
      <c r="B172" s="36"/>
      <c r="C172" s="193" t="s">
        <v>267</v>
      </c>
      <c r="D172" s="193" t="s">
        <v>164</v>
      </c>
      <c r="E172" s="194" t="s">
        <v>268</v>
      </c>
      <c r="F172" s="195" t="s">
        <v>269</v>
      </c>
      <c r="G172" s="196" t="s">
        <v>250</v>
      </c>
      <c r="H172" s="197">
        <v>492.84</v>
      </c>
      <c r="I172" s="198"/>
      <c r="J172" s="199">
        <f>ROUND(I172*H172,2)</f>
        <v>0</v>
      </c>
      <c r="K172" s="195" t="s">
        <v>168</v>
      </c>
      <c r="L172" s="40"/>
      <c r="M172" s="200" t="s">
        <v>19</v>
      </c>
      <c r="N172" s="201" t="s">
        <v>42</v>
      </c>
      <c r="O172" s="65"/>
      <c r="P172" s="202">
        <f>O172*H172</f>
        <v>0</v>
      </c>
      <c r="Q172" s="202">
        <v>0</v>
      </c>
      <c r="R172" s="202">
        <f>Q172*H172</f>
        <v>0</v>
      </c>
      <c r="S172" s="202">
        <v>0</v>
      </c>
      <c r="T172" s="203">
        <f>S172*H172</f>
        <v>0</v>
      </c>
      <c r="U172" s="35"/>
      <c r="V172" s="35"/>
      <c r="W172" s="35"/>
      <c r="X172" s="35"/>
      <c r="Y172" s="35"/>
      <c r="Z172" s="35"/>
      <c r="AA172" s="35"/>
      <c r="AB172" s="35"/>
      <c r="AC172" s="35"/>
      <c r="AD172" s="35"/>
      <c r="AE172" s="35"/>
      <c r="AR172" s="204" t="s">
        <v>169</v>
      </c>
      <c r="AT172" s="204" t="s">
        <v>164</v>
      </c>
      <c r="AU172" s="204" t="s">
        <v>80</v>
      </c>
      <c r="AY172" s="18" t="s">
        <v>162</v>
      </c>
      <c r="BE172" s="205">
        <f>IF(N172="základní",J172,0)</f>
        <v>0</v>
      </c>
      <c r="BF172" s="205">
        <f>IF(N172="snížená",J172,0)</f>
        <v>0</v>
      </c>
      <c r="BG172" s="205">
        <f>IF(N172="zákl. přenesená",J172,0)</f>
        <v>0</v>
      </c>
      <c r="BH172" s="205">
        <f>IF(N172="sníž. přenesená",J172,0)</f>
        <v>0</v>
      </c>
      <c r="BI172" s="205">
        <f>IF(N172="nulová",J172,0)</f>
        <v>0</v>
      </c>
      <c r="BJ172" s="18" t="s">
        <v>78</v>
      </c>
      <c r="BK172" s="205">
        <f>ROUND(I172*H172,2)</f>
        <v>0</v>
      </c>
      <c r="BL172" s="18" t="s">
        <v>169</v>
      </c>
      <c r="BM172" s="204" t="s">
        <v>270</v>
      </c>
    </row>
    <row r="173" spans="1:65" s="2" customFormat="1" ht="48.75">
      <c r="A173" s="35"/>
      <c r="B173" s="36"/>
      <c r="C173" s="37"/>
      <c r="D173" s="206" t="s">
        <v>171</v>
      </c>
      <c r="E173" s="37"/>
      <c r="F173" s="207" t="s">
        <v>271</v>
      </c>
      <c r="G173" s="37"/>
      <c r="H173" s="37"/>
      <c r="I173" s="116"/>
      <c r="J173" s="37"/>
      <c r="K173" s="37"/>
      <c r="L173" s="40"/>
      <c r="M173" s="208"/>
      <c r="N173" s="209"/>
      <c r="O173" s="65"/>
      <c r="P173" s="65"/>
      <c r="Q173" s="65"/>
      <c r="R173" s="65"/>
      <c r="S173" s="65"/>
      <c r="T173" s="66"/>
      <c r="U173" s="35"/>
      <c r="V173" s="35"/>
      <c r="W173" s="35"/>
      <c r="X173" s="35"/>
      <c r="Y173" s="35"/>
      <c r="Z173" s="35"/>
      <c r="AA173" s="35"/>
      <c r="AB173" s="35"/>
      <c r="AC173" s="35"/>
      <c r="AD173" s="35"/>
      <c r="AE173" s="35"/>
      <c r="AT173" s="18" t="s">
        <v>171</v>
      </c>
      <c r="AU173" s="18" t="s">
        <v>80</v>
      </c>
    </row>
    <row r="174" spans="1:65" s="13" customFormat="1" ht="11.25">
      <c r="B174" s="210"/>
      <c r="C174" s="211"/>
      <c r="D174" s="206" t="s">
        <v>184</v>
      </c>
      <c r="E174" s="212" t="s">
        <v>19</v>
      </c>
      <c r="F174" s="213" t="s">
        <v>253</v>
      </c>
      <c r="G174" s="211"/>
      <c r="H174" s="214">
        <v>492.84</v>
      </c>
      <c r="I174" s="215"/>
      <c r="J174" s="211"/>
      <c r="K174" s="211"/>
      <c r="L174" s="216"/>
      <c r="M174" s="217"/>
      <c r="N174" s="218"/>
      <c r="O174" s="218"/>
      <c r="P174" s="218"/>
      <c r="Q174" s="218"/>
      <c r="R174" s="218"/>
      <c r="S174" s="218"/>
      <c r="T174" s="219"/>
      <c r="AT174" s="220" t="s">
        <v>184</v>
      </c>
      <c r="AU174" s="220" t="s">
        <v>80</v>
      </c>
      <c r="AV174" s="13" t="s">
        <v>80</v>
      </c>
      <c r="AW174" s="13" t="s">
        <v>33</v>
      </c>
      <c r="AX174" s="13" t="s">
        <v>78</v>
      </c>
      <c r="AY174" s="220" t="s">
        <v>162</v>
      </c>
    </row>
    <row r="175" spans="1:65" s="2" customFormat="1" ht="21.75" customHeight="1">
      <c r="A175" s="35"/>
      <c r="B175" s="36"/>
      <c r="C175" s="193" t="s">
        <v>272</v>
      </c>
      <c r="D175" s="193" t="s">
        <v>164</v>
      </c>
      <c r="E175" s="194" t="s">
        <v>273</v>
      </c>
      <c r="F175" s="195" t="s">
        <v>274</v>
      </c>
      <c r="G175" s="196" t="s">
        <v>262</v>
      </c>
      <c r="H175" s="197">
        <v>5.9580000000000002</v>
      </c>
      <c r="I175" s="198"/>
      <c r="J175" s="199">
        <f>ROUND(I175*H175,2)</f>
        <v>0</v>
      </c>
      <c r="K175" s="195" t="s">
        <v>168</v>
      </c>
      <c r="L175" s="40"/>
      <c r="M175" s="200" t="s">
        <v>19</v>
      </c>
      <c r="N175" s="201" t="s">
        <v>42</v>
      </c>
      <c r="O175" s="65"/>
      <c r="P175" s="202">
        <f>O175*H175</f>
        <v>0</v>
      </c>
      <c r="Q175" s="202">
        <v>5.77E-3</v>
      </c>
      <c r="R175" s="202">
        <f>Q175*H175</f>
        <v>3.4377659999999997E-2</v>
      </c>
      <c r="S175" s="202">
        <v>0</v>
      </c>
      <c r="T175" s="203">
        <f>S175*H175</f>
        <v>0</v>
      </c>
      <c r="U175" s="35"/>
      <c r="V175" s="35"/>
      <c r="W175" s="35"/>
      <c r="X175" s="35"/>
      <c r="Y175" s="35"/>
      <c r="Z175" s="35"/>
      <c r="AA175" s="35"/>
      <c r="AB175" s="35"/>
      <c r="AC175" s="35"/>
      <c r="AD175" s="35"/>
      <c r="AE175" s="35"/>
      <c r="AR175" s="204" t="s">
        <v>169</v>
      </c>
      <c r="AT175" s="204" t="s">
        <v>164</v>
      </c>
      <c r="AU175" s="204" t="s">
        <v>80</v>
      </c>
      <c r="AY175" s="18" t="s">
        <v>162</v>
      </c>
      <c r="BE175" s="205">
        <f>IF(N175="základní",J175,0)</f>
        <v>0</v>
      </c>
      <c r="BF175" s="205">
        <f>IF(N175="snížená",J175,0)</f>
        <v>0</v>
      </c>
      <c r="BG175" s="205">
        <f>IF(N175="zákl. přenesená",J175,0)</f>
        <v>0</v>
      </c>
      <c r="BH175" s="205">
        <f>IF(N175="sníž. přenesená",J175,0)</f>
        <v>0</v>
      </c>
      <c r="BI175" s="205">
        <f>IF(N175="nulová",J175,0)</f>
        <v>0</v>
      </c>
      <c r="BJ175" s="18" t="s">
        <v>78</v>
      </c>
      <c r="BK175" s="205">
        <f>ROUND(I175*H175,2)</f>
        <v>0</v>
      </c>
      <c r="BL175" s="18" t="s">
        <v>169</v>
      </c>
      <c r="BM175" s="204" t="s">
        <v>275</v>
      </c>
    </row>
    <row r="176" spans="1:65" s="2" customFormat="1" ht="58.5">
      <c r="A176" s="35"/>
      <c r="B176" s="36"/>
      <c r="C176" s="37"/>
      <c r="D176" s="206" t="s">
        <v>171</v>
      </c>
      <c r="E176" s="37"/>
      <c r="F176" s="207" t="s">
        <v>276</v>
      </c>
      <c r="G176" s="37"/>
      <c r="H176" s="37"/>
      <c r="I176" s="116"/>
      <c r="J176" s="37"/>
      <c r="K176" s="37"/>
      <c r="L176" s="40"/>
      <c r="M176" s="208"/>
      <c r="N176" s="209"/>
      <c r="O176" s="65"/>
      <c r="P176" s="65"/>
      <c r="Q176" s="65"/>
      <c r="R176" s="65"/>
      <c r="S176" s="65"/>
      <c r="T176" s="66"/>
      <c r="U176" s="35"/>
      <c r="V176" s="35"/>
      <c r="W176" s="35"/>
      <c r="X176" s="35"/>
      <c r="Y176" s="35"/>
      <c r="Z176" s="35"/>
      <c r="AA176" s="35"/>
      <c r="AB176" s="35"/>
      <c r="AC176" s="35"/>
      <c r="AD176" s="35"/>
      <c r="AE176" s="35"/>
      <c r="AT176" s="18" t="s">
        <v>171</v>
      </c>
      <c r="AU176" s="18" t="s">
        <v>80</v>
      </c>
    </row>
    <row r="177" spans="1:65" s="13" customFormat="1" ht="11.25">
      <c r="B177" s="210"/>
      <c r="C177" s="211"/>
      <c r="D177" s="206" t="s">
        <v>184</v>
      </c>
      <c r="E177" s="212" t="s">
        <v>19</v>
      </c>
      <c r="F177" s="213" t="s">
        <v>277</v>
      </c>
      <c r="G177" s="211"/>
      <c r="H177" s="214">
        <v>5.9580000000000002</v>
      </c>
      <c r="I177" s="215"/>
      <c r="J177" s="211"/>
      <c r="K177" s="211"/>
      <c r="L177" s="216"/>
      <c r="M177" s="217"/>
      <c r="N177" s="218"/>
      <c r="O177" s="218"/>
      <c r="P177" s="218"/>
      <c r="Q177" s="218"/>
      <c r="R177" s="218"/>
      <c r="S177" s="218"/>
      <c r="T177" s="219"/>
      <c r="AT177" s="220" t="s">
        <v>184</v>
      </c>
      <c r="AU177" s="220" t="s">
        <v>80</v>
      </c>
      <c r="AV177" s="13" t="s">
        <v>80</v>
      </c>
      <c r="AW177" s="13" t="s">
        <v>33</v>
      </c>
      <c r="AX177" s="13" t="s">
        <v>78</v>
      </c>
      <c r="AY177" s="220" t="s">
        <v>162</v>
      </c>
    </row>
    <row r="178" spans="1:65" s="2" customFormat="1" ht="16.5" customHeight="1">
      <c r="A178" s="35"/>
      <c r="B178" s="36"/>
      <c r="C178" s="232" t="s">
        <v>278</v>
      </c>
      <c r="D178" s="232" t="s">
        <v>259</v>
      </c>
      <c r="E178" s="233" t="s">
        <v>279</v>
      </c>
      <c r="F178" s="234" t="s">
        <v>280</v>
      </c>
      <c r="G178" s="235" t="s">
        <v>262</v>
      </c>
      <c r="H178" s="236">
        <v>5.9580000000000002</v>
      </c>
      <c r="I178" s="237"/>
      <c r="J178" s="238">
        <f>ROUND(I178*H178,2)</f>
        <v>0</v>
      </c>
      <c r="K178" s="234" t="s">
        <v>168</v>
      </c>
      <c r="L178" s="239"/>
      <c r="M178" s="240" t="s">
        <v>19</v>
      </c>
      <c r="N178" s="241" t="s">
        <v>42</v>
      </c>
      <c r="O178" s="65"/>
      <c r="P178" s="202">
        <f>O178*H178</f>
        <v>0</v>
      </c>
      <c r="Q178" s="202">
        <v>1</v>
      </c>
      <c r="R178" s="202">
        <f>Q178*H178</f>
        <v>5.9580000000000002</v>
      </c>
      <c r="S178" s="202">
        <v>0</v>
      </c>
      <c r="T178" s="203">
        <f>S178*H178</f>
        <v>0</v>
      </c>
      <c r="U178" s="35"/>
      <c r="V178" s="35"/>
      <c r="W178" s="35"/>
      <c r="X178" s="35"/>
      <c r="Y178" s="35"/>
      <c r="Z178" s="35"/>
      <c r="AA178" s="35"/>
      <c r="AB178" s="35"/>
      <c r="AC178" s="35"/>
      <c r="AD178" s="35"/>
      <c r="AE178" s="35"/>
      <c r="AR178" s="204" t="s">
        <v>207</v>
      </c>
      <c r="AT178" s="204" t="s">
        <v>259</v>
      </c>
      <c r="AU178" s="204" t="s">
        <v>80</v>
      </c>
      <c r="AY178" s="18" t="s">
        <v>162</v>
      </c>
      <c r="BE178" s="205">
        <f>IF(N178="základní",J178,0)</f>
        <v>0</v>
      </c>
      <c r="BF178" s="205">
        <f>IF(N178="snížená",J178,0)</f>
        <v>0</v>
      </c>
      <c r="BG178" s="205">
        <f>IF(N178="zákl. přenesená",J178,0)</f>
        <v>0</v>
      </c>
      <c r="BH178" s="205">
        <f>IF(N178="sníž. přenesená",J178,0)</f>
        <v>0</v>
      </c>
      <c r="BI178" s="205">
        <f>IF(N178="nulová",J178,0)</f>
        <v>0</v>
      </c>
      <c r="BJ178" s="18" t="s">
        <v>78</v>
      </c>
      <c r="BK178" s="205">
        <f>ROUND(I178*H178,2)</f>
        <v>0</v>
      </c>
      <c r="BL178" s="18" t="s">
        <v>169</v>
      </c>
      <c r="BM178" s="204" t="s">
        <v>281</v>
      </c>
    </row>
    <row r="179" spans="1:65" s="2" customFormat="1" ht="21.75" customHeight="1">
      <c r="A179" s="35"/>
      <c r="B179" s="36"/>
      <c r="C179" s="193" t="s">
        <v>7</v>
      </c>
      <c r="D179" s="193" t="s">
        <v>164</v>
      </c>
      <c r="E179" s="194" t="s">
        <v>282</v>
      </c>
      <c r="F179" s="195" t="s">
        <v>283</v>
      </c>
      <c r="G179" s="196" t="s">
        <v>262</v>
      </c>
      <c r="H179" s="197">
        <v>5.9580000000000002</v>
      </c>
      <c r="I179" s="198"/>
      <c r="J179" s="199">
        <f>ROUND(I179*H179,2)</f>
        <v>0</v>
      </c>
      <c r="K179" s="195" t="s">
        <v>168</v>
      </c>
      <c r="L179" s="40"/>
      <c r="M179" s="200" t="s">
        <v>19</v>
      </c>
      <c r="N179" s="201" t="s">
        <v>42</v>
      </c>
      <c r="O179" s="65"/>
      <c r="P179" s="202">
        <f>O179*H179</f>
        <v>0</v>
      </c>
      <c r="Q179" s="202">
        <v>7.2000000000000005E-4</v>
      </c>
      <c r="R179" s="202">
        <f>Q179*H179</f>
        <v>4.2897600000000001E-3</v>
      </c>
      <c r="S179" s="202">
        <v>0</v>
      </c>
      <c r="T179" s="203">
        <f>S179*H179</f>
        <v>0</v>
      </c>
      <c r="U179" s="35"/>
      <c r="V179" s="35"/>
      <c r="W179" s="35"/>
      <c r="X179" s="35"/>
      <c r="Y179" s="35"/>
      <c r="Z179" s="35"/>
      <c r="AA179" s="35"/>
      <c r="AB179" s="35"/>
      <c r="AC179" s="35"/>
      <c r="AD179" s="35"/>
      <c r="AE179" s="35"/>
      <c r="AR179" s="204" t="s">
        <v>169</v>
      </c>
      <c r="AT179" s="204" t="s">
        <v>164</v>
      </c>
      <c r="AU179" s="204" t="s">
        <v>80</v>
      </c>
      <c r="AY179" s="18" t="s">
        <v>162</v>
      </c>
      <c r="BE179" s="205">
        <f>IF(N179="základní",J179,0)</f>
        <v>0</v>
      </c>
      <c r="BF179" s="205">
        <f>IF(N179="snížená",J179,0)</f>
        <v>0</v>
      </c>
      <c r="BG179" s="205">
        <f>IF(N179="zákl. přenesená",J179,0)</f>
        <v>0</v>
      </c>
      <c r="BH179" s="205">
        <f>IF(N179="sníž. přenesená",J179,0)</f>
        <v>0</v>
      </c>
      <c r="BI179" s="205">
        <f>IF(N179="nulová",J179,0)</f>
        <v>0</v>
      </c>
      <c r="BJ179" s="18" t="s">
        <v>78</v>
      </c>
      <c r="BK179" s="205">
        <f>ROUND(I179*H179,2)</f>
        <v>0</v>
      </c>
      <c r="BL179" s="18" t="s">
        <v>169</v>
      </c>
      <c r="BM179" s="204" t="s">
        <v>284</v>
      </c>
    </row>
    <row r="180" spans="1:65" s="2" customFormat="1" ht="58.5">
      <c r="A180" s="35"/>
      <c r="B180" s="36"/>
      <c r="C180" s="37"/>
      <c r="D180" s="206" t="s">
        <v>171</v>
      </c>
      <c r="E180" s="37"/>
      <c r="F180" s="207" t="s">
        <v>276</v>
      </c>
      <c r="G180" s="37"/>
      <c r="H180" s="37"/>
      <c r="I180" s="116"/>
      <c r="J180" s="37"/>
      <c r="K180" s="37"/>
      <c r="L180" s="40"/>
      <c r="M180" s="208"/>
      <c r="N180" s="209"/>
      <c r="O180" s="65"/>
      <c r="P180" s="65"/>
      <c r="Q180" s="65"/>
      <c r="R180" s="65"/>
      <c r="S180" s="65"/>
      <c r="T180" s="66"/>
      <c r="U180" s="35"/>
      <c r="V180" s="35"/>
      <c r="W180" s="35"/>
      <c r="X180" s="35"/>
      <c r="Y180" s="35"/>
      <c r="Z180" s="35"/>
      <c r="AA180" s="35"/>
      <c r="AB180" s="35"/>
      <c r="AC180" s="35"/>
      <c r="AD180" s="35"/>
      <c r="AE180" s="35"/>
      <c r="AT180" s="18" t="s">
        <v>171</v>
      </c>
      <c r="AU180" s="18" t="s">
        <v>80</v>
      </c>
    </row>
    <row r="181" spans="1:65" s="13" customFormat="1" ht="11.25">
      <c r="B181" s="210"/>
      <c r="C181" s="211"/>
      <c r="D181" s="206" t="s">
        <v>184</v>
      </c>
      <c r="E181" s="212" t="s">
        <v>19</v>
      </c>
      <c r="F181" s="213" t="s">
        <v>277</v>
      </c>
      <c r="G181" s="211"/>
      <c r="H181" s="214">
        <v>5.9580000000000002</v>
      </c>
      <c r="I181" s="215"/>
      <c r="J181" s="211"/>
      <c r="K181" s="211"/>
      <c r="L181" s="216"/>
      <c r="M181" s="217"/>
      <c r="N181" s="218"/>
      <c r="O181" s="218"/>
      <c r="P181" s="218"/>
      <c r="Q181" s="218"/>
      <c r="R181" s="218"/>
      <c r="S181" s="218"/>
      <c r="T181" s="219"/>
      <c r="AT181" s="220" t="s">
        <v>184</v>
      </c>
      <c r="AU181" s="220" t="s">
        <v>80</v>
      </c>
      <c r="AV181" s="13" t="s">
        <v>80</v>
      </c>
      <c r="AW181" s="13" t="s">
        <v>33</v>
      </c>
      <c r="AX181" s="13" t="s">
        <v>78</v>
      </c>
      <c r="AY181" s="220" t="s">
        <v>162</v>
      </c>
    </row>
    <row r="182" spans="1:65" s="2" customFormat="1" ht="21.75" customHeight="1">
      <c r="A182" s="35"/>
      <c r="B182" s="36"/>
      <c r="C182" s="193" t="s">
        <v>285</v>
      </c>
      <c r="D182" s="193" t="s">
        <v>164</v>
      </c>
      <c r="E182" s="194" t="s">
        <v>286</v>
      </c>
      <c r="F182" s="195" t="s">
        <v>287</v>
      </c>
      <c r="G182" s="196" t="s">
        <v>181</v>
      </c>
      <c r="H182" s="197">
        <v>1468.05</v>
      </c>
      <c r="I182" s="198"/>
      <c r="J182" s="199">
        <f>ROUND(I182*H182,2)</f>
        <v>0</v>
      </c>
      <c r="K182" s="195" t="s">
        <v>168</v>
      </c>
      <c r="L182" s="40"/>
      <c r="M182" s="200" t="s">
        <v>19</v>
      </c>
      <c r="N182" s="201" t="s">
        <v>42</v>
      </c>
      <c r="O182" s="65"/>
      <c r="P182" s="202">
        <f>O182*H182</f>
        <v>0</v>
      </c>
      <c r="Q182" s="202">
        <v>0</v>
      </c>
      <c r="R182" s="202">
        <f>Q182*H182</f>
        <v>0</v>
      </c>
      <c r="S182" s="202">
        <v>0</v>
      </c>
      <c r="T182" s="203">
        <f>S182*H182</f>
        <v>0</v>
      </c>
      <c r="U182" s="35"/>
      <c r="V182" s="35"/>
      <c r="W182" s="35"/>
      <c r="X182" s="35"/>
      <c r="Y182" s="35"/>
      <c r="Z182" s="35"/>
      <c r="AA182" s="35"/>
      <c r="AB182" s="35"/>
      <c r="AC182" s="35"/>
      <c r="AD182" s="35"/>
      <c r="AE182" s="35"/>
      <c r="AR182" s="204" t="s">
        <v>169</v>
      </c>
      <c r="AT182" s="204" t="s">
        <v>164</v>
      </c>
      <c r="AU182" s="204" t="s">
        <v>80</v>
      </c>
      <c r="AY182" s="18" t="s">
        <v>162</v>
      </c>
      <c r="BE182" s="205">
        <f>IF(N182="základní",J182,0)</f>
        <v>0</v>
      </c>
      <c r="BF182" s="205">
        <f>IF(N182="snížená",J182,0)</f>
        <v>0</v>
      </c>
      <c r="BG182" s="205">
        <f>IF(N182="zákl. přenesená",J182,0)</f>
        <v>0</v>
      </c>
      <c r="BH182" s="205">
        <f>IF(N182="sníž. přenesená",J182,0)</f>
        <v>0</v>
      </c>
      <c r="BI182" s="205">
        <f>IF(N182="nulová",J182,0)</f>
        <v>0</v>
      </c>
      <c r="BJ182" s="18" t="s">
        <v>78</v>
      </c>
      <c r="BK182" s="205">
        <f>ROUND(I182*H182,2)</f>
        <v>0</v>
      </c>
      <c r="BL182" s="18" t="s">
        <v>169</v>
      </c>
      <c r="BM182" s="204" t="s">
        <v>288</v>
      </c>
    </row>
    <row r="183" spans="1:65" s="2" customFormat="1" ht="136.5">
      <c r="A183" s="35"/>
      <c r="B183" s="36"/>
      <c r="C183" s="37"/>
      <c r="D183" s="206" t="s">
        <v>171</v>
      </c>
      <c r="E183" s="37"/>
      <c r="F183" s="207" t="s">
        <v>289</v>
      </c>
      <c r="G183" s="37"/>
      <c r="H183" s="37"/>
      <c r="I183" s="116"/>
      <c r="J183" s="37"/>
      <c r="K183" s="37"/>
      <c r="L183" s="40"/>
      <c r="M183" s="208"/>
      <c r="N183" s="209"/>
      <c r="O183" s="65"/>
      <c r="P183" s="65"/>
      <c r="Q183" s="65"/>
      <c r="R183" s="65"/>
      <c r="S183" s="65"/>
      <c r="T183" s="66"/>
      <c r="U183" s="35"/>
      <c r="V183" s="35"/>
      <c r="W183" s="35"/>
      <c r="X183" s="35"/>
      <c r="Y183" s="35"/>
      <c r="Z183" s="35"/>
      <c r="AA183" s="35"/>
      <c r="AB183" s="35"/>
      <c r="AC183" s="35"/>
      <c r="AD183" s="35"/>
      <c r="AE183" s="35"/>
      <c r="AT183" s="18" t="s">
        <v>171</v>
      </c>
      <c r="AU183" s="18" t="s">
        <v>80</v>
      </c>
    </row>
    <row r="184" spans="1:65" s="13" customFormat="1" ht="11.25">
      <c r="B184" s="210"/>
      <c r="C184" s="211"/>
      <c r="D184" s="206" t="s">
        <v>184</v>
      </c>
      <c r="E184" s="212" t="s">
        <v>19</v>
      </c>
      <c r="F184" s="213" t="s">
        <v>290</v>
      </c>
      <c r="G184" s="211"/>
      <c r="H184" s="214">
        <v>1468.05</v>
      </c>
      <c r="I184" s="215"/>
      <c r="J184" s="211"/>
      <c r="K184" s="211"/>
      <c r="L184" s="216"/>
      <c r="M184" s="217"/>
      <c r="N184" s="218"/>
      <c r="O184" s="218"/>
      <c r="P184" s="218"/>
      <c r="Q184" s="218"/>
      <c r="R184" s="218"/>
      <c r="S184" s="218"/>
      <c r="T184" s="219"/>
      <c r="AT184" s="220" t="s">
        <v>184</v>
      </c>
      <c r="AU184" s="220" t="s">
        <v>80</v>
      </c>
      <c r="AV184" s="13" t="s">
        <v>80</v>
      </c>
      <c r="AW184" s="13" t="s">
        <v>33</v>
      </c>
      <c r="AX184" s="13" t="s">
        <v>78</v>
      </c>
      <c r="AY184" s="220" t="s">
        <v>162</v>
      </c>
    </row>
    <row r="185" spans="1:65" s="2" customFormat="1" ht="21.75" customHeight="1">
      <c r="A185" s="35"/>
      <c r="B185" s="36"/>
      <c r="C185" s="193" t="s">
        <v>291</v>
      </c>
      <c r="D185" s="193" t="s">
        <v>164</v>
      </c>
      <c r="E185" s="194" t="s">
        <v>292</v>
      </c>
      <c r="F185" s="195" t="s">
        <v>293</v>
      </c>
      <c r="G185" s="196" t="s">
        <v>181</v>
      </c>
      <c r="H185" s="197">
        <v>2827.136</v>
      </c>
      <c r="I185" s="198"/>
      <c r="J185" s="199">
        <f>ROUND(I185*H185,2)</f>
        <v>0</v>
      </c>
      <c r="K185" s="195" t="s">
        <v>168</v>
      </c>
      <c r="L185" s="40"/>
      <c r="M185" s="200" t="s">
        <v>19</v>
      </c>
      <c r="N185" s="201" t="s">
        <v>42</v>
      </c>
      <c r="O185" s="65"/>
      <c r="P185" s="202">
        <f>O185*H185</f>
        <v>0</v>
      </c>
      <c r="Q185" s="202">
        <v>0</v>
      </c>
      <c r="R185" s="202">
        <f>Q185*H185</f>
        <v>0</v>
      </c>
      <c r="S185" s="202">
        <v>0</v>
      </c>
      <c r="T185" s="203">
        <f>S185*H185</f>
        <v>0</v>
      </c>
      <c r="U185" s="35"/>
      <c r="V185" s="35"/>
      <c r="W185" s="35"/>
      <c r="X185" s="35"/>
      <c r="Y185" s="35"/>
      <c r="Z185" s="35"/>
      <c r="AA185" s="35"/>
      <c r="AB185" s="35"/>
      <c r="AC185" s="35"/>
      <c r="AD185" s="35"/>
      <c r="AE185" s="35"/>
      <c r="AR185" s="204" t="s">
        <v>169</v>
      </c>
      <c r="AT185" s="204" t="s">
        <v>164</v>
      </c>
      <c r="AU185" s="204" t="s">
        <v>80</v>
      </c>
      <c r="AY185" s="18" t="s">
        <v>162</v>
      </c>
      <c r="BE185" s="205">
        <f>IF(N185="základní",J185,0)</f>
        <v>0</v>
      </c>
      <c r="BF185" s="205">
        <f>IF(N185="snížená",J185,0)</f>
        <v>0</v>
      </c>
      <c r="BG185" s="205">
        <f>IF(N185="zákl. přenesená",J185,0)</f>
        <v>0</v>
      </c>
      <c r="BH185" s="205">
        <f>IF(N185="sníž. přenesená",J185,0)</f>
        <v>0</v>
      </c>
      <c r="BI185" s="205">
        <f>IF(N185="nulová",J185,0)</f>
        <v>0</v>
      </c>
      <c r="BJ185" s="18" t="s">
        <v>78</v>
      </c>
      <c r="BK185" s="205">
        <f>ROUND(I185*H185,2)</f>
        <v>0</v>
      </c>
      <c r="BL185" s="18" t="s">
        <v>169</v>
      </c>
      <c r="BM185" s="204" t="s">
        <v>294</v>
      </c>
    </row>
    <row r="186" spans="1:65" s="2" customFormat="1" ht="136.5">
      <c r="A186" s="35"/>
      <c r="B186" s="36"/>
      <c r="C186" s="37"/>
      <c r="D186" s="206" t="s">
        <v>171</v>
      </c>
      <c r="E186" s="37"/>
      <c r="F186" s="207" t="s">
        <v>289</v>
      </c>
      <c r="G186" s="37"/>
      <c r="H186" s="37"/>
      <c r="I186" s="116"/>
      <c r="J186" s="37"/>
      <c r="K186" s="37"/>
      <c r="L186" s="40"/>
      <c r="M186" s="208"/>
      <c r="N186" s="209"/>
      <c r="O186" s="65"/>
      <c r="P186" s="65"/>
      <c r="Q186" s="65"/>
      <c r="R186" s="65"/>
      <c r="S186" s="65"/>
      <c r="T186" s="66"/>
      <c r="U186" s="35"/>
      <c r="V186" s="35"/>
      <c r="W186" s="35"/>
      <c r="X186" s="35"/>
      <c r="Y186" s="35"/>
      <c r="Z186" s="35"/>
      <c r="AA186" s="35"/>
      <c r="AB186" s="35"/>
      <c r="AC186" s="35"/>
      <c r="AD186" s="35"/>
      <c r="AE186" s="35"/>
      <c r="AT186" s="18" t="s">
        <v>171</v>
      </c>
      <c r="AU186" s="18" t="s">
        <v>80</v>
      </c>
    </row>
    <row r="187" spans="1:65" s="13" customFormat="1" ht="11.25">
      <c r="B187" s="210"/>
      <c r="C187" s="211"/>
      <c r="D187" s="206" t="s">
        <v>184</v>
      </c>
      <c r="E187" s="212" t="s">
        <v>19</v>
      </c>
      <c r="F187" s="213" t="s">
        <v>295</v>
      </c>
      <c r="G187" s="211"/>
      <c r="H187" s="214">
        <v>2827.136</v>
      </c>
      <c r="I187" s="215"/>
      <c r="J187" s="211"/>
      <c r="K187" s="211"/>
      <c r="L187" s="216"/>
      <c r="M187" s="217"/>
      <c r="N187" s="218"/>
      <c r="O187" s="218"/>
      <c r="P187" s="218"/>
      <c r="Q187" s="218"/>
      <c r="R187" s="218"/>
      <c r="S187" s="218"/>
      <c r="T187" s="219"/>
      <c r="AT187" s="220" t="s">
        <v>184</v>
      </c>
      <c r="AU187" s="220" t="s">
        <v>80</v>
      </c>
      <c r="AV187" s="13" t="s">
        <v>80</v>
      </c>
      <c r="AW187" s="13" t="s">
        <v>33</v>
      </c>
      <c r="AX187" s="13" t="s">
        <v>78</v>
      </c>
      <c r="AY187" s="220" t="s">
        <v>162</v>
      </c>
    </row>
    <row r="188" spans="1:65" s="2" customFormat="1" ht="33" customHeight="1">
      <c r="A188" s="35"/>
      <c r="B188" s="36"/>
      <c r="C188" s="193" t="s">
        <v>296</v>
      </c>
      <c r="D188" s="193" t="s">
        <v>164</v>
      </c>
      <c r="E188" s="194" t="s">
        <v>297</v>
      </c>
      <c r="F188" s="195" t="s">
        <v>298</v>
      </c>
      <c r="G188" s="196" t="s">
        <v>181</v>
      </c>
      <c r="H188" s="197">
        <v>22617.088</v>
      </c>
      <c r="I188" s="198"/>
      <c r="J188" s="199">
        <f>ROUND(I188*H188,2)</f>
        <v>0</v>
      </c>
      <c r="K188" s="195" t="s">
        <v>168</v>
      </c>
      <c r="L188" s="40"/>
      <c r="M188" s="200" t="s">
        <v>19</v>
      </c>
      <c r="N188" s="201" t="s">
        <v>42</v>
      </c>
      <c r="O188" s="65"/>
      <c r="P188" s="202">
        <f>O188*H188</f>
        <v>0</v>
      </c>
      <c r="Q188" s="202">
        <v>0</v>
      </c>
      <c r="R188" s="202">
        <f>Q188*H188</f>
        <v>0</v>
      </c>
      <c r="S188" s="202">
        <v>0</v>
      </c>
      <c r="T188" s="203">
        <f>S188*H188</f>
        <v>0</v>
      </c>
      <c r="U188" s="35"/>
      <c r="V188" s="35"/>
      <c r="W188" s="35"/>
      <c r="X188" s="35"/>
      <c r="Y188" s="35"/>
      <c r="Z188" s="35"/>
      <c r="AA188" s="35"/>
      <c r="AB188" s="35"/>
      <c r="AC188" s="35"/>
      <c r="AD188" s="35"/>
      <c r="AE188" s="35"/>
      <c r="AR188" s="204" t="s">
        <v>169</v>
      </c>
      <c r="AT188" s="204" t="s">
        <v>164</v>
      </c>
      <c r="AU188" s="204" t="s">
        <v>80</v>
      </c>
      <c r="AY188" s="18" t="s">
        <v>162</v>
      </c>
      <c r="BE188" s="205">
        <f>IF(N188="základní",J188,0)</f>
        <v>0</v>
      </c>
      <c r="BF188" s="205">
        <f>IF(N188="snížená",J188,0)</f>
        <v>0</v>
      </c>
      <c r="BG188" s="205">
        <f>IF(N188="zákl. přenesená",J188,0)</f>
        <v>0</v>
      </c>
      <c r="BH188" s="205">
        <f>IF(N188="sníž. přenesená",J188,0)</f>
        <v>0</v>
      </c>
      <c r="BI188" s="205">
        <f>IF(N188="nulová",J188,0)</f>
        <v>0</v>
      </c>
      <c r="BJ188" s="18" t="s">
        <v>78</v>
      </c>
      <c r="BK188" s="205">
        <f>ROUND(I188*H188,2)</f>
        <v>0</v>
      </c>
      <c r="BL188" s="18" t="s">
        <v>169</v>
      </c>
      <c r="BM188" s="204" t="s">
        <v>299</v>
      </c>
    </row>
    <row r="189" spans="1:65" s="2" customFormat="1" ht="136.5">
      <c r="A189" s="35"/>
      <c r="B189" s="36"/>
      <c r="C189" s="37"/>
      <c r="D189" s="206" t="s">
        <v>171</v>
      </c>
      <c r="E189" s="37"/>
      <c r="F189" s="207" t="s">
        <v>289</v>
      </c>
      <c r="G189" s="37"/>
      <c r="H189" s="37"/>
      <c r="I189" s="116"/>
      <c r="J189" s="37"/>
      <c r="K189" s="37"/>
      <c r="L189" s="40"/>
      <c r="M189" s="208"/>
      <c r="N189" s="209"/>
      <c r="O189" s="65"/>
      <c r="P189" s="65"/>
      <c r="Q189" s="65"/>
      <c r="R189" s="65"/>
      <c r="S189" s="65"/>
      <c r="T189" s="66"/>
      <c r="U189" s="35"/>
      <c r="V189" s="35"/>
      <c r="W189" s="35"/>
      <c r="X189" s="35"/>
      <c r="Y189" s="35"/>
      <c r="Z189" s="35"/>
      <c r="AA189" s="35"/>
      <c r="AB189" s="35"/>
      <c r="AC189" s="35"/>
      <c r="AD189" s="35"/>
      <c r="AE189" s="35"/>
      <c r="AT189" s="18" t="s">
        <v>171</v>
      </c>
      <c r="AU189" s="18" t="s">
        <v>80</v>
      </c>
    </row>
    <row r="190" spans="1:65" s="13" customFormat="1" ht="11.25">
      <c r="B190" s="210"/>
      <c r="C190" s="211"/>
      <c r="D190" s="206" t="s">
        <v>184</v>
      </c>
      <c r="E190" s="212" t="s">
        <v>19</v>
      </c>
      <c r="F190" s="213" t="s">
        <v>300</v>
      </c>
      <c r="G190" s="211"/>
      <c r="H190" s="214">
        <v>22617.088</v>
      </c>
      <c r="I190" s="215"/>
      <c r="J190" s="211"/>
      <c r="K190" s="211"/>
      <c r="L190" s="216"/>
      <c r="M190" s="217"/>
      <c r="N190" s="218"/>
      <c r="O190" s="218"/>
      <c r="P190" s="218"/>
      <c r="Q190" s="218"/>
      <c r="R190" s="218"/>
      <c r="S190" s="218"/>
      <c r="T190" s="219"/>
      <c r="AT190" s="220" t="s">
        <v>184</v>
      </c>
      <c r="AU190" s="220" t="s">
        <v>80</v>
      </c>
      <c r="AV190" s="13" t="s">
        <v>80</v>
      </c>
      <c r="AW190" s="13" t="s">
        <v>33</v>
      </c>
      <c r="AX190" s="13" t="s">
        <v>78</v>
      </c>
      <c r="AY190" s="220" t="s">
        <v>162</v>
      </c>
    </row>
    <row r="191" spans="1:65" s="2" customFormat="1" ht="21.75" customHeight="1">
      <c r="A191" s="35"/>
      <c r="B191" s="36"/>
      <c r="C191" s="193" t="s">
        <v>301</v>
      </c>
      <c r="D191" s="193" t="s">
        <v>164</v>
      </c>
      <c r="E191" s="194" t="s">
        <v>302</v>
      </c>
      <c r="F191" s="195" t="s">
        <v>303</v>
      </c>
      <c r="G191" s="196" t="s">
        <v>181</v>
      </c>
      <c r="H191" s="197">
        <v>928.36500000000001</v>
      </c>
      <c r="I191" s="198"/>
      <c r="J191" s="199">
        <f>ROUND(I191*H191,2)</f>
        <v>0</v>
      </c>
      <c r="K191" s="195" t="s">
        <v>168</v>
      </c>
      <c r="L191" s="40"/>
      <c r="M191" s="200" t="s">
        <v>19</v>
      </c>
      <c r="N191" s="201" t="s">
        <v>42</v>
      </c>
      <c r="O191" s="65"/>
      <c r="P191" s="202">
        <f>O191*H191</f>
        <v>0</v>
      </c>
      <c r="Q191" s="202">
        <v>0</v>
      </c>
      <c r="R191" s="202">
        <f>Q191*H191</f>
        <v>0</v>
      </c>
      <c r="S191" s="202">
        <v>0</v>
      </c>
      <c r="T191" s="203">
        <f>S191*H191</f>
        <v>0</v>
      </c>
      <c r="U191" s="35"/>
      <c r="V191" s="35"/>
      <c r="W191" s="35"/>
      <c r="X191" s="35"/>
      <c r="Y191" s="35"/>
      <c r="Z191" s="35"/>
      <c r="AA191" s="35"/>
      <c r="AB191" s="35"/>
      <c r="AC191" s="35"/>
      <c r="AD191" s="35"/>
      <c r="AE191" s="35"/>
      <c r="AR191" s="204" t="s">
        <v>169</v>
      </c>
      <c r="AT191" s="204" t="s">
        <v>164</v>
      </c>
      <c r="AU191" s="204" t="s">
        <v>80</v>
      </c>
      <c r="AY191" s="18" t="s">
        <v>162</v>
      </c>
      <c r="BE191" s="205">
        <f>IF(N191="základní",J191,0)</f>
        <v>0</v>
      </c>
      <c r="BF191" s="205">
        <f>IF(N191="snížená",J191,0)</f>
        <v>0</v>
      </c>
      <c r="BG191" s="205">
        <f>IF(N191="zákl. přenesená",J191,0)</f>
        <v>0</v>
      </c>
      <c r="BH191" s="205">
        <f>IF(N191="sníž. přenesená",J191,0)</f>
        <v>0</v>
      </c>
      <c r="BI191" s="205">
        <f>IF(N191="nulová",J191,0)</f>
        <v>0</v>
      </c>
      <c r="BJ191" s="18" t="s">
        <v>78</v>
      </c>
      <c r="BK191" s="205">
        <f>ROUND(I191*H191,2)</f>
        <v>0</v>
      </c>
      <c r="BL191" s="18" t="s">
        <v>169</v>
      </c>
      <c r="BM191" s="204" t="s">
        <v>304</v>
      </c>
    </row>
    <row r="192" spans="1:65" s="2" customFormat="1" ht="107.25">
      <c r="A192" s="35"/>
      <c r="B192" s="36"/>
      <c r="C192" s="37"/>
      <c r="D192" s="206" t="s">
        <v>171</v>
      </c>
      <c r="E192" s="37"/>
      <c r="F192" s="207" t="s">
        <v>305</v>
      </c>
      <c r="G192" s="37"/>
      <c r="H192" s="37"/>
      <c r="I192" s="116"/>
      <c r="J192" s="37"/>
      <c r="K192" s="37"/>
      <c r="L192" s="40"/>
      <c r="M192" s="208"/>
      <c r="N192" s="209"/>
      <c r="O192" s="65"/>
      <c r="P192" s="65"/>
      <c r="Q192" s="65"/>
      <c r="R192" s="65"/>
      <c r="S192" s="65"/>
      <c r="T192" s="66"/>
      <c r="U192" s="35"/>
      <c r="V192" s="35"/>
      <c r="W192" s="35"/>
      <c r="X192" s="35"/>
      <c r="Y192" s="35"/>
      <c r="Z192" s="35"/>
      <c r="AA192" s="35"/>
      <c r="AB192" s="35"/>
      <c r="AC192" s="35"/>
      <c r="AD192" s="35"/>
      <c r="AE192" s="35"/>
      <c r="AT192" s="18" t="s">
        <v>171</v>
      </c>
      <c r="AU192" s="18" t="s">
        <v>80</v>
      </c>
    </row>
    <row r="193" spans="1:65" s="13" customFormat="1" ht="11.25">
      <c r="B193" s="210"/>
      <c r="C193" s="211"/>
      <c r="D193" s="206" t="s">
        <v>184</v>
      </c>
      <c r="E193" s="212" t="s">
        <v>19</v>
      </c>
      <c r="F193" s="213" t="s">
        <v>306</v>
      </c>
      <c r="G193" s="211"/>
      <c r="H193" s="214">
        <v>928.36500000000001</v>
      </c>
      <c r="I193" s="215"/>
      <c r="J193" s="211"/>
      <c r="K193" s="211"/>
      <c r="L193" s="216"/>
      <c r="M193" s="217"/>
      <c r="N193" s="218"/>
      <c r="O193" s="218"/>
      <c r="P193" s="218"/>
      <c r="Q193" s="218"/>
      <c r="R193" s="218"/>
      <c r="S193" s="218"/>
      <c r="T193" s="219"/>
      <c r="AT193" s="220" t="s">
        <v>184</v>
      </c>
      <c r="AU193" s="220" t="s">
        <v>80</v>
      </c>
      <c r="AV193" s="13" t="s">
        <v>80</v>
      </c>
      <c r="AW193" s="13" t="s">
        <v>33</v>
      </c>
      <c r="AX193" s="13" t="s">
        <v>78</v>
      </c>
      <c r="AY193" s="220" t="s">
        <v>162</v>
      </c>
    </row>
    <row r="194" spans="1:65" s="2" customFormat="1" ht="16.5" customHeight="1">
      <c r="A194" s="35"/>
      <c r="B194" s="36"/>
      <c r="C194" s="193" t="s">
        <v>307</v>
      </c>
      <c r="D194" s="193" t="s">
        <v>164</v>
      </c>
      <c r="E194" s="194" t="s">
        <v>308</v>
      </c>
      <c r="F194" s="195" t="s">
        <v>309</v>
      </c>
      <c r="G194" s="196" t="s">
        <v>181</v>
      </c>
      <c r="H194" s="197">
        <v>2827.136</v>
      </c>
      <c r="I194" s="198"/>
      <c r="J194" s="199">
        <f>ROUND(I194*H194,2)</f>
        <v>0</v>
      </c>
      <c r="K194" s="195" t="s">
        <v>168</v>
      </c>
      <c r="L194" s="40"/>
      <c r="M194" s="200" t="s">
        <v>19</v>
      </c>
      <c r="N194" s="201" t="s">
        <v>42</v>
      </c>
      <c r="O194" s="65"/>
      <c r="P194" s="202">
        <f>O194*H194</f>
        <v>0</v>
      </c>
      <c r="Q194" s="202">
        <v>0</v>
      </c>
      <c r="R194" s="202">
        <f>Q194*H194</f>
        <v>0</v>
      </c>
      <c r="S194" s="202">
        <v>0</v>
      </c>
      <c r="T194" s="203">
        <f>S194*H194</f>
        <v>0</v>
      </c>
      <c r="U194" s="35"/>
      <c r="V194" s="35"/>
      <c r="W194" s="35"/>
      <c r="X194" s="35"/>
      <c r="Y194" s="35"/>
      <c r="Z194" s="35"/>
      <c r="AA194" s="35"/>
      <c r="AB194" s="35"/>
      <c r="AC194" s="35"/>
      <c r="AD194" s="35"/>
      <c r="AE194" s="35"/>
      <c r="AR194" s="204" t="s">
        <v>169</v>
      </c>
      <c r="AT194" s="204" t="s">
        <v>164</v>
      </c>
      <c r="AU194" s="204" t="s">
        <v>80</v>
      </c>
      <c r="AY194" s="18" t="s">
        <v>162</v>
      </c>
      <c r="BE194" s="205">
        <f>IF(N194="základní",J194,0)</f>
        <v>0</v>
      </c>
      <c r="BF194" s="205">
        <f>IF(N194="snížená",J194,0)</f>
        <v>0</v>
      </c>
      <c r="BG194" s="205">
        <f>IF(N194="zákl. přenesená",J194,0)</f>
        <v>0</v>
      </c>
      <c r="BH194" s="205">
        <f>IF(N194="sníž. přenesená",J194,0)</f>
        <v>0</v>
      </c>
      <c r="BI194" s="205">
        <f>IF(N194="nulová",J194,0)</f>
        <v>0</v>
      </c>
      <c r="BJ194" s="18" t="s">
        <v>78</v>
      </c>
      <c r="BK194" s="205">
        <f>ROUND(I194*H194,2)</f>
        <v>0</v>
      </c>
      <c r="BL194" s="18" t="s">
        <v>169</v>
      </c>
      <c r="BM194" s="204" t="s">
        <v>310</v>
      </c>
    </row>
    <row r="195" spans="1:65" s="2" customFormat="1" ht="214.5">
      <c r="A195" s="35"/>
      <c r="B195" s="36"/>
      <c r="C195" s="37"/>
      <c r="D195" s="206" t="s">
        <v>171</v>
      </c>
      <c r="E195" s="37"/>
      <c r="F195" s="207" t="s">
        <v>311</v>
      </c>
      <c r="G195" s="37"/>
      <c r="H195" s="37"/>
      <c r="I195" s="116"/>
      <c r="J195" s="37"/>
      <c r="K195" s="37"/>
      <c r="L195" s="40"/>
      <c r="M195" s="208"/>
      <c r="N195" s="209"/>
      <c r="O195" s="65"/>
      <c r="P195" s="65"/>
      <c r="Q195" s="65"/>
      <c r="R195" s="65"/>
      <c r="S195" s="65"/>
      <c r="T195" s="66"/>
      <c r="U195" s="35"/>
      <c r="V195" s="35"/>
      <c r="W195" s="35"/>
      <c r="X195" s="35"/>
      <c r="Y195" s="35"/>
      <c r="Z195" s="35"/>
      <c r="AA195" s="35"/>
      <c r="AB195" s="35"/>
      <c r="AC195" s="35"/>
      <c r="AD195" s="35"/>
      <c r="AE195" s="35"/>
      <c r="AT195" s="18" t="s">
        <v>171</v>
      </c>
      <c r="AU195" s="18" t="s">
        <v>80</v>
      </c>
    </row>
    <row r="196" spans="1:65" s="13" customFormat="1" ht="11.25">
      <c r="B196" s="210"/>
      <c r="C196" s="211"/>
      <c r="D196" s="206" t="s">
        <v>184</v>
      </c>
      <c r="E196" s="212" t="s">
        <v>19</v>
      </c>
      <c r="F196" s="213" t="s">
        <v>295</v>
      </c>
      <c r="G196" s="211"/>
      <c r="H196" s="214">
        <v>2827.136</v>
      </c>
      <c r="I196" s="215"/>
      <c r="J196" s="211"/>
      <c r="K196" s="211"/>
      <c r="L196" s="216"/>
      <c r="M196" s="217"/>
      <c r="N196" s="218"/>
      <c r="O196" s="218"/>
      <c r="P196" s="218"/>
      <c r="Q196" s="218"/>
      <c r="R196" s="218"/>
      <c r="S196" s="218"/>
      <c r="T196" s="219"/>
      <c r="AT196" s="220" t="s">
        <v>184</v>
      </c>
      <c r="AU196" s="220" t="s">
        <v>80</v>
      </c>
      <c r="AV196" s="13" t="s">
        <v>80</v>
      </c>
      <c r="AW196" s="13" t="s">
        <v>33</v>
      </c>
      <c r="AX196" s="13" t="s">
        <v>78</v>
      </c>
      <c r="AY196" s="220" t="s">
        <v>162</v>
      </c>
    </row>
    <row r="197" spans="1:65" s="2" customFormat="1" ht="21.75" customHeight="1">
      <c r="A197" s="35"/>
      <c r="B197" s="36"/>
      <c r="C197" s="193" t="s">
        <v>312</v>
      </c>
      <c r="D197" s="193" t="s">
        <v>164</v>
      </c>
      <c r="E197" s="194" t="s">
        <v>313</v>
      </c>
      <c r="F197" s="195" t="s">
        <v>314</v>
      </c>
      <c r="G197" s="196" t="s">
        <v>262</v>
      </c>
      <c r="H197" s="197">
        <v>5371.558</v>
      </c>
      <c r="I197" s="198"/>
      <c r="J197" s="199">
        <f>ROUND(I197*H197,2)</f>
        <v>0</v>
      </c>
      <c r="K197" s="195" t="s">
        <v>168</v>
      </c>
      <c r="L197" s="40"/>
      <c r="M197" s="200" t="s">
        <v>19</v>
      </c>
      <c r="N197" s="201" t="s">
        <v>42</v>
      </c>
      <c r="O197" s="65"/>
      <c r="P197" s="202">
        <f>O197*H197</f>
        <v>0</v>
      </c>
      <c r="Q197" s="202">
        <v>0</v>
      </c>
      <c r="R197" s="202">
        <f>Q197*H197</f>
        <v>0</v>
      </c>
      <c r="S197" s="202">
        <v>0</v>
      </c>
      <c r="T197" s="203">
        <f>S197*H197</f>
        <v>0</v>
      </c>
      <c r="U197" s="35"/>
      <c r="V197" s="35"/>
      <c r="W197" s="35"/>
      <c r="X197" s="35"/>
      <c r="Y197" s="35"/>
      <c r="Z197" s="35"/>
      <c r="AA197" s="35"/>
      <c r="AB197" s="35"/>
      <c r="AC197" s="35"/>
      <c r="AD197" s="35"/>
      <c r="AE197" s="35"/>
      <c r="AR197" s="204" t="s">
        <v>169</v>
      </c>
      <c r="AT197" s="204" t="s">
        <v>164</v>
      </c>
      <c r="AU197" s="204" t="s">
        <v>80</v>
      </c>
      <c r="AY197" s="18" t="s">
        <v>162</v>
      </c>
      <c r="BE197" s="205">
        <f>IF(N197="základní",J197,0)</f>
        <v>0</v>
      </c>
      <c r="BF197" s="205">
        <f>IF(N197="snížená",J197,0)</f>
        <v>0</v>
      </c>
      <c r="BG197" s="205">
        <f>IF(N197="zákl. přenesená",J197,0)</f>
        <v>0</v>
      </c>
      <c r="BH197" s="205">
        <f>IF(N197="sníž. přenesená",J197,0)</f>
        <v>0</v>
      </c>
      <c r="BI197" s="205">
        <f>IF(N197="nulová",J197,0)</f>
        <v>0</v>
      </c>
      <c r="BJ197" s="18" t="s">
        <v>78</v>
      </c>
      <c r="BK197" s="205">
        <f>ROUND(I197*H197,2)</f>
        <v>0</v>
      </c>
      <c r="BL197" s="18" t="s">
        <v>169</v>
      </c>
      <c r="BM197" s="204" t="s">
        <v>315</v>
      </c>
    </row>
    <row r="198" spans="1:65" s="2" customFormat="1" ht="29.25">
      <c r="A198" s="35"/>
      <c r="B198" s="36"/>
      <c r="C198" s="37"/>
      <c r="D198" s="206" t="s">
        <v>171</v>
      </c>
      <c r="E198" s="37"/>
      <c r="F198" s="207" t="s">
        <v>316</v>
      </c>
      <c r="G198" s="37"/>
      <c r="H198" s="37"/>
      <c r="I198" s="116"/>
      <c r="J198" s="37"/>
      <c r="K198" s="37"/>
      <c r="L198" s="40"/>
      <c r="M198" s="208"/>
      <c r="N198" s="209"/>
      <c r="O198" s="65"/>
      <c r="P198" s="65"/>
      <c r="Q198" s="65"/>
      <c r="R198" s="65"/>
      <c r="S198" s="65"/>
      <c r="T198" s="66"/>
      <c r="U198" s="35"/>
      <c r="V198" s="35"/>
      <c r="W198" s="35"/>
      <c r="X198" s="35"/>
      <c r="Y198" s="35"/>
      <c r="Z198" s="35"/>
      <c r="AA198" s="35"/>
      <c r="AB198" s="35"/>
      <c r="AC198" s="35"/>
      <c r="AD198" s="35"/>
      <c r="AE198" s="35"/>
      <c r="AT198" s="18" t="s">
        <v>171</v>
      </c>
      <c r="AU198" s="18" t="s">
        <v>80</v>
      </c>
    </row>
    <row r="199" spans="1:65" s="13" customFormat="1" ht="11.25">
      <c r="B199" s="210"/>
      <c r="C199" s="211"/>
      <c r="D199" s="206" t="s">
        <v>184</v>
      </c>
      <c r="E199" s="212" t="s">
        <v>19</v>
      </c>
      <c r="F199" s="213" t="s">
        <v>317</v>
      </c>
      <c r="G199" s="211"/>
      <c r="H199" s="214">
        <v>5371.558</v>
      </c>
      <c r="I199" s="215"/>
      <c r="J199" s="211"/>
      <c r="K199" s="211"/>
      <c r="L199" s="216"/>
      <c r="M199" s="217"/>
      <c r="N199" s="218"/>
      <c r="O199" s="218"/>
      <c r="P199" s="218"/>
      <c r="Q199" s="218"/>
      <c r="R199" s="218"/>
      <c r="S199" s="218"/>
      <c r="T199" s="219"/>
      <c r="AT199" s="220" t="s">
        <v>184</v>
      </c>
      <c r="AU199" s="220" t="s">
        <v>80</v>
      </c>
      <c r="AV199" s="13" t="s">
        <v>80</v>
      </c>
      <c r="AW199" s="13" t="s">
        <v>33</v>
      </c>
      <c r="AX199" s="13" t="s">
        <v>78</v>
      </c>
      <c r="AY199" s="220" t="s">
        <v>162</v>
      </c>
    </row>
    <row r="200" spans="1:65" s="2" customFormat="1" ht="21.75" customHeight="1">
      <c r="A200" s="35"/>
      <c r="B200" s="36"/>
      <c r="C200" s="193" t="s">
        <v>318</v>
      </c>
      <c r="D200" s="193" t="s">
        <v>164</v>
      </c>
      <c r="E200" s="194" t="s">
        <v>319</v>
      </c>
      <c r="F200" s="195" t="s">
        <v>320</v>
      </c>
      <c r="G200" s="196" t="s">
        <v>181</v>
      </c>
      <c r="H200" s="197">
        <v>734.02499999999998</v>
      </c>
      <c r="I200" s="198"/>
      <c r="J200" s="199">
        <f>ROUND(I200*H200,2)</f>
        <v>0</v>
      </c>
      <c r="K200" s="195" t="s">
        <v>168</v>
      </c>
      <c r="L200" s="40"/>
      <c r="M200" s="200" t="s">
        <v>19</v>
      </c>
      <c r="N200" s="201" t="s">
        <v>42</v>
      </c>
      <c r="O200" s="65"/>
      <c r="P200" s="202">
        <f>O200*H200</f>
        <v>0</v>
      </c>
      <c r="Q200" s="202">
        <v>0</v>
      </c>
      <c r="R200" s="202">
        <f>Q200*H200</f>
        <v>0</v>
      </c>
      <c r="S200" s="202">
        <v>0</v>
      </c>
      <c r="T200" s="203">
        <f>S200*H200</f>
        <v>0</v>
      </c>
      <c r="U200" s="35"/>
      <c r="V200" s="35"/>
      <c r="W200" s="35"/>
      <c r="X200" s="35"/>
      <c r="Y200" s="35"/>
      <c r="Z200" s="35"/>
      <c r="AA200" s="35"/>
      <c r="AB200" s="35"/>
      <c r="AC200" s="35"/>
      <c r="AD200" s="35"/>
      <c r="AE200" s="35"/>
      <c r="AR200" s="204" t="s">
        <v>169</v>
      </c>
      <c r="AT200" s="204" t="s">
        <v>164</v>
      </c>
      <c r="AU200" s="204" t="s">
        <v>80</v>
      </c>
      <c r="AY200" s="18" t="s">
        <v>162</v>
      </c>
      <c r="BE200" s="205">
        <f>IF(N200="základní",J200,0)</f>
        <v>0</v>
      </c>
      <c r="BF200" s="205">
        <f>IF(N200="snížená",J200,0)</f>
        <v>0</v>
      </c>
      <c r="BG200" s="205">
        <f>IF(N200="zákl. přenesená",J200,0)</f>
        <v>0</v>
      </c>
      <c r="BH200" s="205">
        <f>IF(N200="sníž. přenesená",J200,0)</f>
        <v>0</v>
      </c>
      <c r="BI200" s="205">
        <f>IF(N200="nulová",J200,0)</f>
        <v>0</v>
      </c>
      <c r="BJ200" s="18" t="s">
        <v>78</v>
      </c>
      <c r="BK200" s="205">
        <f>ROUND(I200*H200,2)</f>
        <v>0</v>
      </c>
      <c r="BL200" s="18" t="s">
        <v>169</v>
      </c>
      <c r="BM200" s="204" t="s">
        <v>321</v>
      </c>
    </row>
    <row r="201" spans="1:65" s="2" customFormat="1" ht="321.75">
      <c r="A201" s="35"/>
      <c r="B201" s="36"/>
      <c r="C201" s="37"/>
      <c r="D201" s="206" t="s">
        <v>171</v>
      </c>
      <c r="E201" s="37"/>
      <c r="F201" s="207" t="s">
        <v>322</v>
      </c>
      <c r="G201" s="37"/>
      <c r="H201" s="37"/>
      <c r="I201" s="116"/>
      <c r="J201" s="37"/>
      <c r="K201" s="37"/>
      <c r="L201" s="40"/>
      <c r="M201" s="208"/>
      <c r="N201" s="209"/>
      <c r="O201" s="65"/>
      <c r="P201" s="65"/>
      <c r="Q201" s="65"/>
      <c r="R201" s="65"/>
      <c r="S201" s="65"/>
      <c r="T201" s="66"/>
      <c r="U201" s="35"/>
      <c r="V201" s="35"/>
      <c r="W201" s="35"/>
      <c r="X201" s="35"/>
      <c r="Y201" s="35"/>
      <c r="Z201" s="35"/>
      <c r="AA201" s="35"/>
      <c r="AB201" s="35"/>
      <c r="AC201" s="35"/>
      <c r="AD201" s="35"/>
      <c r="AE201" s="35"/>
      <c r="AT201" s="18" t="s">
        <v>171</v>
      </c>
      <c r="AU201" s="18" t="s">
        <v>80</v>
      </c>
    </row>
    <row r="202" spans="1:65" s="13" customFormat="1" ht="11.25">
      <c r="B202" s="210"/>
      <c r="C202" s="211"/>
      <c r="D202" s="206" t="s">
        <v>184</v>
      </c>
      <c r="E202" s="212" t="s">
        <v>19</v>
      </c>
      <c r="F202" s="213" t="s">
        <v>323</v>
      </c>
      <c r="G202" s="211"/>
      <c r="H202" s="214">
        <v>488.755</v>
      </c>
      <c r="I202" s="215"/>
      <c r="J202" s="211"/>
      <c r="K202" s="211"/>
      <c r="L202" s="216"/>
      <c r="M202" s="217"/>
      <c r="N202" s="218"/>
      <c r="O202" s="218"/>
      <c r="P202" s="218"/>
      <c r="Q202" s="218"/>
      <c r="R202" s="218"/>
      <c r="S202" s="218"/>
      <c r="T202" s="219"/>
      <c r="AT202" s="220" t="s">
        <v>184</v>
      </c>
      <c r="AU202" s="220" t="s">
        <v>80</v>
      </c>
      <c r="AV202" s="13" t="s">
        <v>80</v>
      </c>
      <c r="AW202" s="13" t="s">
        <v>33</v>
      </c>
      <c r="AX202" s="13" t="s">
        <v>71</v>
      </c>
      <c r="AY202" s="220" t="s">
        <v>162</v>
      </c>
    </row>
    <row r="203" spans="1:65" s="13" customFormat="1" ht="11.25">
      <c r="B203" s="210"/>
      <c r="C203" s="211"/>
      <c r="D203" s="206" t="s">
        <v>184</v>
      </c>
      <c r="E203" s="212" t="s">
        <v>19</v>
      </c>
      <c r="F203" s="213" t="s">
        <v>324</v>
      </c>
      <c r="G203" s="211"/>
      <c r="H203" s="214">
        <v>245.27</v>
      </c>
      <c r="I203" s="215"/>
      <c r="J203" s="211"/>
      <c r="K203" s="211"/>
      <c r="L203" s="216"/>
      <c r="M203" s="217"/>
      <c r="N203" s="218"/>
      <c r="O203" s="218"/>
      <c r="P203" s="218"/>
      <c r="Q203" s="218"/>
      <c r="R203" s="218"/>
      <c r="S203" s="218"/>
      <c r="T203" s="219"/>
      <c r="AT203" s="220" t="s">
        <v>184</v>
      </c>
      <c r="AU203" s="220" t="s">
        <v>80</v>
      </c>
      <c r="AV203" s="13" t="s">
        <v>80</v>
      </c>
      <c r="AW203" s="13" t="s">
        <v>33</v>
      </c>
      <c r="AX203" s="13" t="s">
        <v>71</v>
      </c>
      <c r="AY203" s="220" t="s">
        <v>162</v>
      </c>
    </row>
    <row r="204" spans="1:65" s="14" customFormat="1" ht="11.25">
      <c r="B204" s="221"/>
      <c r="C204" s="222"/>
      <c r="D204" s="206" t="s">
        <v>184</v>
      </c>
      <c r="E204" s="223" t="s">
        <v>19</v>
      </c>
      <c r="F204" s="224" t="s">
        <v>236</v>
      </c>
      <c r="G204" s="222"/>
      <c r="H204" s="225">
        <v>734.02499999999998</v>
      </c>
      <c r="I204" s="226"/>
      <c r="J204" s="222"/>
      <c r="K204" s="222"/>
      <c r="L204" s="227"/>
      <c r="M204" s="228"/>
      <c r="N204" s="229"/>
      <c r="O204" s="229"/>
      <c r="P204" s="229"/>
      <c r="Q204" s="229"/>
      <c r="R204" s="229"/>
      <c r="S204" s="229"/>
      <c r="T204" s="230"/>
      <c r="AT204" s="231" t="s">
        <v>184</v>
      </c>
      <c r="AU204" s="231" t="s">
        <v>80</v>
      </c>
      <c r="AV204" s="14" t="s">
        <v>169</v>
      </c>
      <c r="AW204" s="14" t="s">
        <v>33</v>
      </c>
      <c r="AX204" s="14" t="s">
        <v>78</v>
      </c>
      <c r="AY204" s="231" t="s">
        <v>162</v>
      </c>
    </row>
    <row r="205" spans="1:65" s="2" customFormat="1" ht="16.5" customHeight="1">
      <c r="A205" s="35"/>
      <c r="B205" s="36"/>
      <c r="C205" s="193" t="s">
        <v>325</v>
      </c>
      <c r="D205" s="193" t="s">
        <v>164</v>
      </c>
      <c r="E205" s="194" t="s">
        <v>326</v>
      </c>
      <c r="F205" s="195" t="s">
        <v>327</v>
      </c>
      <c r="G205" s="196" t="s">
        <v>250</v>
      </c>
      <c r="H205" s="197">
        <v>2937.2</v>
      </c>
      <c r="I205" s="198"/>
      <c r="J205" s="199">
        <f>ROUND(I205*H205,2)</f>
        <v>0</v>
      </c>
      <c r="K205" s="195" t="s">
        <v>168</v>
      </c>
      <c r="L205" s="40"/>
      <c r="M205" s="200" t="s">
        <v>19</v>
      </c>
      <c r="N205" s="201" t="s">
        <v>42</v>
      </c>
      <c r="O205" s="65"/>
      <c r="P205" s="202">
        <f>O205*H205</f>
        <v>0</v>
      </c>
      <c r="Q205" s="202">
        <v>0</v>
      </c>
      <c r="R205" s="202">
        <f>Q205*H205</f>
        <v>0</v>
      </c>
      <c r="S205" s="202">
        <v>0</v>
      </c>
      <c r="T205" s="203">
        <f>S205*H205</f>
        <v>0</v>
      </c>
      <c r="U205" s="35"/>
      <c r="V205" s="35"/>
      <c r="W205" s="35"/>
      <c r="X205" s="35"/>
      <c r="Y205" s="35"/>
      <c r="Z205" s="35"/>
      <c r="AA205" s="35"/>
      <c r="AB205" s="35"/>
      <c r="AC205" s="35"/>
      <c r="AD205" s="35"/>
      <c r="AE205" s="35"/>
      <c r="AR205" s="204" t="s">
        <v>169</v>
      </c>
      <c r="AT205" s="204" t="s">
        <v>164</v>
      </c>
      <c r="AU205" s="204" t="s">
        <v>80</v>
      </c>
      <c r="AY205" s="18" t="s">
        <v>162</v>
      </c>
      <c r="BE205" s="205">
        <f>IF(N205="základní",J205,0)</f>
        <v>0</v>
      </c>
      <c r="BF205" s="205">
        <f>IF(N205="snížená",J205,0)</f>
        <v>0</v>
      </c>
      <c r="BG205" s="205">
        <f>IF(N205="zákl. přenesená",J205,0)</f>
        <v>0</v>
      </c>
      <c r="BH205" s="205">
        <f>IF(N205="sníž. přenesená",J205,0)</f>
        <v>0</v>
      </c>
      <c r="BI205" s="205">
        <f>IF(N205="nulová",J205,0)</f>
        <v>0</v>
      </c>
      <c r="BJ205" s="18" t="s">
        <v>78</v>
      </c>
      <c r="BK205" s="205">
        <f>ROUND(I205*H205,2)</f>
        <v>0</v>
      </c>
      <c r="BL205" s="18" t="s">
        <v>169</v>
      </c>
      <c r="BM205" s="204" t="s">
        <v>328</v>
      </c>
    </row>
    <row r="206" spans="1:65" s="2" customFormat="1" ht="107.25">
      <c r="A206" s="35"/>
      <c r="B206" s="36"/>
      <c r="C206" s="37"/>
      <c r="D206" s="206" t="s">
        <v>171</v>
      </c>
      <c r="E206" s="37"/>
      <c r="F206" s="207" t="s">
        <v>329</v>
      </c>
      <c r="G206" s="37"/>
      <c r="H206" s="37"/>
      <c r="I206" s="116"/>
      <c r="J206" s="37"/>
      <c r="K206" s="37"/>
      <c r="L206" s="40"/>
      <c r="M206" s="208"/>
      <c r="N206" s="209"/>
      <c r="O206" s="65"/>
      <c r="P206" s="65"/>
      <c r="Q206" s="65"/>
      <c r="R206" s="65"/>
      <c r="S206" s="65"/>
      <c r="T206" s="66"/>
      <c r="U206" s="35"/>
      <c r="V206" s="35"/>
      <c r="W206" s="35"/>
      <c r="X206" s="35"/>
      <c r="Y206" s="35"/>
      <c r="Z206" s="35"/>
      <c r="AA206" s="35"/>
      <c r="AB206" s="35"/>
      <c r="AC206" s="35"/>
      <c r="AD206" s="35"/>
      <c r="AE206" s="35"/>
      <c r="AT206" s="18" t="s">
        <v>171</v>
      </c>
      <c r="AU206" s="18" t="s">
        <v>80</v>
      </c>
    </row>
    <row r="207" spans="1:65" s="13" customFormat="1" ht="11.25">
      <c r="B207" s="210"/>
      <c r="C207" s="211"/>
      <c r="D207" s="206" t="s">
        <v>184</v>
      </c>
      <c r="E207" s="212" t="s">
        <v>19</v>
      </c>
      <c r="F207" s="213" t="s">
        <v>330</v>
      </c>
      <c r="G207" s="211"/>
      <c r="H207" s="214">
        <v>2937.2</v>
      </c>
      <c r="I207" s="215"/>
      <c r="J207" s="211"/>
      <c r="K207" s="211"/>
      <c r="L207" s="216"/>
      <c r="M207" s="217"/>
      <c r="N207" s="218"/>
      <c r="O207" s="218"/>
      <c r="P207" s="218"/>
      <c r="Q207" s="218"/>
      <c r="R207" s="218"/>
      <c r="S207" s="218"/>
      <c r="T207" s="219"/>
      <c r="AT207" s="220" t="s">
        <v>184</v>
      </c>
      <c r="AU207" s="220" t="s">
        <v>80</v>
      </c>
      <c r="AV207" s="13" t="s">
        <v>80</v>
      </c>
      <c r="AW207" s="13" t="s">
        <v>33</v>
      </c>
      <c r="AX207" s="13" t="s">
        <v>78</v>
      </c>
      <c r="AY207" s="220" t="s">
        <v>162</v>
      </c>
    </row>
    <row r="208" spans="1:65" s="12" customFormat="1" ht="22.9" customHeight="1">
      <c r="B208" s="177"/>
      <c r="C208" s="178"/>
      <c r="D208" s="179" t="s">
        <v>70</v>
      </c>
      <c r="E208" s="191" t="s">
        <v>80</v>
      </c>
      <c r="F208" s="191" t="s">
        <v>331</v>
      </c>
      <c r="G208" s="178"/>
      <c r="H208" s="178"/>
      <c r="I208" s="181"/>
      <c r="J208" s="192">
        <f>BK208</f>
        <v>0</v>
      </c>
      <c r="K208" s="178"/>
      <c r="L208" s="183"/>
      <c r="M208" s="184"/>
      <c r="N208" s="185"/>
      <c r="O208" s="185"/>
      <c r="P208" s="186">
        <f>SUM(P209:P302)</f>
        <v>0</v>
      </c>
      <c r="Q208" s="185"/>
      <c r="R208" s="186">
        <f>SUM(R209:R302)</f>
        <v>2772.4596842100004</v>
      </c>
      <c r="S208" s="185"/>
      <c r="T208" s="187">
        <f>SUM(T209:T302)</f>
        <v>0</v>
      </c>
      <c r="AR208" s="188" t="s">
        <v>78</v>
      </c>
      <c r="AT208" s="189" t="s">
        <v>70</v>
      </c>
      <c r="AU208" s="189" t="s">
        <v>78</v>
      </c>
      <c r="AY208" s="188" t="s">
        <v>162</v>
      </c>
      <c r="BK208" s="190">
        <f>SUM(BK209:BK302)</f>
        <v>0</v>
      </c>
    </row>
    <row r="209" spans="1:65" s="2" customFormat="1" ht="16.5" customHeight="1">
      <c r="A209" s="35"/>
      <c r="B209" s="36"/>
      <c r="C209" s="193" t="s">
        <v>332</v>
      </c>
      <c r="D209" s="193" t="s">
        <v>164</v>
      </c>
      <c r="E209" s="194" t="s">
        <v>333</v>
      </c>
      <c r="F209" s="195" t="s">
        <v>334</v>
      </c>
      <c r="G209" s="196" t="s">
        <v>245</v>
      </c>
      <c r="H209" s="197">
        <v>200</v>
      </c>
      <c r="I209" s="198"/>
      <c r="J209" s="199">
        <f>ROUND(I209*H209,2)</f>
        <v>0</v>
      </c>
      <c r="K209" s="195" t="s">
        <v>168</v>
      </c>
      <c r="L209" s="40"/>
      <c r="M209" s="200" t="s">
        <v>19</v>
      </c>
      <c r="N209" s="201" t="s">
        <v>42</v>
      </c>
      <c r="O209" s="65"/>
      <c r="P209" s="202">
        <f>O209*H209</f>
        <v>0</v>
      </c>
      <c r="Q209" s="202">
        <v>1.16E-3</v>
      </c>
      <c r="R209" s="202">
        <f>Q209*H209</f>
        <v>0.23200000000000001</v>
      </c>
      <c r="S209" s="202">
        <v>0</v>
      </c>
      <c r="T209" s="203">
        <f>S209*H209</f>
        <v>0</v>
      </c>
      <c r="U209" s="35"/>
      <c r="V209" s="35"/>
      <c r="W209" s="35"/>
      <c r="X209" s="35"/>
      <c r="Y209" s="35"/>
      <c r="Z209" s="35"/>
      <c r="AA209" s="35"/>
      <c r="AB209" s="35"/>
      <c r="AC209" s="35"/>
      <c r="AD209" s="35"/>
      <c r="AE209" s="35"/>
      <c r="AR209" s="204" t="s">
        <v>169</v>
      </c>
      <c r="AT209" s="204" t="s">
        <v>164</v>
      </c>
      <c r="AU209" s="204" t="s">
        <v>80</v>
      </c>
      <c r="AY209" s="18" t="s">
        <v>162</v>
      </c>
      <c r="BE209" s="205">
        <f>IF(N209="základní",J209,0)</f>
        <v>0</v>
      </c>
      <c r="BF209" s="205">
        <f>IF(N209="snížená",J209,0)</f>
        <v>0</v>
      </c>
      <c r="BG209" s="205">
        <f>IF(N209="zákl. přenesená",J209,0)</f>
        <v>0</v>
      </c>
      <c r="BH209" s="205">
        <f>IF(N209="sníž. přenesená",J209,0)</f>
        <v>0</v>
      </c>
      <c r="BI209" s="205">
        <f>IF(N209="nulová",J209,0)</f>
        <v>0</v>
      </c>
      <c r="BJ209" s="18" t="s">
        <v>78</v>
      </c>
      <c r="BK209" s="205">
        <f>ROUND(I209*H209,2)</f>
        <v>0</v>
      </c>
      <c r="BL209" s="18" t="s">
        <v>169</v>
      </c>
      <c r="BM209" s="204" t="s">
        <v>335</v>
      </c>
    </row>
    <row r="210" spans="1:65" s="2" customFormat="1" ht="48.75">
      <c r="A210" s="35"/>
      <c r="B210" s="36"/>
      <c r="C210" s="37"/>
      <c r="D210" s="206" t="s">
        <v>171</v>
      </c>
      <c r="E210" s="37"/>
      <c r="F210" s="207" t="s">
        <v>336</v>
      </c>
      <c r="G210" s="37"/>
      <c r="H210" s="37"/>
      <c r="I210" s="116"/>
      <c r="J210" s="37"/>
      <c r="K210" s="37"/>
      <c r="L210" s="40"/>
      <c r="M210" s="208"/>
      <c r="N210" s="209"/>
      <c r="O210" s="65"/>
      <c r="P210" s="65"/>
      <c r="Q210" s="65"/>
      <c r="R210" s="65"/>
      <c r="S210" s="65"/>
      <c r="T210" s="66"/>
      <c r="U210" s="35"/>
      <c r="V210" s="35"/>
      <c r="W210" s="35"/>
      <c r="X210" s="35"/>
      <c r="Y210" s="35"/>
      <c r="Z210" s="35"/>
      <c r="AA210" s="35"/>
      <c r="AB210" s="35"/>
      <c r="AC210" s="35"/>
      <c r="AD210" s="35"/>
      <c r="AE210" s="35"/>
      <c r="AT210" s="18" t="s">
        <v>171</v>
      </c>
      <c r="AU210" s="18" t="s">
        <v>80</v>
      </c>
    </row>
    <row r="211" spans="1:65" s="13" customFormat="1" ht="11.25">
      <c r="B211" s="210"/>
      <c r="C211" s="211"/>
      <c r="D211" s="206" t="s">
        <v>184</v>
      </c>
      <c r="E211" s="212" t="s">
        <v>19</v>
      </c>
      <c r="F211" s="213" t="s">
        <v>337</v>
      </c>
      <c r="G211" s="211"/>
      <c r="H211" s="214">
        <v>200</v>
      </c>
      <c r="I211" s="215"/>
      <c r="J211" s="211"/>
      <c r="K211" s="211"/>
      <c r="L211" s="216"/>
      <c r="M211" s="217"/>
      <c r="N211" s="218"/>
      <c r="O211" s="218"/>
      <c r="P211" s="218"/>
      <c r="Q211" s="218"/>
      <c r="R211" s="218"/>
      <c r="S211" s="218"/>
      <c r="T211" s="219"/>
      <c r="AT211" s="220" t="s">
        <v>184</v>
      </c>
      <c r="AU211" s="220" t="s">
        <v>80</v>
      </c>
      <c r="AV211" s="13" t="s">
        <v>80</v>
      </c>
      <c r="AW211" s="13" t="s">
        <v>33</v>
      </c>
      <c r="AX211" s="13" t="s">
        <v>78</v>
      </c>
      <c r="AY211" s="220" t="s">
        <v>162</v>
      </c>
    </row>
    <row r="212" spans="1:65" s="2" customFormat="1" ht="21.75" customHeight="1">
      <c r="A212" s="35"/>
      <c r="B212" s="36"/>
      <c r="C212" s="193" t="s">
        <v>338</v>
      </c>
      <c r="D212" s="193" t="s">
        <v>164</v>
      </c>
      <c r="E212" s="194" t="s">
        <v>339</v>
      </c>
      <c r="F212" s="195" t="s">
        <v>340</v>
      </c>
      <c r="G212" s="196" t="s">
        <v>250</v>
      </c>
      <c r="H212" s="197">
        <v>501.37200000000001</v>
      </c>
      <c r="I212" s="198"/>
      <c r="J212" s="199">
        <f>ROUND(I212*H212,2)</f>
        <v>0</v>
      </c>
      <c r="K212" s="195" t="s">
        <v>168</v>
      </c>
      <c r="L212" s="40"/>
      <c r="M212" s="200" t="s">
        <v>19</v>
      </c>
      <c r="N212" s="201" t="s">
        <v>42</v>
      </c>
      <c r="O212" s="65"/>
      <c r="P212" s="202">
        <f>O212*H212</f>
        <v>0</v>
      </c>
      <c r="Q212" s="202">
        <v>1E-4</v>
      </c>
      <c r="R212" s="202">
        <f>Q212*H212</f>
        <v>5.0137200000000007E-2</v>
      </c>
      <c r="S212" s="202">
        <v>0</v>
      </c>
      <c r="T212" s="203">
        <f>S212*H212</f>
        <v>0</v>
      </c>
      <c r="U212" s="35"/>
      <c r="V212" s="35"/>
      <c r="W212" s="35"/>
      <c r="X212" s="35"/>
      <c r="Y212" s="35"/>
      <c r="Z212" s="35"/>
      <c r="AA212" s="35"/>
      <c r="AB212" s="35"/>
      <c r="AC212" s="35"/>
      <c r="AD212" s="35"/>
      <c r="AE212" s="35"/>
      <c r="AR212" s="204" t="s">
        <v>169</v>
      </c>
      <c r="AT212" s="204" t="s">
        <v>164</v>
      </c>
      <c r="AU212" s="204" t="s">
        <v>80</v>
      </c>
      <c r="AY212" s="18" t="s">
        <v>162</v>
      </c>
      <c r="BE212" s="205">
        <f>IF(N212="základní",J212,0)</f>
        <v>0</v>
      </c>
      <c r="BF212" s="205">
        <f>IF(N212="snížená",J212,0)</f>
        <v>0</v>
      </c>
      <c r="BG212" s="205">
        <f>IF(N212="zákl. přenesená",J212,0)</f>
        <v>0</v>
      </c>
      <c r="BH212" s="205">
        <f>IF(N212="sníž. přenesená",J212,0)</f>
        <v>0</v>
      </c>
      <c r="BI212" s="205">
        <f>IF(N212="nulová",J212,0)</f>
        <v>0</v>
      </c>
      <c r="BJ212" s="18" t="s">
        <v>78</v>
      </c>
      <c r="BK212" s="205">
        <f>ROUND(I212*H212,2)</f>
        <v>0</v>
      </c>
      <c r="BL212" s="18" t="s">
        <v>169</v>
      </c>
      <c r="BM212" s="204" t="s">
        <v>341</v>
      </c>
    </row>
    <row r="213" spans="1:65" s="2" customFormat="1" ht="68.25">
      <c r="A213" s="35"/>
      <c r="B213" s="36"/>
      <c r="C213" s="37"/>
      <c r="D213" s="206" t="s">
        <v>171</v>
      </c>
      <c r="E213" s="37"/>
      <c r="F213" s="207" t="s">
        <v>342</v>
      </c>
      <c r="G213" s="37"/>
      <c r="H213" s="37"/>
      <c r="I213" s="116"/>
      <c r="J213" s="37"/>
      <c r="K213" s="37"/>
      <c r="L213" s="40"/>
      <c r="M213" s="208"/>
      <c r="N213" s="209"/>
      <c r="O213" s="65"/>
      <c r="P213" s="65"/>
      <c r="Q213" s="65"/>
      <c r="R213" s="65"/>
      <c r="S213" s="65"/>
      <c r="T213" s="66"/>
      <c r="U213" s="35"/>
      <c r="V213" s="35"/>
      <c r="W213" s="35"/>
      <c r="X213" s="35"/>
      <c r="Y213" s="35"/>
      <c r="Z213" s="35"/>
      <c r="AA213" s="35"/>
      <c r="AB213" s="35"/>
      <c r="AC213" s="35"/>
      <c r="AD213" s="35"/>
      <c r="AE213" s="35"/>
      <c r="AT213" s="18" t="s">
        <v>171</v>
      </c>
      <c r="AU213" s="18" t="s">
        <v>80</v>
      </c>
    </row>
    <row r="214" spans="1:65" s="13" customFormat="1" ht="11.25">
      <c r="B214" s="210"/>
      <c r="C214" s="211"/>
      <c r="D214" s="206" t="s">
        <v>184</v>
      </c>
      <c r="E214" s="212" t="s">
        <v>19</v>
      </c>
      <c r="F214" s="213" t="s">
        <v>343</v>
      </c>
      <c r="G214" s="211"/>
      <c r="H214" s="214">
        <v>501.37200000000001</v>
      </c>
      <c r="I214" s="215"/>
      <c r="J214" s="211"/>
      <c r="K214" s="211"/>
      <c r="L214" s="216"/>
      <c r="M214" s="217"/>
      <c r="N214" s="218"/>
      <c r="O214" s="218"/>
      <c r="P214" s="218"/>
      <c r="Q214" s="218"/>
      <c r="R214" s="218"/>
      <c r="S214" s="218"/>
      <c r="T214" s="219"/>
      <c r="AT214" s="220" t="s">
        <v>184</v>
      </c>
      <c r="AU214" s="220" t="s">
        <v>80</v>
      </c>
      <c r="AV214" s="13" t="s">
        <v>80</v>
      </c>
      <c r="AW214" s="13" t="s">
        <v>33</v>
      </c>
      <c r="AX214" s="13" t="s">
        <v>78</v>
      </c>
      <c r="AY214" s="220" t="s">
        <v>162</v>
      </c>
    </row>
    <row r="215" spans="1:65" s="2" customFormat="1" ht="16.5" customHeight="1">
      <c r="A215" s="35"/>
      <c r="B215" s="36"/>
      <c r="C215" s="232" t="s">
        <v>344</v>
      </c>
      <c r="D215" s="232" t="s">
        <v>259</v>
      </c>
      <c r="E215" s="233" t="s">
        <v>345</v>
      </c>
      <c r="F215" s="234" t="s">
        <v>346</v>
      </c>
      <c r="G215" s="235" t="s">
        <v>250</v>
      </c>
      <c r="H215" s="236">
        <v>576.57799999999997</v>
      </c>
      <c r="I215" s="237"/>
      <c r="J215" s="238">
        <f>ROUND(I215*H215,2)</f>
        <v>0</v>
      </c>
      <c r="K215" s="234" t="s">
        <v>168</v>
      </c>
      <c r="L215" s="239"/>
      <c r="M215" s="240" t="s">
        <v>19</v>
      </c>
      <c r="N215" s="241" t="s">
        <v>42</v>
      </c>
      <c r="O215" s="65"/>
      <c r="P215" s="202">
        <f>O215*H215</f>
        <v>0</v>
      </c>
      <c r="Q215" s="202">
        <v>5.0000000000000001E-4</v>
      </c>
      <c r="R215" s="202">
        <f>Q215*H215</f>
        <v>0.28828900000000002</v>
      </c>
      <c r="S215" s="202">
        <v>0</v>
      </c>
      <c r="T215" s="203">
        <f>S215*H215</f>
        <v>0</v>
      </c>
      <c r="U215" s="35"/>
      <c r="V215" s="35"/>
      <c r="W215" s="35"/>
      <c r="X215" s="35"/>
      <c r="Y215" s="35"/>
      <c r="Z215" s="35"/>
      <c r="AA215" s="35"/>
      <c r="AB215" s="35"/>
      <c r="AC215" s="35"/>
      <c r="AD215" s="35"/>
      <c r="AE215" s="35"/>
      <c r="AR215" s="204" t="s">
        <v>207</v>
      </c>
      <c r="AT215" s="204" t="s">
        <v>259</v>
      </c>
      <c r="AU215" s="204" t="s">
        <v>80</v>
      </c>
      <c r="AY215" s="18" t="s">
        <v>162</v>
      </c>
      <c r="BE215" s="205">
        <f>IF(N215="základní",J215,0)</f>
        <v>0</v>
      </c>
      <c r="BF215" s="205">
        <f>IF(N215="snížená",J215,0)</f>
        <v>0</v>
      </c>
      <c r="BG215" s="205">
        <f>IF(N215="zákl. přenesená",J215,0)</f>
        <v>0</v>
      </c>
      <c r="BH215" s="205">
        <f>IF(N215="sníž. přenesená",J215,0)</f>
        <v>0</v>
      </c>
      <c r="BI215" s="205">
        <f>IF(N215="nulová",J215,0)</f>
        <v>0</v>
      </c>
      <c r="BJ215" s="18" t="s">
        <v>78</v>
      </c>
      <c r="BK215" s="205">
        <f>ROUND(I215*H215,2)</f>
        <v>0</v>
      </c>
      <c r="BL215" s="18" t="s">
        <v>169</v>
      </c>
      <c r="BM215" s="204" t="s">
        <v>347</v>
      </c>
    </row>
    <row r="216" spans="1:65" s="2" customFormat="1" ht="19.5">
      <c r="A216" s="35"/>
      <c r="B216" s="36"/>
      <c r="C216" s="37"/>
      <c r="D216" s="206" t="s">
        <v>264</v>
      </c>
      <c r="E216" s="37"/>
      <c r="F216" s="207" t="s">
        <v>348</v>
      </c>
      <c r="G216" s="37"/>
      <c r="H216" s="37"/>
      <c r="I216" s="116"/>
      <c r="J216" s="37"/>
      <c r="K216" s="37"/>
      <c r="L216" s="40"/>
      <c r="M216" s="208"/>
      <c r="N216" s="209"/>
      <c r="O216" s="65"/>
      <c r="P216" s="65"/>
      <c r="Q216" s="65"/>
      <c r="R216" s="65"/>
      <c r="S216" s="65"/>
      <c r="T216" s="66"/>
      <c r="U216" s="35"/>
      <c r="V216" s="35"/>
      <c r="W216" s="35"/>
      <c r="X216" s="35"/>
      <c r="Y216" s="35"/>
      <c r="Z216" s="35"/>
      <c r="AA216" s="35"/>
      <c r="AB216" s="35"/>
      <c r="AC216" s="35"/>
      <c r="AD216" s="35"/>
      <c r="AE216" s="35"/>
      <c r="AT216" s="18" t="s">
        <v>264</v>
      </c>
      <c r="AU216" s="18" t="s">
        <v>80</v>
      </c>
    </row>
    <row r="217" spans="1:65" s="13" customFormat="1" ht="11.25">
      <c r="B217" s="210"/>
      <c r="C217" s="211"/>
      <c r="D217" s="206" t="s">
        <v>184</v>
      </c>
      <c r="E217" s="211"/>
      <c r="F217" s="213" t="s">
        <v>349</v>
      </c>
      <c r="G217" s="211"/>
      <c r="H217" s="214">
        <v>576.57799999999997</v>
      </c>
      <c r="I217" s="215"/>
      <c r="J217" s="211"/>
      <c r="K217" s="211"/>
      <c r="L217" s="216"/>
      <c r="M217" s="217"/>
      <c r="N217" s="218"/>
      <c r="O217" s="218"/>
      <c r="P217" s="218"/>
      <c r="Q217" s="218"/>
      <c r="R217" s="218"/>
      <c r="S217" s="218"/>
      <c r="T217" s="219"/>
      <c r="AT217" s="220" t="s">
        <v>184</v>
      </c>
      <c r="AU217" s="220" t="s">
        <v>80</v>
      </c>
      <c r="AV217" s="13" t="s">
        <v>80</v>
      </c>
      <c r="AW217" s="13" t="s">
        <v>4</v>
      </c>
      <c r="AX217" s="13" t="s">
        <v>78</v>
      </c>
      <c r="AY217" s="220" t="s">
        <v>162</v>
      </c>
    </row>
    <row r="218" spans="1:65" s="2" customFormat="1" ht="21.75" customHeight="1">
      <c r="A218" s="35"/>
      <c r="B218" s="36"/>
      <c r="C218" s="193" t="s">
        <v>350</v>
      </c>
      <c r="D218" s="193" t="s">
        <v>164</v>
      </c>
      <c r="E218" s="194" t="s">
        <v>351</v>
      </c>
      <c r="F218" s="195" t="s">
        <v>352</v>
      </c>
      <c r="G218" s="196" t="s">
        <v>245</v>
      </c>
      <c r="H218" s="197">
        <v>33.299999999999997</v>
      </c>
      <c r="I218" s="198"/>
      <c r="J218" s="199">
        <f>ROUND(I218*H218,2)</f>
        <v>0</v>
      </c>
      <c r="K218" s="195" t="s">
        <v>168</v>
      </c>
      <c r="L218" s="40"/>
      <c r="M218" s="200" t="s">
        <v>19</v>
      </c>
      <c r="N218" s="201" t="s">
        <v>42</v>
      </c>
      <c r="O218" s="65"/>
      <c r="P218" s="202">
        <f>O218*H218</f>
        <v>0</v>
      </c>
      <c r="Q218" s="202">
        <v>1E-4</v>
      </c>
      <c r="R218" s="202">
        <f>Q218*H218</f>
        <v>3.3300000000000001E-3</v>
      </c>
      <c r="S218" s="202">
        <v>0</v>
      </c>
      <c r="T218" s="203">
        <f>S218*H218</f>
        <v>0</v>
      </c>
      <c r="U218" s="35"/>
      <c r="V218" s="35"/>
      <c r="W218" s="35"/>
      <c r="X218" s="35"/>
      <c r="Y218" s="35"/>
      <c r="Z218" s="35"/>
      <c r="AA218" s="35"/>
      <c r="AB218" s="35"/>
      <c r="AC218" s="35"/>
      <c r="AD218" s="35"/>
      <c r="AE218" s="35"/>
      <c r="AR218" s="204" t="s">
        <v>169</v>
      </c>
      <c r="AT218" s="204" t="s">
        <v>164</v>
      </c>
      <c r="AU218" s="204" t="s">
        <v>80</v>
      </c>
      <c r="AY218" s="18" t="s">
        <v>162</v>
      </c>
      <c r="BE218" s="205">
        <f>IF(N218="základní",J218,0)</f>
        <v>0</v>
      </c>
      <c r="BF218" s="205">
        <f>IF(N218="snížená",J218,0)</f>
        <v>0</v>
      </c>
      <c r="BG218" s="205">
        <f>IF(N218="zákl. přenesená",J218,0)</f>
        <v>0</v>
      </c>
      <c r="BH218" s="205">
        <f>IF(N218="sníž. přenesená",J218,0)</f>
        <v>0</v>
      </c>
      <c r="BI218" s="205">
        <f>IF(N218="nulová",J218,0)</f>
        <v>0</v>
      </c>
      <c r="BJ218" s="18" t="s">
        <v>78</v>
      </c>
      <c r="BK218" s="205">
        <f>ROUND(I218*H218,2)</f>
        <v>0</v>
      </c>
      <c r="BL218" s="18" t="s">
        <v>169</v>
      </c>
      <c r="BM218" s="204" t="s">
        <v>353</v>
      </c>
    </row>
    <row r="219" spans="1:65" s="13" customFormat="1" ht="11.25">
      <c r="B219" s="210"/>
      <c r="C219" s="211"/>
      <c r="D219" s="206" t="s">
        <v>184</v>
      </c>
      <c r="E219" s="212" t="s">
        <v>19</v>
      </c>
      <c r="F219" s="213" t="s">
        <v>354</v>
      </c>
      <c r="G219" s="211"/>
      <c r="H219" s="214">
        <v>33.299999999999997</v>
      </c>
      <c r="I219" s="215"/>
      <c r="J219" s="211"/>
      <c r="K219" s="211"/>
      <c r="L219" s="216"/>
      <c r="M219" s="217"/>
      <c r="N219" s="218"/>
      <c r="O219" s="218"/>
      <c r="P219" s="218"/>
      <c r="Q219" s="218"/>
      <c r="R219" s="218"/>
      <c r="S219" s="218"/>
      <c r="T219" s="219"/>
      <c r="AT219" s="220" t="s">
        <v>184</v>
      </c>
      <c r="AU219" s="220" t="s">
        <v>80</v>
      </c>
      <c r="AV219" s="13" t="s">
        <v>80</v>
      </c>
      <c r="AW219" s="13" t="s">
        <v>33</v>
      </c>
      <c r="AX219" s="13" t="s">
        <v>78</v>
      </c>
      <c r="AY219" s="220" t="s">
        <v>162</v>
      </c>
    </row>
    <row r="220" spans="1:65" s="2" customFormat="1" ht="21.75" customHeight="1">
      <c r="A220" s="35"/>
      <c r="B220" s="36"/>
      <c r="C220" s="193" t="s">
        <v>355</v>
      </c>
      <c r="D220" s="193" t="s">
        <v>164</v>
      </c>
      <c r="E220" s="194" t="s">
        <v>356</v>
      </c>
      <c r="F220" s="195" t="s">
        <v>357</v>
      </c>
      <c r="G220" s="196" t="s">
        <v>245</v>
      </c>
      <c r="H220" s="197">
        <v>522.6</v>
      </c>
      <c r="I220" s="198"/>
      <c r="J220" s="199">
        <f>ROUND(I220*H220,2)</f>
        <v>0</v>
      </c>
      <c r="K220" s="195" t="s">
        <v>168</v>
      </c>
      <c r="L220" s="40"/>
      <c r="M220" s="200" t="s">
        <v>19</v>
      </c>
      <c r="N220" s="201" t="s">
        <v>42</v>
      </c>
      <c r="O220" s="65"/>
      <c r="P220" s="202">
        <f>O220*H220</f>
        <v>0</v>
      </c>
      <c r="Q220" s="202">
        <v>1.1E-4</v>
      </c>
      <c r="R220" s="202">
        <f>Q220*H220</f>
        <v>5.7486000000000002E-2</v>
      </c>
      <c r="S220" s="202">
        <v>0</v>
      </c>
      <c r="T220" s="203">
        <f>S220*H220</f>
        <v>0</v>
      </c>
      <c r="U220" s="35"/>
      <c r="V220" s="35"/>
      <c r="W220" s="35"/>
      <c r="X220" s="35"/>
      <c r="Y220" s="35"/>
      <c r="Z220" s="35"/>
      <c r="AA220" s="35"/>
      <c r="AB220" s="35"/>
      <c r="AC220" s="35"/>
      <c r="AD220" s="35"/>
      <c r="AE220" s="35"/>
      <c r="AR220" s="204" t="s">
        <v>169</v>
      </c>
      <c r="AT220" s="204" t="s">
        <v>164</v>
      </c>
      <c r="AU220" s="204" t="s">
        <v>80</v>
      </c>
      <c r="AY220" s="18" t="s">
        <v>162</v>
      </c>
      <c r="BE220" s="205">
        <f>IF(N220="základní",J220,0)</f>
        <v>0</v>
      </c>
      <c r="BF220" s="205">
        <f>IF(N220="snížená",J220,0)</f>
        <v>0</v>
      </c>
      <c r="BG220" s="205">
        <f>IF(N220="zákl. přenesená",J220,0)</f>
        <v>0</v>
      </c>
      <c r="BH220" s="205">
        <f>IF(N220="sníž. přenesená",J220,0)</f>
        <v>0</v>
      </c>
      <c r="BI220" s="205">
        <f>IF(N220="nulová",J220,0)</f>
        <v>0</v>
      </c>
      <c r="BJ220" s="18" t="s">
        <v>78</v>
      </c>
      <c r="BK220" s="205">
        <f>ROUND(I220*H220,2)</f>
        <v>0</v>
      </c>
      <c r="BL220" s="18" t="s">
        <v>169</v>
      </c>
      <c r="BM220" s="204" t="s">
        <v>358</v>
      </c>
    </row>
    <row r="221" spans="1:65" s="13" customFormat="1" ht="11.25">
      <c r="B221" s="210"/>
      <c r="C221" s="211"/>
      <c r="D221" s="206" t="s">
        <v>184</v>
      </c>
      <c r="E221" s="212" t="s">
        <v>19</v>
      </c>
      <c r="F221" s="213" t="s">
        <v>359</v>
      </c>
      <c r="G221" s="211"/>
      <c r="H221" s="214">
        <v>522.6</v>
      </c>
      <c r="I221" s="215"/>
      <c r="J221" s="211"/>
      <c r="K221" s="211"/>
      <c r="L221" s="216"/>
      <c r="M221" s="217"/>
      <c r="N221" s="218"/>
      <c r="O221" s="218"/>
      <c r="P221" s="218"/>
      <c r="Q221" s="218"/>
      <c r="R221" s="218"/>
      <c r="S221" s="218"/>
      <c r="T221" s="219"/>
      <c r="AT221" s="220" t="s">
        <v>184</v>
      </c>
      <c r="AU221" s="220" t="s">
        <v>80</v>
      </c>
      <c r="AV221" s="13" t="s">
        <v>80</v>
      </c>
      <c r="AW221" s="13" t="s">
        <v>33</v>
      </c>
      <c r="AX221" s="13" t="s">
        <v>78</v>
      </c>
      <c r="AY221" s="220" t="s">
        <v>162</v>
      </c>
    </row>
    <row r="222" spans="1:65" s="2" customFormat="1" ht="21.75" customHeight="1">
      <c r="A222" s="35"/>
      <c r="B222" s="36"/>
      <c r="C222" s="193" t="s">
        <v>360</v>
      </c>
      <c r="D222" s="193" t="s">
        <v>164</v>
      </c>
      <c r="E222" s="194" t="s">
        <v>361</v>
      </c>
      <c r="F222" s="195" t="s">
        <v>362</v>
      </c>
      <c r="G222" s="196" t="s">
        <v>245</v>
      </c>
      <c r="H222" s="197">
        <v>19.600000000000001</v>
      </c>
      <c r="I222" s="198"/>
      <c r="J222" s="199">
        <f>ROUND(I222*H222,2)</f>
        <v>0</v>
      </c>
      <c r="K222" s="195" t="s">
        <v>168</v>
      </c>
      <c r="L222" s="40"/>
      <c r="M222" s="200" t="s">
        <v>19</v>
      </c>
      <c r="N222" s="201" t="s">
        <v>42</v>
      </c>
      <c r="O222" s="65"/>
      <c r="P222" s="202">
        <f>O222*H222</f>
        <v>0</v>
      </c>
      <c r="Q222" s="202">
        <v>1.2999999999999999E-4</v>
      </c>
      <c r="R222" s="202">
        <f>Q222*H222</f>
        <v>2.5479999999999999E-3</v>
      </c>
      <c r="S222" s="202">
        <v>0</v>
      </c>
      <c r="T222" s="203">
        <f>S222*H222</f>
        <v>0</v>
      </c>
      <c r="U222" s="35"/>
      <c r="V222" s="35"/>
      <c r="W222" s="35"/>
      <c r="X222" s="35"/>
      <c r="Y222" s="35"/>
      <c r="Z222" s="35"/>
      <c r="AA222" s="35"/>
      <c r="AB222" s="35"/>
      <c r="AC222" s="35"/>
      <c r="AD222" s="35"/>
      <c r="AE222" s="35"/>
      <c r="AR222" s="204" t="s">
        <v>169</v>
      </c>
      <c r="AT222" s="204" t="s">
        <v>164</v>
      </c>
      <c r="AU222" s="204" t="s">
        <v>80</v>
      </c>
      <c r="AY222" s="18" t="s">
        <v>162</v>
      </c>
      <c r="BE222" s="205">
        <f>IF(N222="základní",J222,0)</f>
        <v>0</v>
      </c>
      <c r="BF222" s="205">
        <f>IF(N222="snížená",J222,0)</f>
        <v>0</v>
      </c>
      <c r="BG222" s="205">
        <f>IF(N222="zákl. přenesená",J222,0)</f>
        <v>0</v>
      </c>
      <c r="BH222" s="205">
        <f>IF(N222="sníž. přenesená",J222,0)</f>
        <v>0</v>
      </c>
      <c r="BI222" s="205">
        <f>IF(N222="nulová",J222,0)</f>
        <v>0</v>
      </c>
      <c r="BJ222" s="18" t="s">
        <v>78</v>
      </c>
      <c r="BK222" s="205">
        <f>ROUND(I222*H222,2)</f>
        <v>0</v>
      </c>
      <c r="BL222" s="18" t="s">
        <v>169</v>
      </c>
      <c r="BM222" s="204" t="s">
        <v>363</v>
      </c>
    </row>
    <row r="223" spans="1:65" s="13" customFormat="1" ht="11.25">
      <c r="B223" s="210"/>
      <c r="C223" s="211"/>
      <c r="D223" s="206" t="s">
        <v>184</v>
      </c>
      <c r="E223" s="212" t="s">
        <v>19</v>
      </c>
      <c r="F223" s="213" t="s">
        <v>364</v>
      </c>
      <c r="G223" s="211"/>
      <c r="H223" s="214">
        <v>19.600000000000001</v>
      </c>
      <c r="I223" s="215"/>
      <c r="J223" s="211"/>
      <c r="K223" s="211"/>
      <c r="L223" s="216"/>
      <c r="M223" s="217"/>
      <c r="N223" s="218"/>
      <c r="O223" s="218"/>
      <c r="P223" s="218"/>
      <c r="Q223" s="218"/>
      <c r="R223" s="218"/>
      <c r="S223" s="218"/>
      <c r="T223" s="219"/>
      <c r="AT223" s="220" t="s">
        <v>184</v>
      </c>
      <c r="AU223" s="220" t="s">
        <v>80</v>
      </c>
      <c r="AV223" s="13" t="s">
        <v>80</v>
      </c>
      <c r="AW223" s="13" t="s">
        <v>33</v>
      </c>
      <c r="AX223" s="13" t="s">
        <v>78</v>
      </c>
      <c r="AY223" s="220" t="s">
        <v>162</v>
      </c>
    </row>
    <row r="224" spans="1:65" s="2" customFormat="1" ht="21.75" customHeight="1">
      <c r="A224" s="35"/>
      <c r="B224" s="36"/>
      <c r="C224" s="193" t="s">
        <v>365</v>
      </c>
      <c r="D224" s="193" t="s">
        <v>164</v>
      </c>
      <c r="E224" s="194" t="s">
        <v>366</v>
      </c>
      <c r="F224" s="195" t="s">
        <v>367</v>
      </c>
      <c r="G224" s="196" t="s">
        <v>245</v>
      </c>
      <c r="H224" s="197">
        <v>30.6</v>
      </c>
      <c r="I224" s="198"/>
      <c r="J224" s="199">
        <f>ROUND(I224*H224,2)</f>
        <v>0</v>
      </c>
      <c r="K224" s="195" t="s">
        <v>168</v>
      </c>
      <c r="L224" s="40"/>
      <c r="M224" s="200" t="s">
        <v>19</v>
      </c>
      <c r="N224" s="201" t="s">
        <v>42</v>
      </c>
      <c r="O224" s="65"/>
      <c r="P224" s="202">
        <f>O224*H224</f>
        <v>0</v>
      </c>
      <c r="Q224" s="202">
        <v>1.3999999999999999E-4</v>
      </c>
      <c r="R224" s="202">
        <f>Q224*H224</f>
        <v>4.2839999999999996E-3</v>
      </c>
      <c r="S224" s="202">
        <v>0</v>
      </c>
      <c r="T224" s="203">
        <f>S224*H224</f>
        <v>0</v>
      </c>
      <c r="U224" s="35"/>
      <c r="V224" s="35"/>
      <c r="W224" s="35"/>
      <c r="X224" s="35"/>
      <c r="Y224" s="35"/>
      <c r="Z224" s="35"/>
      <c r="AA224" s="35"/>
      <c r="AB224" s="35"/>
      <c r="AC224" s="35"/>
      <c r="AD224" s="35"/>
      <c r="AE224" s="35"/>
      <c r="AR224" s="204" t="s">
        <v>169</v>
      </c>
      <c r="AT224" s="204" t="s">
        <v>164</v>
      </c>
      <c r="AU224" s="204" t="s">
        <v>80</v>
      </c>
      <c r="AY224" s="18" t="s">
        <v>162</v>
      </c>
      <c r="BE224" s="205">
        <f>IF(N224="základní",J224,0)</f>
        <v>0</v>
      </c>
      <c r="BF224" s="205">
        <f>IF(N224="snížená",J224,0)</f>
        <v>0</v>
      </c>
      <c r="BG224" s="205">
        <f>IF(N224="zákl. přenesená",J224,0)</f>
        <v>0</v>
      </c>
      <c r="BH224" s="205">
        <f>IF(N224="sníž. přenesená",J224,0)</f>
        <v>0</v>
      </c>
      <c r="BI224" s="205">
        <f>IF(N224="nulová",J224,0)</f>
        <v>0</v>
      </c>
      <c r="BJ224" s="18" t="s">
        <v>78</v>
      </c>
      <c r="BK224" s="205">
        <f>ROUND(I224*H224,2)</f>
        <v>0</v>
      </c>
      <c r="BL224" s="18" t="s">
        <v>169</v>
      </c>
      <c r="BM224" s="204" t="s">
        <v>368</v>
      </c>
    </row>
    <row r="225" spans="1:65" s="13" customFormat="1" ht="11.25">
      <c r="B225" s="210"/>
      <c r="C225" s="211"/>
      <c r="D225" s="206" t="s">
        <v>184</v>
      </c>
      <c r="E225" s="212" t="s">
        <v>19</v>
      </c>
      <c r="F225" s="213" t="s">
        <v>369</v>
      </c>
      <c r="G225" s="211"/>
      <c r="H225" s="214">
        <v>30.6</v>
      </c>
      <c r="I225" s="215"/>
      <c r="J225" s="211"/>
      <c r="K225" s="211"/>
      <c r="L225" s="216"/>
      <c r="M225" s="217"/>
      <c r="N225" s="218"/>
      <c r="O225" s="218"/>
      <c r="P225" s="218"/>
      <c r="Q225" s="218"/>
      <c r="R225" s="218"/>
      <c r="S225" s="218"/>
      <c r="T225" s="219"/>
      <c r="AT225" s="220" t="s">
        <v>184</v>
      </c>
      <c r="AU225" s="220" t="s">
        <v>80</v>
      </c>
      <c r="AV225" s="13" t="s">
        <v>80</v>
      </c>
      <c r="AW225" s="13" t="s">
        <v>33</v>
      </c>
      <c r="AX225" s="13" t="s">
        <v>78</v>
      </c>
      <c r="AY225" s="220" t="s">
        <v>162</v>
      </c>
    </row>
    <row r="226" spans="1:65" s="2" customFormat="1" ht="21.75" customHeight="1">
      <c r="A226" s="35"/>
      <c r="B226" s="36"/>
      <c r="C226" s="193" t="s">
        <v>370</v>
      </c>
      <c r="D226" s="193" t="s">
        <v>164</v>
      </c>
      <c r="E226" s="194" t="s">
        <v>371</v>
      </c>
      <c r="F226" s="195" t="s">
        <v>372</v>
      </c>
      <c r="G226" s="196" t="s">
        <v>245</v>
      </c>
      <c r="H226" s="197">
        <v>555.9</v>
      </c>
      <c r="I226" s="198"/>
      <c r="J226" s="199">
        <f>ROUND(I226*H226,2)</f>
        <v>0</v>
      </c>
      <c r="K226" s="195" t="s">
        <v>168</v>
      </c>
      <c r="L226" s="40"/>
      <c r="M226" s="200" t="s">
        <v>19</v>
      </c>
      <c r="N226" s="201" t="s">
        <v>42</v>
      </c>
      <c r="O226" s="65"/>
      <c r="P226" s="202">
        <f>O226*H226</f>
        <v>0</v>
      </c>
      <c r="Q226" s="202">
        <v>0</v>
      </c>
      <c r="R226" s="202">
        <f>Q226*H226</f>
        <v>0</v>
      </c>
      <c r="S226" s="202">
        <v>0</v>
      </c>
      <c r="T226" s="203">
        <f>S226*H226</f>
        <v>0</v>
      </c>
      <c r="U226" s="35"/>
      <c r="V226" s="35"/>
      <c r="W226" s="35"/>
      <c r="X226" s="35"/>
      <c r="Y226" s="35"/>
      <c r="Z226" s="35"/>
      <c r="AA226" s="35"/>
      <c r="AB226" s="35"/>
      <c r="AC226" s="35"/>
      <c r="AD226" s="35"/>
      <c r="AE226" s="35"/>
      <c r="AR226" s="204" t="s">
        <v>169</v>
      </c>
      <c r="AT226" s="204" t="s">
        <v>164</v>
      </c>
      <c r="AU226" s="204" t="s">
        <v>80</v>
      </c>
      <c r="AY226" s="18" t="s">
        <v>162</v>
      </c>
      <c r="BE226" s="205">
        <f>IF(N226="základní",J226,0)</f>
        <v>0</v>
      </c>
      <c r="BF226" s="205">
        <f>IF(N226="snížená",J226,0)</f>
        <v>0</v>
      </c>
      <c r="BG226" s="205">
        <f>IF(N226="zákl. přenesená",J226,0)</f>
        <v>0</v>
      </c>
      <c r="BH226" s="205">
        <f>IF(N226="sníž. přenesená",J226,0)</f>
        <v>0</v>
      </c>
      <c r="BI226" s="205">
        <f>IF(N226="nulová",J226,0)</f>
        <v>0</v>
      </c>
      <c r="BJ226" s="18" t="s">
        <v>78</v>
      </c>
      <c r="BK226" s="205">
        <f>ROUND(I226*H226,2)</f>
        <v>0</v>
      </c>
      <c r="BL226" s="18" t="s">
        <v>169</v>
      </c>
      <c r="BM226" s="204" t="s">
        <v>373</v>
      </c>
    </row>
    <row r="227" spans="1:65" s="2" customFormat="1" ht="78">
      <c r="A227" s="35"/>
      <c r="B227" s="36"/>
      <c r="C227" s="37"/>
      <c r="D227" s="206" t="s">
        <v>171</v>
      </c>
      <c r="E227" s="37"/>
      <c r="F227" s="207" t="s">
        <v>374</v>
      </c>
      <c r="G227" s="37"/>
      <c r="H227" s="37"/>
      <c r="I227" s="116"/>
      <c r="J227" s="37"/>
      <c r="K227" s="37"/>
      <c r="L227" s="40"/>
      <c r="M227" s="208"/>
      <c r="N227" s="209"/>
      <c r="O227" s="65"/>
      <c r="P227" s="65"/>
      <c r="Q227" s="65"/>
      <c r="R227" s="65"/>
      <c r="S227" s="65"/>
      <c r="T227" s="66"/>
      <c r="U227" s="35"/>
      <c r="V227" s="35"/>
      <c r="W227" s="35"/>
      <c r="X227" s="35"/>
      <c r="Y227" s="35"/>
      <c r="Z227" s="35"/>
      <c r="AA227" s="35"/>
      <c r="AB227" s="35"/>
      <c r="AC227" s="35"/>
      <c r="AD227" s="35"/>
      <c r="AE227" s="35"/>
      <c r="AT227" s="18" t="s">
        <v>171</v>
      </c>
      <c r="AU227" s="18" t="s">
        <v>80</v>
      </c>
    </row>
    <row r="228" spans="1:65" s="13" customFormat="1" ht="11.25">
      <c r="B228" s="210"/>
      <c r="C228" s="211"/>
      <c r="D228" s="206" t="s">
        <v>184</v>
      </c>
      <c r="E228" s="212" t="s">
        <v>19</v>
      </c>
      <c r="F228" s="213" t="s">
        <v>375</v>
      </c>
      <c r="G228" s="211"/>
      <c r="H228" s="214">
        <v>555.9</v>
      </c>
      <c r="I228" s="215"/>
      <c r="J228" s="211"/>
      <c r="K228" s="211"/>
      <c r="L228" s="216"/>
      <c r="M228" s="217"/>
      <c r="N228" s="218"/>
      <c r="O228" s="218"/>
      <c r="P228" s="218"/>
      <c r="Q228" s="218"/>
      <c r="R228" s="218"/>
      <c r="S228" s="218"/>
      <c r="T228" s="219"/>
      <c r="AT228" s="220" t="s">
        <v>184</v>
      </c>
      <c r="AU228" s="220" t="s">
        <v>80</v>
      </c>
      <c r="AV228" s="13" t="s">
        <v>80</v>
      </c>
      <c r="AW228" s="13" t="s">
        <v>33</v>
      </c>
      <c r="AX228" s="13" t="s">
        <v>78</v>
      </c>
      <c r="AY228" s="220" t="s">
        <v>162</v>
      </c>
    </row>
    <row r="229" spans="1:65" s="2" customFormat="1" ht="16.5" customHeight="1">
      <c r="A229" s="35"/>
      <c r="B229" s="36"/>
      <c r="C229" s="232" t="s">
        <v>376</v>
      </c>
      <c r="D229" s="232" t="s">
        <v>259</v>
      </c>
      <c r="E229" s="233" t="s">
        <v>377</v>
      </c>
      <c r="F229" s="234" t="s">
        <v>378</v>
      </c>
      <c r="G229" s="235" t="s">
        <v>181</v>
      </c>
      <c r="H229" s="236">
        <v>167.83</v>
      </c>
      <c r="I229" s="237"/>
      <c r="J229" s="238">
        <f>ROUND(I229*H229,2)</f>
        <v>0</v>
      </c>
      <c r="K229" s="234" t="s">
        <v>168</v>
      </c>
      <c r="L229" s="239"/>
      <c r="M229" s="240" t="s">
        <v>19</v>
      </c>
      <c r="N229" s="241" t="s">
        <v>42</v>
      </c>
      <c r="O229" s="65"/>
      <c r="P229" s="202">
        <f>O229*H229</f>
        <v>0</v>
      </c>
      <c r="Q229" s="202">
        <v>2.4289999999999998</v>
      </c>
      <c r="R229" s="202">
        <f>Q229*H229</f>
        <v>407.65906999999999</v>
      </c>
      <c r="S229" s="202">
        <v>0</v>
      </c>
      <c r="T229" s="203">
        <f>S229*H229</f>
        <v>0</v>
      </c>
      <c r="U229" s="35"/>
      <c r="V229" s="35"/>
      <c r="W229" s="35"/>
      <c r="X229" s="35"/>
      <c r="Y229" s="35"/>
      <c r="Z229" s="35"/>
      <c r="AA229" s="35"/>
      <c r="AB229" s="35"/>
      <c r="AC229" s="35"/>
      <c r="AD229" s="35"/>
      <c r="AE229" s="35"/>
      <c r="AR229" s="204" t="s">
        <v>207</v>
      </c>
      <c r="AT229" s="204" t="s">
        <v>259</v>
      </c>
      <c r="AU229" s="204" t="s">
        <v>80</v>
      </c>
      <c r="AY229" s="18" t="s">
        <v>162</v>
      </c>
      <c r="BE229" s="205">
        <f>IF(N229="základní",J229,0)</f>
        <v>0</v>
      </c>
      <c r="BF229" s="205">
        <f>IF(N229="snížená",J229,0)</f>
        <v>0</v>
      </c>
      <c r="BG229" s="205">
        <f>IF(N229="zákl. přenesená",J229,0)</f>
        <v>0</v>
      </c>
      <c r="BH229" s="205">
        <f>IF(N229="sníž. přenesená",J229,0)</f>
        <v>0</v>
      </c>
      <c r="BI229" s="205">
        <f>IF(N229="nulová",J229,0)</f>
        <v>0</v>
      </c>
      <c r="BJ229" s="18" t="s">
        <v>78</v>
      </c>
      <c r="BK229" s="205">
        <f>ROUND(I229*H229,2)</f>
        <v>0</v>
      </c>
      <c r="BL229" s="18" t="s">
        <v>169</v>
      </c>
      <c r="BM229" s="204" t="s">
        <v>379</v>
      </c>
    </row>
    <row r="230" spans="1:65" s="13" customFormat="1" ht="11.25">
      <c r="B230" s="210"/>
      <c r="C230" s="211"/>
      <c r="D230" s="206" t="s">
        <v>184</v>
      </c>
      <c r="E230" s="212" t="s">
        <v>19</v>
      </c>
      <c r="F230" s="213" t="s">
        <v>380</v>
      </c>
      <c r="G230" s="211"/>
      <c r="H230" s="214">
        <v>167.83</v>
      </c>
      <c r="I230" s="215"/>
      <c r="J230" s="211"/>
      <c r="K230" s="211"/>
      <c r="L230" s="216"/>
      <c r="M230" s="217"/>
      <c r="N230" s="218"/>
      <c r="O230" s="218"/>
      <c r="P230" s="218"/>
      <c r="Q230" s="218"/>
      <c r="R230" s="218"/>
      <c r="S230" s="218"/>
      <c r="T230" s="219"/>
      <c r="AT230" s="220" t="s">
        <v>184</v>
      </c>
      <c r="AU230" s="220" t="s">
        <v>80</v>
      </c>
      <c r="AV230" s="13" t="s">
        <v>80</v>
      </c>
      <c r="AW230" s="13" t="s">
        <v>33</v>
      </c>
      <c r="AX230" s="13" t="s">
        <v>78</v>
      </c>
      <c r="AY230" s="220" t="s">
        <v>162</v>
      </c>
    </row>
    <row r="231" spans="1:65" s="2" customFormat="1" ht="21.75" customHeight="1">
      <c r="A231" s="35"/>
      <c r="B231" s="36"/>
      <c r="C231" s="193" t="s">
        <v>381</v>
      </c>
      <c r="D231" s="193" t="s">
        <v>164</v>
      </c>
      <c r="E231" s="194" t="s">
        <v>382</v>
      </c>
      <c r="F231" s="195" t="s">
        <v>383</v>
      </c>
      <c r="G231" s="196" t="s">
        <v>245</v>
      </c>
      <c r="H231" s="197">
        <v>50.2</v>
      </c>
      <c r="I231" s="198"/>
      <c r="J231" s="199">
        <f>ROUND(I231*H231,2)</f>
        <v>0</v>
      </c>
      <c r="K231" s="195" t="s">
        <v>168</v>
      </c>
      <c r="L231" s="40"/>
      <c r="M231" s="200" t="s">
        <v>19</v>
      </c>
      <c r="N231" s="201" t="s">
        <v>42</v>
      </c>
      <c r="O231" s="65"/>
      <c r="P231" s="202">
        <f>O231*H231</f>
        <v>0</v>
      </c>
      <c r="Q231" s="202">
        <v>0</v>
      </c>
      <c r="R231" s="202">
        <f>Q231*H231</f>
        <v>0</v>
      </c>
      <c r="S231" s="202">
        <v>0</v>
      </c>
      <c r="T231" s="203">
        <f>S231*H231</f>
        <v>0</v>
      </c>
      <c r="U231" s="35"/>
      <c r="V231" s="35"/>
      <c r="W231" s="35"/>
      <c r="X231" s="35"/>
      <c r="Y231" s="35"/>
      <c r="Z231" s="35"/>
      <c r="AA231" s="35"/>
      <c r="AB231" s="35"/>
      <c r="AC231" s="35"/>
      <c r="AD231" s="35"/>
      <c r="AE231" s="35"/>
      <c r="AR231" s="204" t="s">
        <v>169</v>
      </c>
      <c r="AT231" s="204" t="s">
        <v>164</v>
      </c>
      <c r="AU231" s="204" t="s">
        <v>80</v>
      </c>
      <c r="AY231" s="18" t="s">
        <v>162</v>
      </c>
      <c r="BE231" s="205">
        <f>IF(N231="základní",J231,0)</f>
        <v>0</v>
      </c>
      <c r="BF231" s="205">
        <f>IF(N231="snížená",J231,0)</f>
        <v>0</v>
      </c>
      <c r="BG231" s="205">
        <f>IF(N231="zákl. přenesená",J231,0)</f>
        <v>0</v>
      </c>
      <c r="BH231" s="205">
        <f>IF(N231="sníž. přenesená",J231,0)</f>
        <v>0</v>
      </c>
      <c r="BI231" s="205">
        <f>IF(N231="nulová",J231,0)</f>
        <v>0</v>
      </c>
      <c r="BJ231" s="18" t="s">
        <v>78</v>
      </c>
      <c r="BK231" s="205">
        <f>ROUND(I231*H231,2)</f>
        <v>0</v>
      </c>
      <c r="BL231" s="18" t="s">
        <v>169</v>
      </c>
      <c r="BM231" s="204" t="s">
        <v>384</v>
      </c>
    </row>
    <row r="232" spans="1:65" s="2" customFormat="1" ht="78">
      <c r="A232" s="35"/>
      <c r="B232" s="36"/>
      <c r="C232" s="37"/>
      <c r="D232" s="206" t="s">
        <v>171</v>
      </c>
      <c r="E232" s="37"/>
      <c r="F232" s="207" t="s">
        <v>374</v>
      </c>
      <c r="G232" s="37"/>
      <c r="H232" s="37"/>
      <c r="I232" s="116"/>
      <c r="J232" s="37"/>
      <c r="K232" s="37"/>
      <c r="L232" s="40"/>
      <c r="M232" s="208"/>
      <c r="N232" s="209"/>
      <c r="O232" s="65"/>
      <c r="P232" s="65"/>
      <c r="Q232" s="65"/>
      <c r="R232" s="65"/>
      <c r="S232" s="65"/>
      <c r="T232" s="66"/>
      <c r="U232" s="35"/>
      <c r="V232" s="35"/>
      <c r="W232" s="35"/>
      <c r="X232" s="35"/>
      <c r="Y232" s="35"/>
      <c r="Z232" s="35"/>
      <c r="AA232" s="35"/>
      <c r="AB232" s="35"/>
      <c r="AC232" s="35"/>
      <c r="AD232" s="35"/>
      <c r="AE232" s="35"/>
      <c r="AT232" s="18" t="s">
        <v>171</v>
      </c>
      <c r="AU232" s="18" t="s">
        <v>80</v>
      </c>
    </row>
    <row r="233" spans="1:65" s="13" customFormat="1" ht="11.25">
      <c r="B233" s="210"/>
      <c r="C233" s="211"/>
      <c r="D233" s="206" t="s">
        <v>184</v>
      </c>
      <c r="E233" s="212" t="s">
        <v>19</v>
      </c>
      <c r="F233" s="213" t="s">
        <v>385</v>
      </c>
      <c r="G233" s="211"/>
      <c r="H233" s="214">
        <v>50.2</v>
      </c>
      <c r="I233" s="215"/>
      <c r="J233" s="211"/>
      <c r="K233" s="211"/>
      <c r="L233" s="216"/>
      <c r="M233" s="217"/>
      <c r="N233" s="218"/>
      <c r="O233" s="218"/>
      <c r="P233" s="218"/>
      <c r="Q233" s="218"/>
      <c r="R233" s="218"/>
      <c r="S233" s="218"/>
      <c r="T233" s="219"/>
      <c r="AT233" s="220" t="s">
        <v>184</v>
      </c>
      <c r="AU233" s="220" t="s">
        <v>80</v>
      </c>
      <c r="AV233" s="13" t="s">
        <v>80</v>
      </c>
      <c r="AW233" s="13" t="s">
        <v>33</v>
      </c>
      <c r="AX233" s="13" t="s">
        <v>78</v>
      </c>
      <c r="AY233" s="220" t="s">
        <v>162</v>
      </c>
    </row>
    <row r="234" spans="1:65" s="2" customFormat="1" ht="16.5" customHeight="1">
      <c r="A234" s="35"/>
      <c r="B234" s="36"/>
      <c r="C234" s="232" t="s">
        <v>386</v>
      </c>
      <c r="D234" s="232" t="s">
        <v>259</v>
      </c>
      <c r="E234" s="233" t="s">
        <v>377</v>
      </c>
      <c r="F234" s="234" t="s">
        <v>378</v>
      </c>
      <c r="G234" s="235" t="s">
        <v>181</v>
      </c>
      <c r="H234" s="236">
        <v>26.510999999999999</v>
      </c>
      <c r="I234" s="237"/>
      <c r="J234" s="238">
        <f>ROUND(I234*H234,2)</f>
        <v>0</v>
      </c>
      <c r="K234" s="234" t="s">
        <v>168</v>
      </c>
      <c r="L234" s="239"/>
      <c r="M234" s="240" t="s">
        <v>19</v>
      </c>
      <c r="N234" s="241" t="s">
        <v>42</v>
      </c>
      <c r="O234" s="65"/>
      <c r="P234" s="202">
        <f>O234*H234</f>
        <v>0</v>
      </c>
      <c r="Q234" s="202">
        <v>2.4289999999999998</v>
      </c>
      <c r="R234" s="202">
        <f>Q234*H234</f>
        <v>64.395218999999997</v>
      </c>
      <c r="S234" s="202">
        <v>0</v>
      </c>
      <c r="T234" s="203">
        <f>S234*H234</f>
        <v>0</v>
      </c>
      <c r="U234" s="35"/>
      <c r="V234" s="35"/>
      <c r="W234" s="35"/>
      <c r="X234" s="35"/>
      <c r="Y234" s="35"/>
      <c r="Z234" s="35"/>
      <c r="AA234" s="35"/>
      <c r="AB234" s="35"/>
      <c r="AC234" s="35"/>
      <c r="AD234" s="35"/>
      <c r="AE234" s="35"/>
      <c r="AR234" s="204" t="s">
        <v>207</v>
      </c>
      <c r="AT234" s="204" t="s">
        <v>259</v>
      </c>
      <c r="AU234" s="204" t="s">
        <v>80</v>
      </c>
      <c r="AY234" s="18" t="s">
        <v>162</v>
      </c>
      <c r="BE234" s="205">
        <f>IF(N234="základní",J234,0)</f>
        <v>0</v>
      </c>
      <c r="BF234" s="205">
        <f>IF(N234="snížená",J234,0)</f>
        <v>0</v>
      </c>
      <c r="BG234" s="205">
        <f>IF(N234="zákl. přenesená",J234,0)</f>
        <v>0</v>
      </c>
      <c r="BH234" s="205">
        <f>IF(N234="sníž. přenesená",J234,0)</f>
        <v>0</v>
      </c>
      <c r="BI234" s="205">
        <f>IF(N234="nulová",J234,0)</f>
        <v>0</v>
      </c>
      <c r="BJ234" s="18" t="s">
        <v>78</v>
      </c>
      <c r="BK234" s="205">
        <f>ROUND(I234*H234,2)</f>
        <v>0</v>
      </c>
      <c r="BL234" s="18" t="s">
        <v>169</v>
      </c>
      <c r="BM234" s="204" t="s">
        <v>387</v>
      </c>
    </row>
    <row r="235" spans="1:65" s="13" customFormat="1" ht="11.25">
      <c r="B235" s="210"/>
      <c r="C235" s="211"/>
      <c r="D235" s="206" t="s">
        <v>184</v>
      </c>
      <c r="E235" s="212" t="s">
        <v>19</v>
      </c>
      <c r="F235" s="213" t="s">
        <v>388</v>
      </c>
      <c r="G235" s="211"/>
      <c r="H235" s="214">
        <v>26.510999999999999</v>
      </c>
      <c r="I235" s="215"/>
      <c r="J235" s="211"/>
      <c r="K235" s="211"/>
      <c r="L235" s="216"/>
      <c r="M235" s="217"/>
      <c r="N235" s="218"/>
      <c r="O235" s="218"/>
      <c r="P235" s="218"/>
      <c r="Q235" s="218"/>
      <c r="R235" s="218"/>
      <c r="S235" s="218"/>
      <c r="T235" s="219"/>
      <c r="AT235" s="220" t="s">
        <v>184</v>
      </c>
      <c r="AU235" s="220" t="s">
        <v>80</v>
      </c>
      <c r="AV235" s="13" t="s">
        <v>80</v>
      </c>
      <c r="AW235" s="13" t="s">
        <v>33</v>
      </c>
      <c r="AX235" s="13" t="s">
        <v>78</v>
      </c>
      <c r="AY235" s="220" t="s">
        <v>162</v>
      </c>
    </row>
    <row r="236" spans="1:65" s="2" customFormat="1" ht="16.5" customHeight="1">
      <c r="A236" s="35"/>
      <c r="B236" s="36"/>
      <c r="C236" s="193" t="s">
        <v>389</v>
      </c>
      <c r="D236" s="193" t="s">
        <v>164</v>
      </c>
      <c r="E236" s="194" t="s">
        <v>390</v>
      </c>
      <c r="F236" s="195" t="s">
        <v>391</v>
      </c>
      <c r="G236" s="196" t="s">
        <v>262</v>
      </c>
      <c r="H236" s="197">
        <v>16.713000000000001</v>
      </c>
      <c r="I236" s="198"/>
      <c r="J236" s="199">
        <f>ROUND(I236*H236,2)</f>
        <v>0</v>
      </c>
      <c r="K236" s="195" t="s">
        <v>168</v>
      </c>
      <c r="L236" s="40"/>
      <c r="M236" s="200" t="s">
        <v>19</v>
      </c>
      <c r="N236" s="201" t="s">
        <v>42</v>
      </c>
      <c r="O236" s="65"/>
      <c r="P236" s="202">
        <f>O236*H236</f>
        <v>0</v>
      </c>
      <c r="Q236" s="202">
        <v>1.1133200000000001</v>
      </c>
      <c r="R236" s="202">
        <f>Q236*H236</f>
        <v>18.606917160000002</v>
      </c>
      <c r="S236" s="202">
        <v>0</v>
      </c>
      <c r="T236" s="203">
        <f>S236*H236</f>
        <v>0</v>
      </c>
      <c r="U236" s="35"/>
      <c r="V236" s="35"/>
      <c r="W236" s="35"/>
      <c r="X236" s="35"/>
      <c r="Y236" s="35"/>
      <c r="Z236" s="35"/>
      <c r="AA236" s="35"/>
      <c r="AB236" s="35"/>
      <c r="AC236" s="35"/>
      <c r="AD236" s="35"/>
      <c r="AE236" s="35"/>
      <c r="AR236" s="204" t="s">
        <v>169</v>
      </c>
      <c r="AT236" s="204" t="s">
        <v>164</v>
      </c>
      <c r="AU236" s="204" t="s">
        <v>80</v>
      </c>
      <c r="AY236" s="18" t="s">
        <v>162</v>
      </c>
      <c r="BE236" s="205">
        <f>IF(N236="základní",J236,0)</f>
        <v>0</v>
      </c>
      <c r="BF236" s="205">
        <f>IF(N236="snížená",J236,0)</f>
        <v>0</v>
      </c>
      <c r="BG236" s="205">
        <f>IF(N236="zákl. přenesená",J236,0)</f>
        <v>0</v>
      </c>
      <c r="BH236" s="205">
        <f>IF(N236="sníž. přenesená",J236,0)</f>
        <v>0</v>
      </c>
      <c r="BI236" s="205">
        <f>IF(N236="nulová",J236,0)</f>
        <v>0</v>
      </c>
      <c r="BJ236" s="18" t="s">
        <v>78</v>
      </c>
      <c r="BK236" s="205">
        <f>ROUND(I236*H236,2)</f>
        <v>0</v>
      </c>
      <c r="BL236" s="18" t="s">
        <v>169</v>
      </c>
      <c r="BM236" s="204" t="s">
        <v>392</v>
      </c>
    </row>
    <row r="237" spans="1:65" s="2" customFormat="1" ht="48.75">
      <c r="A237" s="35"/>
      <c r="B237" s="36"/>
      <c r="C237" s="37"/>
      <c r="D237" s="206" t="s">
        <v>171</v>
      </c>
      <c r="E237" s="37"/>
      <c r="F237" s="207" t="s">
        <v>393</v>
      </c>
      <c r="G237" s="37"/>
      <c r="H237" s="37"/>
      <c r="I237" s="116"/>
      <c r="J237" s="37"/>
      <c r="K237" s="37"/>
      <c r="L237" s="40"/>
      <c r="M237" s="208"/>
      <c r="N237" s="209"/>
      <c r="O237" s="65"/>
      <c r="P237" s="65"/>
      <c r="Q237" s="65"/>
      <c r="R237" s="65"/>
      <c r="S237" s="65"/>
      <c r="T237" s="66"/>
      <c r="U237" s="35"/>
      <c r="V237" s="35"/>
      <c r="W237" s="35"/>
      <c r="X237" s="35"/>
      <c r="Y237" s="35"/>
      <c r="Z237" s="35"/>
      <c r="AA237" s="35"/>
      <c r="AB237" s="35"/>
      <c r="AC237" s="35"/>
      <c r="AD237" s="35"/>
      <c r="AE237" s="35"/>
      <c r="AT237" s="18" t="s">
        <v>171</v>
      </c>
      <c r="AU237" s="18" t="s">
        <v>80</v>
      </c>
    </row>
    <row r="238" spans="1:65" s="2" customFormat="1" ht="16.5" customHeight="1">
      <c r="A238" s="35"/>
      <c r="B238" s="36"/>
      <c r="C238" s="193" t="s">
        <v>394</v>
      </c>
      <c r="D238" s="193" t="s">
        <v>164</v>
      </c>
      <c r="E238" s="194" t="s">
        <v>395</v>
      </c>
      <c r="F238" s="195" t="s">
        <v>396</v>
      </c>
      <c r="G238" s="196" t="s">
        <v>181</v>
      </c>
      <c r="H238" s="197">
        <v>381.92599999999999</v>
      </c>
      <c r="I238" s="198"/>
      <c r="J238" s="199">
        <f>ROUND(I238*H238,2)</f>
        <v>0</v>
      </c>
      <c r="K238" s="195" t="s">
        <v>168</v>
      </c>
      <c r="L238" s="40"/>
      <c r="M238" s="200" t="s">
        <v>19</v>
      </c>
      <c r="N238" s="201" t="s">
        <v>42</v>
      </c>
      <c r="O238" s="65"/>
      <c r="P238" s="202">
        <f>O238*H238</f>
        <v>0</v>
      </c>
      <c r="Q238" s="202">
        <v>2.16</v>
      </c>
      <c r="R238" s="202">
        <f>Q238*H238</f>
        <v>824.96015999999997</v>
      </c>
      <c r="S238" s="202">
        <v>0</v>
      </c>
      <c r="T238" s="203">
        <f>S238*H238</f>
        <v>0</v>
      </c>
      <c r="U238" s="35"/>
      <c r="V238" s="35"/>
      <c r="W238" s="35"/>
      <c r="X238" s="35"/>
      <c r="Y238" s="35"/>
      <c r="Z238" s="35"/>
      <c r="AA238" s="35"/>
      <c r="AB238" s="35"/>
      <c r="AC238" s="35"/>
      <c r="AD238" s="35"/>
      <c r="AE238" s="35"/>
      <c r="AR238" s="204" t="s">
        <v>169</v>
      </c>
      <c r="AT238" s="204" t="s">
        <v>164</v>
      </c>
      <c r="AU238" s="204" t="s">
        <v>80</v>
      </c>
      <c r="AY238" s="18" t="s">
        <v>162</v>
      </c>
      <c r="BE238" s="205">
        <f>IF(N238="základní",J238,0)</f>
        <v>0</v>
      </c>
      <c r="BF238" s="205">
        <f>IF(N238="snížená",J238,0)</f>
        <v>0</v>
      </c>
      <c r="BG238" s="205">
        <f>IF(N238="zákl. přenesená",J238,0)</f>
        <v>0</v>
      </c>
      <c r="BH238" s="205">
        <f>IF(N238="sníž. přenesená",J238,0)</f>
        <v>0</v>
      </c>
      <c r="BI238" s="205">
        <f>IF(N238="nulová",J238,0)</f>
        <v>0</v>
      </c>
      <c r="BJ238" s="18" t="s">
        <v>78</v>
      </c>
      <c r="BK238" s="205">
        <f>ROUND(I238*H238,2)</f>
        <v>0</v>
      </c>
      <c r="BL238" s="18" t="s">
        <v>169</v>
      </c>
      <c r="BM238" s="204" t="s">
        <v>397</v>
      </c>
    </row>
    <row r="239" spans="1:65" s="2" customFormat="1" ht="48.75">
      <c r="A239" s="35"/>
      <c r="B239" s="36"/>
      <c r="C239" s="37"/>
      <c r="D239" s="206" t="s">
        <v>171</v>
      </c>
      <c r="E239" s="37"/>
      <c r="F239" s="207" t="s">
        <v>398</v>
      </c>
      <c r="G239" s="37"/>
      <c r="H239" s="37"/>
      <c r="I239" s="116"/>
      <c r="J239" s="37"/>
      <c r="K239" s="37"/>
      <c r="L239" s="40"/>
      <c r="M239" s="208"/>
      <c r="N239" s="209"/>
      <c r="O239" s="65"/>
      <c r="P239" s="65"/>
      <c r="Q239" s="65"/>
      <c r="R239" s="65"/>
      <c r="S239" s="65"/>
      <c r="T239" s="66"/>
      <c r="U239" s="35"/>
      <c r="V239" s="35"/>
      <c r="W239" s="35"/>
      <c r="X239" s="35"/>
      <c r="Y239" s="35"/>
      <c r="Z239" s="35"/>
      <c r="AA239" s="35"/>
      <c r="AB239" s="35"/>
      <c r="AC239" s="35"/>
      <c r="AD239" s="35"/>
      <c r="AE239" s="35"/>
      <c r="AT239" s="18" t="s">
        <v>171</v>
      </c>
      <c r="AU239" s="18" t="s">
        <v>80</v>
      </c>
    </row>
    <row r="240" spans="1:65" s="2" customFormat="1" ht="29.25">
      <c r="A240" s="35"/>
      <c r="B240" s="36"/>
      <c r="C240" s="37"/>
      <c r="D240" s="206" t="s">
        <v>264</v>
      </c>
      <c r="E240" s="37"/>
      <c r="F240" s="207" t="s">
        <v>399</v>
      </c>
      <c r="G240" s="37"/>
      <c r="H240" s="37"/>
      <c r="I240" s="116"/>
      <c r="J240" s="37"/>
      <c r="K240" s="37"/>
      <c r="L240" s="40"/>
      <c r="M240" s="208"/>
      <c r="N240" s="209"/>
      <c r="O240" s="65"/>
      <c r="P240" s="65"/>
      <c r="Q240" s="65"/>
      <c r="R240" s="65"/>
      <c r="S240" s="65"/>
      <c r="T240" s="66"/>
      <c r="U240" s="35"/>
      <c r="V240" s="35"/>
      <c r="W240" s="35"/>
      <c r="X240" s="35"/>
      <c r="Y240" s="35"/>
      <c r="Z240" s="35"/>
      <c r="AA240" s="35"/>
      <c r="AB240" s="35"/>
      <c r="AC240" s="35"/>
      <c r="AD240" s="35"/>
      <c r="AE240" s="35"/>
      <c r="AT240" s="18" t="s">
        <v>264</v>
      </c>
      <c r="AU240" s="18" t="s">
        <v>80</v>
      </c>
    </row>
    <row r="241" spans="1:65" s="13" customFormat="1" ht="11.25">
      <c r="B241" s="210"/>
      <c r="C241" s="211"/>
      <c r="D241" s="206" t="s">
        <v>184</v>
      </c>
      <c r="E241" s="212" t="s">
        <v>19</v>
      </c>
      <c r="F241" s="213" t="s">
        <v>400</v>
      </c>
      <c r="G241" s="211"/>
      <c r="H241" s="214">
        <v>381.92599999999999</v>
      </c>
      <c r="I241" s="215"/>
      <c r="J241" s="211"/>
      <c r="K241" s="211"/>
      <c r="L241" s="216"/>
      <c r="M241" s="217"/>
      <c r="N241" s="218"/>
      <c r="O241" s="218"/>
      <c r="P241" s="218"/>
      <c r="Q241" s="218"/>
      <c r="R241" s="218"/>
      <c r="S241" s="218"/>
      <c r="T241" s="219"/>
      <c r="AT241" s="220" t="s">
        <v>184</v>
      </c>
      <c r="AU241" s="220" t="s">
        <v>80</v>
      </c>
      <c r="AV241" s="13" t="s">
        <v>80</v>
      </c>
      <c r="AW241" s="13" t="s">
        <v>33</v>
      </c>
      <c r="AX241" s="13" t="s">
        <v>78</v>
      </c>
      <c r="AY241" s="220" t="s">
        <v>162</v>
      </c>
    </row>
    <row r="242" spans="1:65" s="2" customFormat="1" ht="16.5" customHeight="1">
      <c r="A242" s="35"/>
      <c r="B242" s="36"/>
      <c r="C242" s="193" t="s">
        <v>401</v>
      </c>
      <c r="D242" s="193" t="s">
        <v>164</v>
      </c>
      <c r="E242" s="194" t="s">
        <v>402</v>
      </c>
      <c r="F242" s="195" t="s">
        <v>403</v>
      </c>
      <c r="G242" s="196" t="s">
        <v>181</v>
      </c>
      <c r="H242" s="197">
        <v>125.298</v>
      </c>
      <c r="I242" s="198"/>
      <c r="J242" s="199">
        <f>ROUND(I242*H242,2)</f>
        <v>0</v>
      </c>
      <c r="K242" s="195" t="s">
        <v>168</v>
      </c>
      <c r="L242" s="40"/>
      <c r="M242" s="200" t="s">
        <v>19</v>
      </c>
      <c r="N242" s="201" t="s">
        <v>42</v>
      </c>
      <c r="O242" s="65"/>
      <c r="P242" s="202">
        <f>O242*H242</f>
        <v>0</v>
      </c>
      <c r="Q242" s="202">
        <v>2.4746100000000002</v>
      </c>
      <c r="R242" s="202">
        <f>Q242*H242</f>
        <v>310.06368378000002</v>
      </c>
      <c r="S242" s="202">
        <v>0</v>
      </c>
      <c r="T242" s="203">
        <f>S242*H242</f>
        <v>0</v>
      </c>
      <c r="U242" s="35"/>
      <c r="V242" s="35"/>
      <c r="W242" s="35"/>
      <c r="X242" s="35"/>
      <c r="Y242" s="35"/>
      <c r="Z242" s="35"/>
      <c r="AA242" s="35"/>
      <c r="AB242" s="35"/>
      <c r="AC242" s="35"/>
      <c r="AD242" s="35"/>
      <c r="AE242" s="35"/>
      <c r="AR242" s="204" t="s">
        <v>169</v>
      </c>
      <c r="AT242" s="204" t="s">
        <v>164</v>
      </c>
      <c r="AU242" s="204" t="s">
        <v>80</v>
      </c>
      <c r="AY242" s="18" t="s">
        <v>162</v>
      </c>
      <c r="BE242" s="205">
        <f>IF(N242="základní",J242,0)</f>
        <v>0</v>
      </c>
      <c r="BF242" s="205">
        <f>IF(N242="snížená",J242,0)</f>
        <v>0</v>
      </c>
      <c r="BG242" s="205">
        <f>IF(N242="zákl. přenesená",J242,0)</f>
        <v>0</v>
      </c>
      <c r="BH242" s="205">
        <f>IF(N242="sníž. přenesená",J242,0)</f>
        <v>0</v>
      </c>
      <c r="BI242" s="205">
        <f>IF(N242="nulová",J242,0)</f>
        <v>0</v>
      </c>
      <c r="BJ242" s="18" t="s">
        <v>78</v>
      </c>
      <c r="BK242" s="205">
        <f>ROUND(I242*H242,2)</f>
        <v>0</v>
      </c>
      <c r="BL242" s="18" t="s">
        <v>169</v>
      </c>
      <c r="BM242" s="204" t="s">
        <v>404</v>
      </c>
    </row>
    <row r="243" spans="1:65" s="2" customFormat="1" ht="87.75">
      <c r="A243" s="35"/>
      <c r="B243" s="36"/>
      <c r="C243" s="37"/>
      <c r="D243" s="206" t="s">
        <v>171</v>
      </c>
      <c r="E243" s="37"/>
      <c r="F243" s="207" t="s">
        <v>405</v>
      </c>
      <c r="G243" s="37"/>
      <c r="H243" s="37"/>
      <c r="I243" s="116"/>
      <c r="J243" s="37"/>
      <c r="K243" s="37"/>
      <c r="L243" s="40"/>
      <c r="M243" s="208"/>
      <c r="N243" s="209"/>
      <c r="O243" s="65"/>
      <c r="P243" s="65"/>
      <c r="Q243" s="65"/>
      <c r="R243" s="65"/>
      <c r="S243" s="65"/>
      <c r="T243" s="66"/>
      <c r="U243" s="35"/>
      <c r="V243" s="35"/>
      <c r="W243" s="35"/>
      <c r="X243" s="35"/>
      <c r="Y243" s="35"/>
      <c r="Z243" s="35"/>
      <c r="AA243" s="35"/>
      <c r="AB243" s="35"/>
      <c r="AC243" s="35"/>
      <c r="AD243" s="35"/>
      <c r="AE243" s="35"/>
      <c r="AT243" s="18" t="s">
        <v>171</v>
      </c>
      <c r="AU243" s="18" t="s">
        <v>80</v>
      </c>
    </row>
    <row r="244" spans="1:65" s="13" customFormat="1" ht="11.25">
      <c r="B244" s="210"/>
      <c r="C244" s="211"/>
      <c r="D244" s="206" t="s">
        <v>184</v>
      </c>
      <c r="E244" s="212" t="s">
        <v>19</v>
      </c>
      <c r="F244" s="213" t="s">
        <v>406</v>
      </c>
      <c r="G244" s="211"/>
      <c r="H244" s="214">
        <v>125.298</v>
      </c>
      <c r="I244" s="215"/>
      <c r="J244" s="211"/>
      <c r="K244" s="211"/>
      <c r="L244" s="216"/>
      <c r="M244" s="217"/>
      <c r="N244" s="218"/>
      <c r="O244" s="218"/>
      <c r="P244" s="218"/>
      <c r="Q244" s="218"/>
      <c r="R244" s="218"/>
      <c r="S244" s="218"/>
      <c r="T244" s="219"/>
      <c r="AT244" s="220" t="s">
        <v>184</v>
      </c>
      <c r="AU244" s="220" t="s">
        <v>80</v>
      </c>
      <c r="AV244" s="13" t="s">
        <v>80</v>
      </c>
      <c r="AW244" s="13" t="s">
        <v>33</v>
      </c>
      <c r="AX244" s="13" t="s">
        <v>78</v>
      </c>
      <c r="AY244" s="220" t="s">
        <v>162</v>
      </c>
    </row>
    <row r="245" spans="1:65" s="2" customFormat="1" ht="16.5" customHeight="1">
      <c r="A245" s="35"/>
      <c r="B245" s="36"/>
      <c r="C245" s="193" t="s">
        <v>407</v>
      </c>
      <c r="D245" s="193" t="s">
        <v>164</v>
      </c>
      <c r="E245" s="194" t="s">
        <v>408</v>
      </c>
      <c r="F245" s="195" t="s">
        <v>409</v>
      </c>
      <c r="G245" s="196" t="s">
        <v>250</v>
      </c>
      <c r="H245" s="197">
        <v>30.036000000000001</v>
      </c>
      <c r="I245" s="198"/>
      <c r="J245" s="199">
        <f>ROUND(I245*H245,2)</f>
        <v>0</v>
      </c>
      <c r="K245" s="195" t="s">
        <v>168</v>
      </c>
      <c r="L245" s="40"/>
      <c r="M245" s="200" t="s">
        <v>19</v>
      </c>
      <c r="N245" s="201" t="s">
        <v>42</v>
      </c>
      <c r="O245" s="65"/>
      <c r="P245" s="202">
        <f>O245*H245</f>
        <v>0</v>
      </c>
      <c r="Q245" s="202">
        <v>2.47E-3</v>
      </c>
      <c r="R245" s="202">
        <f>Q245*H245</f>
        <v>7.4188920000000005E-2</v>
      </c>
      <c r="S245" s="202">
        <v>0</v>
      </c>
      <c r="T245" s="203">
        <f>S245*H245</f>
        <v>0</v>
      </c>
      <c r="U245" s="35"/>
      <c r="V245" s="35"/>
      <c r="W245" s="35"/>
      <c r="X245" s="35"/>
      <c r="Y245" s="35"/>
      <c r="Z245" s="35"/>
      <c r="AA245" s="35"/>
      <c r="AB245" s="35"/>
      <c r="AC245" s="35"/>
      <c r="AD245" s="35"/>
      <c r="AE245" s="35"/>
      <c r="AR245" s="204" t="s">
        <v>169</v>
      </c>
      <c r="AT245" s="204" t="s">
        <v>164</v>
      </c>
      <c r="AU245" s="204" t="s">
        <v>80</v>
      </c>
      <c r="AY245" s="18" t="s">
        <v>162</v>
      </c>
      <c r="BE245" s="205">
        <f>IF(N245="základní",J245,0)</f>
        <v>0</v>
      </c>
      <c r="BF245" s="205">
        <f>IF(N245="snížená",J245,0)</f>
        <v>0</v>
      </c>
      <c r="BG245" s="205">
        <f>IF(N245="zákl. přenesená",J245,0)</f>
        <v>0</v>
      </c>
      <c r="BH245" s="205">
        <f>IF(N245="sníž. přenesená",J245,0)</f>
        <v>0</v>
      </c>
      <c r="BI245" s="205">
        <f>IF(N245="nulová",J245,0)</f>
        <v>0</v>
      </c>
      <c r="BJ245" s="18" t="s">
        <v>78</v>
      </c>
      <c r="BK245" s="205">
        <f>ROUND(I245*H245,2)</f>
        <v>0</v>
      </c>
      <c r="BL245" s="18" t="s">
        <v>169</v>
      </c>
      <c r="BM245" s="204" t="s">
        <v>410</v>
      </c>
    </row>
    <row r="246" spans="1:65" s="2" customFormat="1" ht="39">
      <c r="A246" s="35"/>
      <c r="B246" s="36"/>
      <c r="C246" s="37"/>
      <c r="D246" s="206" t="s">
        <v>171</v>
      </c>
      <c r="E246" s="37"/>
      <c r="F246" s="207" t="s">
        <v>411</v>
      </c>
      <c r="G246" s="37"/>
      <c r="H246" s="37"/>
      <c r="I246" s="116"/>
      <c r="J246" s="37"/>
      <c r="K246" s="37"/>
      <c r="L246" s="40"/>
      <c r="M246" s="208"/>
      <c r="N246" s="209"/>
      <c r="O246" s="65"/>
      <c r="P246" s="65"/>
      <c r="Q246" s="65"/>
      <c r="R246" s="65"/>
      <c r="S246" s="65"/>
      <c r="T246" s="66"/>
      <c r="U246" s="35"/>
      <c r="V246" s="35"/>
      <c r="W246" s="35"/>
      <c r="X246" s="35"/>
      <c r="Y246" s="35"/>
      <c r="Z246" s="35"/>
      <c r="AA246" s="35"/>
      <c r="AB246" s="35"/>
      <c r="AC246" s="35"/>
      <c r="AD246" s="35"/>
      <c r="AE246" s="35"/>
      <c r="AT246" s="18" t="s">
        <v>171</v>
      </c>
      <c r="AU246" s="18" t="s">
        <v>80</v>
      </c>
    </row>
    <row r="247" spans="1:65" s="13" customFormat="1" ht="11.25">
      <c r="B247" s="210"/>
      <c r="C247" s="211"/>
      <c r="D247" s="206" t="s">
        <v>184</v>
      </c>
      <c r="E247" s="212" t="s">
        <v>19</v>
      </c>
      <c r="F247" s="213" t="s">
        <v>412</v>
      </c>
      <c r="G247" s="211"/>
      <c r="H247" s="214">
        <v>30.036000000000001</v>
      </c>
      <c r="I247" s="215"/>
      <c r="J247" s="211"/>
      <c r="K247" s="211"/>
      <c r="L247" s="216"/>
      <c r="M247" s="217"/>
      <c r="N247" s="218"/>
      <c r="O247" s="218"/>
      <c r="P247" s="218"/>
      <c r="Q247" s="218"/>
      <c r="R247" s="218"/>
      <c r="S247" s="218"/>
      <c r="T247" s="219"/>
      <c r="AT247" s="220" t="s">
        <v>184</v>
      </c>
      <c r="AU247" s="220" t="s">
        <v>80</v>
      </c>
      <c r="AV247" s="13" t="s">
        <v>80</v>
      </c>
      <c r="AW247" s="13" t="s">
        <v>33</v>
      </c>
      <c r="AX247" s="13" t="s">
        <v>78</v>
      </c>
      <c r="AY247" s="220" t="s">
        <v>162</v>
      </c>
    </row>
    <row r="248" spans="1:65" s="2" customFormat="1" ht="16.5" customHeight="1">
      <c r="A248" s="35"/>
      <c r="B248" s="36"/>
      <c r="C248" s="193" t="s">
        <v>413</v>
      </c>
      <c r="D248" s="193" t="s">
        <v>164</v>
      </c>
      <c r="E248" s="194" t="s">
        <v>414</v>
      </c>
      <c r="F248" s="195" t="s">
        <v>415</v>
      </c>
      <c r="G248" s="196" t="s">
        <v>250</v>
      </c>
      <c r="H248" s="197">
        <v>30.036000000000001</v>
      </c>
      <c r="I248" s="198"/>
      <c r="J248" s="199">
        <f>ROUND(I248*H248,2)</f>
        <v>0</v>
      </c>
      <c r="K248" s="195" t="s">
        <v>168</v>
      </c>
      <c r="L248" s="40"/>
      <c r="M248" s="200" t="s">
        <v>19</v>
      </c>
      <c r="N248" s="201" t="s">
        <v>42</v>
      </c>
      <c r="O248" s="65"/>
      <c r="P248" s="202">
        <f>O248*H248</f>
        <v>0</v>
      </c>
      <c r="Q248" s="202">
        <v>0</v>
      </c>
      <c r="R248" s="202">
        <f>Q248*H248</f>
        <v>0</v>
      </c>
      <c r="S248" s="202">
        <v>0</v>
      </c>
      <c r="T248" s="203">
        <f>S248*H248</f>
        <v>0</v>
      </c>
      <c r="U248" s="35"/>
      <c r="V248" s="35"/>
      <c r="W248" s="35"/>
      <c r="X248" s="35"/>
      <c r="Y248" s="35"/>
      <c r="Z248" s="35"/>
      <c r="AA248" s="35"/>
      <c r="AB248" s="35"/>
      <c r="AC248" s="35"/>
      <c r="AD248" s="35"/>
      <c r="AE248" s="35"/>
      <c r="AR248" s="204" t="s">
        <v>169</v>
      </c>
      <c r="AT248" s="204" t="s">
        <v>164</v>
      </c>
      <c r="AU248" s="204" t="s">
        <v>80</v>
      </c>
      <c r="AY248" s="18" t="s">
        <v>162</v>
      </c>
      <c r="BE248" s="205">
        <f>IF(N248="základní",J248,0)</f>
        <v>0</v>
      </c>
      <c r="BF248" s="205">
        <f>IF(N248="snížená",J248,0)</f>
        <v>0</v>
      </c>
      <c r="BG248" s="205">
        <f>IF(N248="zákl. přenesená",J248,0)</f>
        <v>0</v>
      </c>
      <c r="BH248" s="205">
        <f>IF(N248="sníž. přenesená",J248,0)</f>
        <v>0</v>
      </c>
      <c r="BI248" s="205">
        <f>IF(N248="nulová",J248,0)</f>
        <v>0</v>
      </c>
      <c r="BJ248" s="18" t="s">
        <v>78</v>
      </c>
      <c r="BK248" s="205">
        <f>ROUND(I248*H248,2)</f>
        <v>0</v>
      </c>
      <c r="BL248" s="18" t="s">
        <v>169</v>
      </c>
      <c r="BM248" s="204" t="s">
        <v>416</v>
      </c>
    </row>
    <row r="249" spans="1:65" s="2" customFormat="1" ht="39">
      <c r="A249" s="35"/>
      <c r="B249" s="36"/>
      <c r="C249" s="37"/>
      <c r="D249" s="206" t="s">
        <v>171</v>
      </c>
      <c r="E249" s="37"/>
      <c r="F249" s="207" t="s">
        <v>411</v>
      </c>
      <c r="G249" s="37"/>
      <c r="H249" s="37"/>
      <c r="I249" s="116"/>
      <c r="J249" s="37"/>
      <c r="K249" s="37"/>
      <c r="L249" s="40"/>
      <c r="M249" s="208"/>
      <c r="N249" s="209"/>
      <c r="O249" s="65"/>
      <c r="P249" s="65"/>
      <c r="Q249" s="65"/>
      <c r="R249" s="65"/>
      <c r="S249" s="65"/>
      <c r="T249" s="66"/>
      <c r="U249" s="35"/>
      <c r="V249" s="35"/>
      <c r="W249" s="35"/>
      <c r="X249" s="35"/>
      <c r="Y249" s="35"/>
      <c r="Z249" s="35"/>
      <c r="AA249" s="35"/>
      <c r="AB249" s="35"/>
      <c r="AC249" s="35"/>
      <c r="AD249" s="35"/>
      <c r="AE249" s="35"/>
      <c r="AT249" s="18" t="s">
        <v>171</v>
      </c>
      <c r="AU249" s="18" t="s">
        <v>80</v>
      </c>
    </row>
    <row r="250" spans="1:65" s="13" customFormat="1" ht="11.25">
      <c r="B250" s="210"/>
      <c r="C250" s="211"/>
      <c r="D250" s="206" t="s">
        <v>184</v>
      </c>
      <c r="E250" s="212" t="s">
        <v>19</v>
      </c>
      <c r="F250" s="213" t="s">
        <v>412</v>
      </c>
      <c r="G250" s="211"/>
      <c r="H250" s="214">
        <v>30.036000000000001</v>
      </c>
      <c r="I250" s="215"/>
      <c r="J250" s="211"/>
      <c r="K250" s="211"/>
      <c r="L250" s="216"/>
      <c r="M250" s="217"/>
      <c r="N250" s="218"/>
      <c r="O250" s="218"/>
      <c r="P250" s="218"/>
      <c r="Q250" s="218"/>
      <c r="R250" s="218"/>
      <c r="S250" s="218"/>
      <c r="T250" s="219"/>
      <c r="AT250" s="220" t="s">
        <v>184</v>
      </c>
      <c r="AU250" s="220" t="s">
        <v>80</v>
      </c>
      <c r="AV250" s="13" t="s">
        <v>80</v>
      </c>
      <c r="AW250" s="13" t="s">
        <v>33</v>
      </c>
      <c r="AX250" s="13" t="s">
        <v>78</v>
      </c>
      <c r="AY250" s="220" t="s">
        <v>162</v>
      </c>
    </row>
    <row r="251" spans="1:65" s="2" customFormat="1" ht="16.5" customHeight="1">
      <c r="A251" s="35"/>
      <c r="B251" s="36"/>
      <c r="C251" s="193" t="s">
        <v>417</v>
      </c>
      <c r="D251" s="193" t="s">
        <v>164</v>
      </c>
      <c r="E251" s="194" t="s">
        <v>418</v>
      </c>
      <c r="F251" s="195" t="s">
        <v>419</v>
      </c>
      <c r="G251" s="196" t="s">
        <v>262</v>
      </c>
      <c r="H251" s="197">
        <v>15.035</v>
      </c>
      <c r="I251" s="198"/>
      <c r="J251" s="199">
        <f>ROUND(I251*H251,2)</f>
        <v>0</v>
      </c>
      <c r="K251" s="195" t="s">
        <v>168</v>
      </c>
      <c r="L251" s="40"/>
      <c r="M251" s="200" t="s">
        <v>19</v>
      </c>
      <c r="N251" s="201" t="s">
        <v>42</v>
      </c>
      <c r="O251" s="65"/>
      <c r="P251" s="202">
        <f>O251*H251</f>
        <v>0</v>
      </c>
      <c r="Q251" s="202">
        <v>1.0601700000000001</v>
      </c>
      <c r="R251" s="202">
        <f>Q251*H251</f>
        <v>15.939655950000001</v>
      </c>
      <c r="S251" s="202">
        <v>0</v>
      </c>
      <c r="T251" s="203">
        <f>S251*H251</f>
        <v>0</v>
      </c>
      <c r="U251" s="35"/>
      <c r="V251" s="35"/>
      <c r="W251" s="35"/>
      <c r="X251" s="35"/>
      <c r="Y251" s="35"/>
      <c r="Z251" s="35"/>
      <c r="AA251" s="35"/>
      <c r="AB251" s="35"/>
      <c r="AC251" s="35"/>
      <c r="AD251" s="35"/>
      <c r="AE251" s="35"/>
      <c r="AR251" s="204" t="s">
        <v>169</v>
      </c>
      <c r="AT251" s="204" t="s">
        <v>164</v>
      </c>
      <c r="AU251" s="204" t="s">
        <v>80</v>
      </c>
      <c r="AY251" s="18" t="s">
        <v>162</v>
      </c>
      <c r="BE251" s="205">
        <f>IF(N251="základní",J251,0)</f>
        <v>0</v>
      </c>
      <c r="BF251" s="205">
        <f>IF(N251="snížená",J251,0)</f>
        <v>0</v>
      </c>
      <c r="BG251" s="205">
        <f>IF(N251="zákl. přenesená",J251,0)</f>
        <v>0</v>
      </c>
      <c r="BH251" s="205">
        <f>IF(N251="sníž. přenesená",J251,0)</f>
        <v>0</v>
      </c>
      <c r="BI251" s="205">
        <f>IF(N251="nulová",J251,0)</f>
        <v>0</v>
      </c>
      <c r="BJ251" s="18" t="s">
        <v>78</v>
      </c>
      <c r="BK251" s="205">
        <f>ROUND(I251*H251,2)</f>
        <v>0</v>
      </c>
      <c r="BL251" s="18" t="s">
        <v>169</v>
      </c>
      <c r="BM251" s="204" t="s">
        <v>420</v>
      </c>
    </row>
    <row r="252" spans="1:65" s="2" customFormat="1" ht="29.25">
      <c r="A252" s="35"/>
      <c r="B252" s="36"/>
      <c r="C252" s="37"/>
      <c r="D252" s="206" t="s">
        <v>171</v>
      </c>
      <c r="E252" s="37"/>
      <c r="F252" s="207" t="s">
        <v>421</v>
      </c>
      <c r="G252" s="37"/>
      <c r="H252" s="37"/>
      <c r="I252" s="116"/>
      <c r="J252" s="37"/>
      <c r="K252" s="37"/>
      <c r="L252" s="40"/>
      <c r="M252" s="208"/>
      <c r="N252" s="209"/>
      <c r="O252" s="65"/>
      <c r="P252" s="65"/>
      <c r="Q252" s="65"/>
      <c r="R252" s="65"/>
      <c r="S252" s="65"/>
      <c r="T252" s="66"/>
      <c r="U252" s="35"/>
      <c r="V252" s="35"/>
      <c r="W252" s="35"/>
      <c r="X252" s="35"/>
      <c r="Y252" s="35"/>
      <c r="Z252" s="35"/>
      <c r="AA252" s="35"/>
      <c r="AB252" s="35"/>
      <c r="AC252" s="35"/>
      <c r="AD252" s="35"/>
      <c r="AE252" s="35"/>
      <c r="AT252" s="18" t="s">
        <v>171</v>
      </c>
      <c r="AU252" s="18" t="s">
        <v>80</v>
      </c>
    </row>
    <row r="253" spans="1:65" s="2" customFormat="1" ht="16.5" customHeight="1">
      <c r="A253" s="35"/>
      <c r="B253" s="36"/>
      <c r="C253" s="193" t="s">
        <v>422</v>
      </c>
      <c r="D253" s="193" t="s">
        <v>164</v>
      </c>
      <c r="E253" s="194" t="s">
        <v>423</v>
      </c>
      <c r="F253" s="195" t="s">
        <v>424</v>
      </c>
      <c r="G253" s="196" t="s">
        <v>181</v>
      </c>
      <c r="H253" s="197">
        <v>307.93599999999998</v>
      </c>
      <c r="I253" s="198"/>
      <c r="J253" s="199">
        <f>ROUND(I253*H253,2)</f>
        <v>0</v>
      </c>
      <c r="K253" s="195" t="s">
        <v>168</v>
      </c>
      <c r="L253" s="40"/>
      <c r="M253" s="200" t="s">
        <v>19</v>
      </c>
      <c r="N253" s="201" t="s">
        <v>42</v>
      </c>
      <c r="O253" s="65"/>
      <c r="P253" s="202">
        <f>O253*H253</f>
        <v>0</v>
      </c>
      <c r="Q253" s="202">
        <v>2.45329</v>
      </c>
      <c r="R253" s="202">
        <f>Q253*H253</f>
        <v>755.45630943999993</v>
      </c>
      <c r="S253" s="202">
        <v>0</v>
      </c>
      <c r="T253" s="203">
        <f>S253*H253</f>
        <v>0</v>
      </c>
      <c r="U253" s="35"/>
      <c r="V253" s="35"/>
      <c r="W253" s="35"/>
      <c r="X253" s="35"/>
      <c r="Y253" s="35"/>
      <c r="Z253" s="35"/>
      <c r="AA253" s="35"/>
      <c r="AB253" s="35"/>
      <c r="AC253" s="35"/>
      <c r="AD253" s="35"/>
      <c r="AE253" s="35"/>
      <c r="AR253" s="204" t="s">
        <v>169</v>
      </c>
      <c r="AT253" s="204" t="s">
        <v>164</v>
      </c>
      <c r="AU253" s="204" t="s">
        <v>80</v>
      </c>
      <c r="AY253" s="18" t="s">
        <v>162</v>
      </c>
      <c r="BE253" s="205">
        <f>IF(N253="základní",J253,0)</f>
        <v>0</v>
      </c>
      <c r="BF253" s="205">
        <f>IF(N253="snížená",J253,0)</f>
        <v>0</v>
      </c>
      <c r="BG253" s="205">
        <f>IF(N253="zákl. přenesená",J253,0)</f>
        <v>0</v>
      </c>
      <c r="BH253" s="205">
        <f>IF(N253="sníž. přenesená",J253,0)</f>
        <v>0</v>
      </c>
      <c r="BI253" s="205">
        <f>IF(N253="nulová",J253,0)</f>
        <v>0</v>
      </c>
      <c r="BJ253" s="18" t="s">
        <v>78</v>
      </c>
      <c r="BK253" s="205">
        <f>ROUND(I253*H253,2)</f>
        <v>0</v>
      </c>
      <c r="BL253" s="18" t="s">
        <v>169</v>
      </c>
      <c r="BM253" s="204" t="s">
        <v>425</v>
      </c>
    </row>
    <row r="254" spans="1:65" s="2" customFormat="1" ht="87.75">
      <c r="A254" s="35"/>
      <c r="B254" s="36"/>
      <c r="C254" s="37"/>
      <c r="D254" s="206" t="s">
        <v>171</v>
      </c>
      <c r="E254" s="37"/>
      <c r="F254" s="207" t="s">
        <v>405</v>
      </c>
      <c r="G254" s="37"/>
      <c r="H254" s="37"/>
      <c r="I254" s="116"/>
      <c r="J254" s="37"/>
      <c r="K254" s="37"/>
      <c r="L254" s="40"/>
      <c r="M254" s="208"/>
      <c r="N254" s="209"/>
      <c r="O254" s="65"/>
      <c r="P254" s="65"/>
      <c r="Q254" s="65"/>
      <c r="R254" s="65"/>
      <c r="S254" s="65"/>
      <c r="T254" s="66"/>
      <c r="U254" s="35"/>
      <c r="V254" s="35"/>
      <c r="W254" s="35"/>
      <c r="X254" s="35"/>
      <c r="Y254" s="35"/>
      <c r="Z254" s="35"/>
      <c r="AA254" s="35"/>
      <c r="AB254" s="35"/>
      <c r="AC254" s="35"/>
      <c r="AD254" s="35"/>
      <c r="AE254" s="35"/>
      <c r="AT254" s="18" t="s">
        <v>171</v>
      </c>
      <c r="AU254" s="18" t="s">
        <v>80</v>
      </c>
    </row>
    <row r="255" spans="1:65" s="13" customFormat="1" ht="11.25">
      <c r="B255" s="210"/>
      <c r="C255" s="211"/>
      <c r="D255" s="206" t="s">
        <v>184</v>
      </c>
      <c r="E255" s="212" t="s">
        <v>19</v>
      </c>
      <c r="F255" s="213" t="s">
        <v>426</v>
      </c>
      <c r="G255" s="211"/>
      <c r="H255" s="214">
        <v>18</v>
      </c>
      <c r="I255" s="215"/>
      <c r="J255" s="211"/>
      <c r="K255" s="211"/>
      <c r="L255" s="216"/>
      <c r="M255" s="217"/>
      <c r="N255" s="218"/>
      <c r="O255" s="218"/>
      <c r="P255" s="218"/>
      <c r="Q255" s="218"/>
      <c r="R255" s="218"/>
      <c r="S255" s="218"/>
      <c r="T255" s="219"/>
      <c r="AT255" s="220" t="s">
        <v>184</v>
      </c>
      <c r="AU255" s="220" t="s">
        <v>80</v>
      </c>
      <c r="AV255" s="13" t="s">
        <v>80</v>
      </c>
      <c r="AW255" s="13" t="s">
        <v>33</v>
      </c>
      <c r="AX255" s="13" t="s">
        <v>71</v>
      </c>
      <c r="AY255" s="220" t="s">
        <v>162</v>
      </c>
    </row>
    <row r="256" spans="1:65" s="13" customFormat="1" ht="11.25">
      <c r="B256" s="210"/>
      <c r="C256" s="211"/>
      <c r="D256" s="206" t="s">
        <v>184</v>
      </c>
      <c r="E256" s="212" t="s">
        <v>19</v>
      </c>
      <c r="F256" s="213" t="s">
        <v>427</v>
      </c>
      <c r="G256" s="211"/>
      <c r="H256" s="214">
        <v>15.12</v>
      </c>
      <c r="I256" s="215"/>
      <c r="J256" s="211"/>
      <c r="K256" s="211"/>
      <c r="L256" s="216"/>
      <c r="M256" s="217"/>
      <c r="N256" s="218"/>
      <c r="O256" s="218"/>
      <c r="P256" s="218"/>
      <c r="Q256" s="218"/>
      <c r="R256" s="218"/>
      <c r="S256" s="218"/>
      <c r="T256" s="219"/>
      <c r="AT256" s="220" t="s">
        <v>184</v>
      </c>
      <c r="AU256" s="220" t="s">
        <v>80</v>
      </c>
      <c r="AV256" s="13" t="s">
        <v>80</v>
      </c>
      <c r="AW256" s="13" t="s">
        <v>33</v>
      </c>
      <c r="AX256" s="13" t="s">
        <v>71</v>
      </c>
      <c r="AY256" s="220" t="s">
        <v>162</v>
      </c>
    </row>
    <row r="257" spans="1:65" s="13" customFormat="1" ht="11.25">
      <c r="B257" s="210"/>
      <c r="C257" s="211"/>
      <c r="D257" s="206" t="s">
        <v>184</v>
      </c>
      <c r="E257" s="212" t="s">
        <v>19</v>
      </c>
      <c r="F257" s="213" t="s">
        <v>428</v>
      </c>
      <c r="G257" s="211"/>
      <c r="H257" s="214">
        <v>136.488</v>
      </c>
      <c r="I257" s="215"/>
      <c r="J257" s="211"/>
      <c r="K257" s="211"/>
      <c r="L257" s="216"/>
      <c r="M257" s="217"/>
      <c r="N257" s="218"/>
      <c r="O257" s="218"/>
      <c r="P257" s="218"/>
      <c r="Q257" s="218"/>
      <c r="R257" s="218"/>
      <c r="S257" s="218"/>
      <c r="T257" s="219"/>
      <c r="AT257" s="220" t="s">
        <v>184</v>
      </c>
      <c r="AU257" s="220" t="s">
        <v>80</v>
      </c>
      <c r="AV257" s="13" t="s">
        <v>80</v>
      </c>
      <c r="AW257" s="13" t="s">
        <v>33</v>
      </c>
      <c r="AX257" s="13" t="s">
        <v>71</v>
      </c>
      <c r="AY257" s="220" t="s">
        <v>162</v>
      </c>
    </row>
    <row r="258" spans="1:65" s="13" customFormat="1" ht="11.25">
      <c r="B258" s="210"/>
      <c r="C258" s="211"/>
      <c r="D258" s="206" t="s">
        <v>184</v>
      </c>
      <c r="E258" s="212" t="s">
        <v>19</v>
      </c>
      <c r="F258" s="213" t="s">
        <v>429</v>
      </c>
      <c r="G258" s="211"/>
      <c r="H258" s="214">
        <v>138.328</v>
      </c>
      <c r="I258" s="215"/>
      <c r="J258" s="211"/>
      <c r="K258" s="211"/>
      <c r="L258" s="216"/>
      <c r="M258" s="217"/>
      <c r="N258" s="218"/>
      <c r="O258" s="218"/>
      <c r="P258" s="218"/>
      <c r="Q258" s="218"/>
      <c r="R258" s="218"/>
      <c r="S258" s="218"/>
      <c r="T258" s="219"/>
      <c r="AT258" s="220" t="s">
        <v>184</v>
      </c>
      <c r="AU258" s="220" t="s">
        <v>80</v>
      </c>
      <c r="AV258" s="13" t="s">
        <v>80</v>
      </c>
      <c r="AW258" s="13" t="s">
        <v>33</v>
      </c>
      <c r="AX258" s="13" t="s">
        <v>71</v>
      </c>
      <c r="AY258" s="220" t="s">
        <v>162</v>
      </c>
    </row>
    <row r="259" spans="1:65" s="14" customFormat="1" ht="11.25">
      <c r="B259" s="221"/>
      <c r="C259" s="222"/>
      <c r="D259" s="206" t="s">
        <v>184</v>
      </c>
      <c r="E259" s="223" t="s">
        <v>19</v>
      </c>
      <c r="F259" s="224" t="s">
        <v>236</v>
      </c>
      <c r="G259" s="222"/>
      <c r="H259" s="225">
        <v>307.93599999999998</v>
      </c>
      <c r="I259" s="226"/>
      <c r="J259" s="222"/>
      <c r="K259" s="222"/>
      <c r="L259" s="227"/>
      <c r="M259" s="228"/>
      <c r="N259" s="229"/>
      <c r="O259" s="229"/>
      <c r="P259" s="229"/>
      <c r="Q259" s="229"/>
      <c r="R259" s="229"/>
      <c r="S259" s="229"/>
      <c r="T259" s="230"/>
      <c r="AT259" s="231" t="s">
        <v>184</v>
      </c>
      <c r="AU259" s="231" t="s">
        <v>80</v>
      </c>
      <c r="AV259" s="14" t="s">
        <v>169</v>
      </c>
      <c r="AW259" s="14" t="s">
        <v>33</v>
      </c>
      <c r="AX259" s="14" t="s">
        <v>78</v>
      </c>
      <c r="AY259" s="231" t="s">
        <v>162</v>
      </c>
    </row>
    <row r="260" spans="1:65" s="2" customFormat="1" ht="16.5" customHeight="1">
      <c r="A260" s="35"/>
      <c r="B260" s="36"/>
      <c r="C260" s="193" t="s">
        <v>430</v>
      </c>
      <c r="D260" s="193" t="s">
        <v>164</v>
      </c>
      <c r="E260" s="194" t="s">
        <v>431</v>
      </c>
      <c r="F260" s="195" t="s">
        <v>432</v>
      </c>
      <c r="G260" s="196" t="s">
        <v>250</v>
      </c>
      <c r="H260" s="197">
        <v>336.64499999999998</v>
      </c>
      <c r="I260" s="198"/>
      <c r="J260" s="199">
        <f>ROUND(I260*H260,2)</f>
        <v>0</v>
      </c>
      <c r="K260" s="195" t="s">
        <v>168</v>
      </c>
      <c r="L260" s="40"/>
      <c r="M260" s="200" t="s">
        <v>19</v>
      </c>
      <c r="N260" s="201" t="s">
        <v>42</v>
      </c>
      <c r="O260" s="65"/>
      <c r="P260" s="202">
        <f>O260*H260</f>
        <v>0</v>
      </c>
      <c r="Q260" s="202">
        <v>2.6900000000000001E-3</v>
      </c>
      <c r="R260" s="202">
        <f>Q260*H260</f>
        <v>0.90557504999999994</v>
      </c>
      <c r="S260" s="202">
        <v>0</v>
      </c>
      <c r="T260" s="203">
        <f>S260*H260</f>
        <v>0</v>
      </c>
      <c r="U260" s="35"/>
      <c r="V260" s="35"/>
      <c r="W260" s="35"/>
      <c r="X260" s="35"/>
      <c r="Y260" s="35"/>
      <c r="Z260" s="35"/>
      <c r="AA260" s="35"/>
      <c r="AB260" s="35"/>
      <c r="AC260" s="35"/>
      <c r="AD260" s="35"/>
      <c r="AE260" s="35"/>
      <c r="AR260" s="204" t="s">
        <v>169</v>
      </c>
      <c r="AT260" s="204" t="s">
        <v>164</v>
      </c>
      <c r="AU260" s="204" t="s">
        <v>80</v>
      </c>
      <c r="AY260" s="18" t="s">
        <v>162</v>
      </c>
      <c r="BE260" s="205">
        <f>IF(N260="základní",J260,0)</f>
        <v>0</v>
      </c>
      <c r="BF260" s="205">
        <f>IF(N260="snížená",J260,0)</f>
        <v>0</v>
      </c>
      <c r="BG260" s="205">
        <f>IF(N260="zákl. přenesená",J260,0)</f>
        <v>0</v>
      </c>
      <c r="BH260" s="205">
        <f>IF(N260="sníž. přenesená",J260,0)</f>
        <v>0</v>
      </c>
      <c r="BI260" s="205">
        <f>IF(N260="nulová",J260,0)</f>
        <v>0</v>
      </c>
      <c r="BJ260" s="18" t="s">
        <v>78</v>
      </c>
      <c r="BK260" s="205">
        <f>ROUND(I260*H260,2)</f>
        <v>0</v>
      </c>
      <c r="BL260" s="18" t="s">
        <v>169</v>
      </c>
      <c r="BM260" s="204" t="s">
        <v>433</v>
      </c>
    </row>
    <row r="261" spans="1:65" s="2" customFormat="1" ht="39">
      <c r="A261" s="35"/>
      <c r="B261" s="36"/>
      <c r="C261" s="37"/>
      <c r="D261" s="206" t="s">
        <v>171</v>
      </c>
      <c r="E261" s="37"/>
      <c r="F261" s="207" t="s">
        <v>411</v>
      </c>
      <c r="G261" s="37"/>
      <c r="H261" s="37"/>
      <c r="I261" s="116"/>
      <c r="J261" s="37"/>
      <c r="K261" s="37"/>
      <c r="L261" s="40"/>
      <c r="M261" s="208"/>
      <c r="N261" s="209"/>
      <c r="O261" s="65"/>
      <c r="P261" s="65"/>
      <c r="Q261" s="65"/>
      <c r="R261" s="65"/>
      <c r="S261" s="65"/>
      <c r="T261" s="66"/>
      <c r="U261" s="35"/>
      <c r="V261" s="35"/>
      <c r="W261" s="35"/>
      <c r="X261" s="35"/>
      <c r="Y261" s="35"/>
      <c r="Z261" s="35"/>
      <c r="AA261" s="35"/>
      <c r="AB261" s="35"/>
      <c r="AC261" s="35"/>
      <c r="AD261" s="35"/>
      <c r="AE261" s="35"/>
      <c r="AT261" s="18" t="s">
        <v>171</v>
      </c>
      <c r="AU261" s="18" t="s">
        <v>80</v>
      </c>
    </row>
    <row r="262" spans="1:65" s="13" customFormat="1" ht="11.25">
      <c r="B262" s="210"/>
      <c r="C262" s="211"/>
      <c r="D262" s="206" t="s">
        <v>184</v>
      </c>
      <c r="E262" s="212" t="s">
        <v>19</v>
      </c>
      <c r="F262" s="213" t="s">
        <v>434</v>
      </c>
      <c r="G262" s="211"/>
      <c r="H262" s="214">
        <v>281.54500000000002</v>
      </c>
      <c r="I262" s="215"/>
      <c r="J262" s="211"/>
      <c r="K262" s="211"/>
      <c r="L262" s="216"/>
      <c r="M262" s="217"/>
      <c r="N262" s="218"/>
      <c r="O262" s="218"/>
      <c r="P262" s="218"/>
      <c r="Q262" s="218"/>
      <c r="R262" s="218"/>
      <c r="S262" s="218"/>
      <c r="T262" s="219"/>
      <c r="AT262" s="220" t="s">
        <v>184</v>
      </c>
      <c r="AU262" s="220" t="s">
        <v>80</v>
      </c>
      <c r="AV262" s="13" t="s">
        <v>80</v>
      </c>
      <c r="AW262" s="13" t="s">
        <v>33</v>
      </c>
      <c r="AX262" s="13" t="s">
        <v>71</v>
      </c>
      <c r="AY262" s="220" t="s">
        <v>162</v>
      </c>
    </row>
    <row r="263" spans="1:65" s="13" customFormat="1" ht="11.25">
      <c r="B263" s="210"/>
      <c r="C263" s="211"/>
      <c r="D263" s="206" t="s">
        <v>184</v>
      </c>
      <c r="E263" s="212" t="s">
        <v>19</v>
      </c>
      <c r="F263" s="213" t="s">
        <v>435</v>
      </c>
      <c r="G263" s="211"/>
      <c r="H263" s="214">
        <v>55.1</v>
      </c>
      <c r="I263" s="215"/>
      <c r="J263" s="211"/>
      <c r="K263" s="211"/>
      <c r="L263" s="216"/>
      <c r="M263" s="217"/>
      <c r="N263" s="218"/>
      <c r="O263" s="218"/>
      <c r="P263" s="218"/>
      <c r="Q263" s="218"/>
      <c r="R263" s="218"/>
      <c r="S263" s="218"/>
      <c r="T263" s="219"/>
      <c r="AT263" s="220" t="s">
        <v>184</v>
      </c>
      <c r="AU263" s="220" t="s">
        <v>80</v>
      </c>
      <c r="AV263" s="13" t="s">
        <v>80</v>
      </c>
      <c r="AW263" s="13" t="s">
        <v>33</v>
      </c>
      <c r="AX263" s="13" t="s">
        <v>71</v>
      </c>
      <c r="AY263" s="220" t="s">
        <v>162</v>
      </c>
    </row>
    <row r="264" spans="1:65" s="14" customFormat="1" ht="11.25">
      <c r="B264" s="221"/>
      <c r="C264" s="222"/>
      <c r="D264" s="206" t="s">
        <v>184</v>
      </c>
      <c r="E264" s="223" t="s">
        <v>19</v>
      </c>
      <c r="F264" s="224" t="s">
        <v>236</v>
      </c>
      <c r="G264" s="222"/>
      <c r="H264" s="225">
        <v>336.64499999999998</v>
      </c>
      <c r="I264" s="226"/>
      <c r="J264" s="222"/>
      <c r="K264" s="222"/>
      <c r="L264" s="227"/>
      <c r="M264" s="228"/>
      <c r="N264" s="229"/>
      <c r="O264" s="229"/>
      <c r="P264" s="229"/>
      <c r="Q264" s="229"/>
      <c r="R264" s="229"/>
      <c r="S264" s="229"/>
      <c r="T264" s="230"/>
      <c r="AT264" s="231" t="s">
        <v>184</v>
      </c>
      <c r="AU264" s="231" t="s">
        <v>80</v>
      </c>
      <c r="AV264" s="14" t="s">
        <v>169</v>
      </c>
      <c r="AW264" s="14" t="s">
        <v>33</v>
      </c>
      <c r="AX264" s="14" t="s">
        <v>78</v>
      </c>
      <c r="AY264" s="231" t="s">
        <v>162</v>
      </c>
    </row>
    <row r="265" spans="1:65" s="2" customFormat="1" ht="16.5" customHeight="1">
      <c r="A265" s="35"/>
      <c r="B265" s="36"/>
      <c r="C265" s="193" t="s">
        <v>436</v>
      </c>
      <c r="D265" s="193" t="s">
        <v>164</v>
      </c>
      <c r="E265" s="194" t="s">
        <v>437</v>
      </c>
      <c r="F265" s="195" t="s">
        <v>438</v>
      </c>
      <c r="G265" s="196" t="s">
        <v>250</v>
      </c>
      <c r="H265" s="197">
        <v>336.64499999999998</v>
      </c>
      <c r="I265" s="198"/>
      <c r="J265" s="199">
        <f>ROUND(I265*H265,2)</f>
        <v>0</v>
      </c>
      <c r="K265" s="195" t="s">
        <v>168</v>
      </c>
      <c r="L265" s="40"/>
      <c r="M265" s="200" t="s">
        <v>19</v>
      </c>
      <c r="N265" s="201" t="s">
        <v>42</v>
      </c>
      <c r="O265" s="65"/>
      <c r="P265" s="202">
        <f>O265*H265</f>
        <v>0</v>
      </c>
      <c r="Q265" s="202">
        <v>0</v>
      </c>
      <c r="R265" s="202">
        <f>Q265*H265</f>
        <v>0</v>
      </c>
      <c r="S265" s="202">
        <v>0</v>
      </c>
      <c r="T265" s="203">
        <f>S265*H265</f>
        <v>0</v>
      </c>
      <c r="U265" s="35"/>
      <c r="V265" s="35"/>
      <c r="W265" s="35"/>
      <c r="X265" s="35"/>
      <c r="Y265" s="35"/>
      <c r="Z265" s="35"/>
      <c r="AA265" s="35"/>
      <c r="AB265" s="35"/>
      <c r="AC265" s="35"/>
      <c r="AD265" s="35"/>
      <c r="AE265" s="35"/>
      <c r="AR265" s="204" t="s">
        <v>169</v>
      </c>
      <c r="AT265" s="204" t="s">
        <v>164</v>
      </c>
      <c r="AU265" s="204" t="s">
        <v>80</v>
      </c>
      <c r="AY265" s="18" t="s">
        <v>162</v>
      </c>
      <c r="BE265" s="205">
        <f>IF(N265="základní",J265,0)</f>
        <v>0</v>
      </c>
      <c r="BF265" s="205">
        <f>IF(N265="snížená",J265,0)</f>
        <v>0</v>
      </c>
      <c r="BG265" s="205">
        <f>IF(N265="zákl. přenesená",J265,0)</f>
        <v>0</v>
      </c>
      <c r="BH265" s="205">
        <f>IF(N265="sníž. přenesená",J265,0)</f>
        <v>0</v>
      </c>
      <c r="BI265" s="205">
        <f>IF(N265="nulová",J265,0)</f>
        <v>0</v>
      </c>
      <c r="BJ265" s="18" t="s">
        <v>78</v>
      </c>
      <c r="BK265" s="205">
        <f>ROUND(I265*H265,2)</f>
        <v>0</v>
      </c>
      <c r="BL265" s="18" t="s">
        <v>169</v>
      </c>
      <c r="BM265" s="204" t="s">
        <v>439</v>
      </c>
    </row>
    <row r="266" spans="1:65" s="2" customFormat="1" ht="39">
      <c r="A266" s="35"/>
      <c r="B266" s="36"/>
      <c r="C266" s="37"/>
      <c r="D266" s="206" t="s">
        <v>171</v>
      </c>
      <c r="E266" s="37"/>
      <c r="F266" s="207" t="s">
        <v>411</v>
      </c>
      <c r="G266" s="37"/>
      <c r="H266" s="37"/>
      <c r="I266" s="116"/>
      <c r="J266" s="37"/>
      <c r="K266" s="37"/>
      <c r="L266" s="40"/>
      <c r="M266" s="208"/>
      <c r="N266" s="209"/>
      <c r="O266" s="65"/>
      <c r="P266" s="65"/>
      <c r="Q266" s="65"/>
      <c r="R266" s="65"/>
      <c r="S266" s="65"/>
      <c r="T266" s="66"/>
      <c r="U266" s="35"/>
      <c r="V266" s="35"/>
      <c r="W266" s="35"/>
      <c r="X266" s="35"/>
      <c r="Y266" s="35"/>
      <c r="Z266" s="35"/>
      <c r="AA266" s="35"/>
      <c r="AB266" s="35"/>
      <c r="AC266" s="35"/>
      <c r="AD266" s="35"/>
      <c r="AE266" s="35"/>
      <c r="AT266" s="18" t="s">
        <v>171</v>
      </c>
      <c r="AU266" s="18" t="s">
        <v>80</v>
      </c>
    </row>
    <row r="267" spans="1:65" s="13" customFormat="1" ht="11.25">
      <c r="B267" s="210"/>
      <c r="C267" s="211"/>
      <c r="D267" s="206" t="s">
        <v>184</v>
      </c>
      <c r="E267" s="212" t="s">
        <v>19</v>
      </c>
      <c r="F267" s="213" t="s">
        <v>434</v>
      </c>
      <c r="G267" s="211"/>
      <c r="H267" s="214">
        <v>281.54500000000002</v>
      </c>
      <c r="I267" s="215"/>
      <c r="J267" s="211"/>
      <c r="K267" s="211"/>
      <c r="L267" s="216"/>
      <c r="M267" s="217"/>
      <c r="N267" s="218"/>
      <c r="O267" s="218"/>
      <c r="P267" s="218"/>
      <c r="Q267" s="218"/>
      <c r="R267" s="218"/>
      <c r="S267" s="218"/>
      <c r="T267" s="219"/>
      <c r="AT267" s="220" t="s">
        <v>184</v>
      </c>
      <c r="AU267" s="220" t="s">
        <v>80</v>
      </c>
      <c r="AV267" s="13" t="s">
        <v>80</v>
      </c>
      <c r="AW267" s="13" t="s">
        <v>33</v>
      </c>
      <c r="AX267" s="13" t="s">
        <v>71</v>
      </c>
      <c r="AY267" s="220" t="s">
        <v>162</v>
      </c>
    </row>
    <row r="268" spans="1:65" s="13" customFormat="1" ht="11.25">
      <c r="B268" s="210"/>
      <c r="C268" s="211"/>
      <c r="D268" s="206" t="s">
        <v>184</v>
      </c>
      <c r="E268" s="212" t="s">
        <v>19</v>
      </c>
      <c r="F268" s="213" t="s">
        <v>435</v>
      </c>
      <c r="G268" s="211"/>
      <c r="H268" s="214">
        <v>55.1</v>
      </c>
      <c r="I268" s="215"/>
      <c r="J268" s="211"/>
      <c r="K268" s="211"/>
      <c r="L268" s="216"/>
      <c r="M268" s="217"/>
      <c r="N268" s="218"/>
      <c r="O268" s="218"/>
      <c r="P268" s="218"/>
      <c r="Q268" s="218"/>
      <c r="R268" s="218"/>
      <c r="S268" s="218"/>
      <c r="T268" s="219"/>
      <c r="AT268" s="220" t="s">
        <v>184</v>
      </c>
      <c r="AU268" s="220" t="s">
        <v>80</v>
      </c>
      <c r="AV268" s="13" t="s">
        <v>80</v>
      </c>
      <c r="AW268" s="13" t="s">
        <v>33</v>
      </c>
      <c r="AX268" s="13" t="s">
        <v>71</v>
      </c>
      <c r="AY268" s="220" t="s">
        <v>162</v>
      </c>
    </row>
    <row r="269" spans="1:65" s="14" customFormat="1" ht="11.25">
      <c r="B269" s="221"/>
      <c r="C269" s="222"/>
      <c r="D269" s="206" t="s">
        <v>184</v>
      </c>
      <c r="E269" s="223" t="s">
        <v>19</v>
      </c>
      <c r="F269" s="224" t="s">
        <v>236</v>
      </c>
      <c r="G269" s="222"/>
      <c r="H269" s="225">
        <v>336.64499999999998</v>
      </c>
      <c r="I269" s="226"/>
      <c r="J269" s="222"/>
      <c r="K269" s="222"/>
      <c r="L269" s="227"/>
      <c r="M269" s="228"/>
      <c r="N269" s="229"/>
      <c r="O269" s="229"/>
      <c r="P269" s="229"/>
      <c r="Q269" s="229"/>
      <c r="R269" s="229"/>
      <c r="S269" s="229"/>
      <c r="T269" s="230"/>
      <c r="AT269" s="231" t="s">
        <v>184</v>
      </c>
      <c r="AU269" s="231" t="s">
        <v>80</v>
      </c>
      <c r="AV269" s="14" t="s">
        <v>169</v>
      </c>
      <c r="AW269" s="14" t="s">
        <v>33</v>
      </c>
      <c r="AX269" s="14" t="s">
        <v>78</v>
      </c>
      <c r="AY269" s="231" t="s">
        <v>162</v>
      </c>
    </row>
    <row r="270" spans="1:65" s="2" customFormat="1" ht="16.5" customHeight="1">
      <c r="A270" s="35"/>
      <c r="B270" s="36"/>
      <c r="C270" s="193" t="s">
        <v>440</v>
      </c>
      <c r="D270" s="193" t="s">
        <v>164</v>
      </c>
      <c r="E270" s="194" t="s">
        <v>441</v>
      </c>
      <c r="F270" s="195" t="s">
        <v>442</v>
      </c>
      <c r="G270" s="196" t="s">
        <v>262</v>
      </c>
      <c r="H270" s="197">
        <v>30.8</v>
      </c>
      <c r="I270" s="198"/>
      <c r="J270" s="199">
        <f>ROUND(I270*H270,2)</f>
        <v>0</v>
      </c>
      <c r="K270" s="195" t="s">
        <v>168</v>
      </c>
      <c r="L270" s="40"/>
      <c r="M270" s="200" t="s">
        <v>19</v>
      </c>
      <c r="N270" s="201" t="s">
        <v>42</v>
      </c>
      <c r="O270" s="65"/>
      <c r="P270" s="202">
        <f>O270*H270</f>
        <v>0</v>
      </c>
      <c r="Q270" s="202">
        <v>1.0601700000000001</v>
      </c>
      <c r="R270" s="202">
        <f>Q270*H270</f>
        <v>32.653236</v>
      </c>
      <c r="S270" s="202">
        <v>0</v>
      </c>
      <c r="T270" s="203">
        <f>S270*H270</f>
        <v>0</v>
      </c>
      <c r="U270" s="35"/>
      <c r="V270" s="35"/>
      <c r="W270" s="35"/>
      <c r="X270" s="35"/>
      <c r="Y270" s="35"/>
      <c r="Z270" s="35"/>
      <c r="AA270" s="35"/>
      <c r="AB270" s="35"/>
      <c r="AC270" s="35"/>
      <c r="AD270" s="35"/>
      <c r="AE270" s="35"/>
      <c r="AR270" s="204" t="s">
        <v>169</v>
      </c>
      <c r="AT270" s="204" t="s">
        <v>164</v>
      </c>
      <c r="AU270" s="204" t="s">
        <v>80</v>
      </c>
      <c r="AY270" s="18" t="s">
        <v>162</v>
      </c>
      <c r="BE270" s="205">
        <f>IF(N270="základní",J270,0)</f>
        <v>0</v>
      </c>
      <c r="BF270" s="205">
        <f>IF(N270="snížená",J270,0)</f>
        <v>0</v>
      </c>
      <c r="BG270" s="205">
        <f>IF(N270="zákl. přenesená",J270,0)</f>
        <v>0</v>
      </c>
      <c r="BH270" s="205">
        <f>IF(N270="sníž. přenesená",J270,0)</f>
        <v>0</v>
      </c>
      <c r="BI270" s="205">
        <f>IF(N270="nulová",J270,0)</f>
        <v>0</v>
      </c>
      <c r="BJ270" s="18" t="s">
        <v>78</v>
      </c>
      <c r="BK270" s="205">
        <f>ROUND(I270*H270,2)</f>
        <v>0</v>
      </c>
      <c r="BL270" s="18" t="s">
        <v>169</v>
      </c>
      <c r="BM270" s="204" t="s">
        <v>443</v>
      </c>
    </row>
    <row r="271" spans="1:65" s="2" customFormat="1" ht="29.25">
      <c r="A271" s="35"/>
      <c r="B271" s="36"/>
      <c r="C271" s="37"/>
      <c r="D271" s="206" t="s">
        <v>171</v>
      </c>
      <c r="E271" s="37"/>
      <c r="F271" s="207" t="s">
        <v>421</v>
      </c>
      <c r="G271" s="37"/>
      <c r="H271" s="37"/>
      <c r="I271" s="116"/>
      <c r="J271" s="37"/>
      <c r="K271" s="37"/>
      <c r="L271" s="40"/>
      <c r="M271" s="208"/>
      <c r="N271" s="209"/>
      <c r="O271" s="65"/>
      <c r="P271" s="65"/>
      <c r="Q271" s="65"/>
      <c r="R271" s="65"/>
      <c r="S271" s="65"/>
      <c r="T271" s="66"/>
      <c r="U271" s="35"/>
      <c r="V271" s="35"/>
      <c r="W271" s="35"/>
      <c r="X271" s="35"/>
      <c r="Y271" s="35"/>
      <c r="Z271" s="35"/>
      <c r="AA271" s="35"/>
      <c r="AB271" s="35"/>
      <c r="AC271" s="35"/>
      <c r="AD271" s="35"/>
      <c r="AE271" s="35"/>
      <c r="AT271" s="18" t="s">
        <v>171</v>
      </c>
      <c r="AU271" s="18" t="s">
        <v>80</v>
      </c>
    </row>
    <row r="272" spans="1:65" s="2" customFormat="1" ht="21.75" customHeight="1">
      <c r="A272" s="35"/>
      <c r="B272" s="36"/>
      <c r="C272" s="193" t="s">
        <v>444</v>
      </c>
      <c r="D272" s="193" t="s">
        <v>164</v>
      </c>
      <c r="E272" s="194" t="s">
        <v>445</v>
      </c>
      <c r="F272" s="195" t="s">
        <v>446</v>
      </c>
      <c r="G272" s="196" t="s">
        <v>250</v>
      </c>
      <c r="H272" s="197">
        <v>91.622</v>
      </c>
      <c r="I272" s="198"/>
      <c r="J272" s="199">
        <f>ROUND(I272*H272,2)</f>
        <v>0</v>
      </c>
      <c r="K272" s="195" t="s">
        <v>168</v>
      </c>
      <c r="L272" s="40"/>
      <c r="M272" s="200" t="s">
        <v>19</v>
      </c>
      <c r="N272" s="201" t="s">
        <v>42</v>
      </c>
      <c r="O272" s="65"/>
      <c r="P272" s="202">
        <f>O272*H272</f>
        <v>0</v>
      </c>
      <c r="Q272" s="202">
        <v>0.67488999999999999</v>
      </c>
      <c r="R272" s="202">
        <f>Q272*H272</f>
        <v>61.834771580000002</v>
      </c>
      <c r="S272" s="202">
        <v>0</v>
      </c>
      <c r="T272" s="203">
        <f>S272*H272</f>
        <v>0</v>
      </c>
      <c r="U272" s="35"/>
      <c r="V272" s="35"/>
      <c r="W272" s="35"/>
      <c r="X272" s="35"/>
      <c r="Y272" s="35"/>
      <c r="Z272" s="35"/>
      <c r="AA272" s="35"/>
      <c r="AB272" s="35"/>
      <c r="AC272" s="35"/>
      <c r="AD272" s="35"/>
      <c r="AE272" s="35"/>
      <c r="AR272" s="204" t="s">
        <v>169</v>
      </c>
      <c r="AT272" s="204" t="s">
        <v>164</v>
      </c>
      <c r="AU272" s="204" t="s">
        <v>80</v>
      </c>
      <c r="AY272" s="18" t="s">
        <v>162</v>
      </c>
      <c r="BE272" s="205">
        <f>IF(N272="základní",J272,0)</f>
        <v>0</v>
      </c>
      <c r="BF272" s="205">
        <f>IF(N272="snížená",J272,0)</f>
        <v>0</v>
      </c>
      <c r="BG272" s="205">
        <f>IF(N272="zákl. přenesená",J272,0)</f>
        <v>0</v>
      </c>
      <c r="BH272" s="205">
        <f>IF(N272="sníž. přenesená",J272,0)</f>
        <v>0</v>
      </c>
      <c r="BI272" s="205">
        <f>IF(N272="nulová",J272,0)</f>
        <v>0</v>
      </c>
      <c r="BJ272" s="18" t="s">
        <v>78</v>
      </c>
      <c r="BK272" s="205">
        <f>ROUND(I272*H272,2)</f>
        <v>0</v>
      </c>
      <c r="BL272" s="18" t="s">
        <v>169</v>
      </c>
      <c r="BM272" s="204" t="s">
        <v>447</v>
      </c>
    </row>
    <row r="273" spans="1:65" s="2" customFormat="1" ht="58.5">
      <c r="A273" s="35"/>
      <c r="B273" s="36"/>
      <c r="C273" s="37"/>
      <c r="D273" s="206" t="s">
        <v>171</v>
      </c>
      <c r="E273" s="37"/>
      <c r="F273" s="207" t="s">
        <v>448</v>
      </c>
      <c r="G273" s="37"/>
      <c r="H273" s="37"/>
      <c r="I273" s="116"/>
      <c r="J273" s="37"/>
      <c r="K273" s="37"/>
      <c r="L273" s="40"/>
      <c r="M273" s="208"/>
      <c r="N273" s="209"/>
      <c r="O273" s="65"/>
      <c r="P273" s="65"/>
      <c r="Q273" s="65"/>
      <c r="R273" s="65"/>
      <c r="S273" s="65"/>
      <c r="T273" s="66"/>
      <c r="U273" s="35"/>
      <c r="V273" s="35"/>
      <c r="W273" s="35"/>
      <c r="X273" s="35"/>
      <c r="Y273" s="35"/>
      <c r="Z273" s="35"/>
      <c r="AA273" s="35"/>
      <c r="AB273" s="35"/>
      <c r="AC273" s="35"/>
      <c r="AD273" s="35"/>
      <c r="AE273" s="35"/>
      <c r="AT273" s="18" t="s">
        <v>171</v>
      </c>
      <c r="AU273" s="18" t="s">
        <v>80</v>
      </c>
    </row>
    <row r="274" spans="1:65" s="13" customFormat="1" ht="11.25">
      <c r="B274" s="210"/>
      <c r="C274" s="211"/>
      <c r="D274" s="206" t="s">
        <v>184</v>
      </c>
      <c r="E274" s="212" t="s">
        <v>19</v>
      </c>
      <c r="F274" s="213" t="s">
        <v>449</v>
      </c>
      <c r="G274" s="211"/>
      <c r="H274" s="214">
        <v>91.622</v>
      </c>
      <c r="I274" s="215"/>
      <c r="J274" s="211"/>
      <c r="K274" s="211"/>
      <c r="L274" s="216"/>
      <c r="M274" s="217"/>
      <c r="N274" s="218"/>
      <c r="O274" s="218"/>
      <c r="P274" s="218"/>
      <c r="Q274" s="218"/>
      <c r="R274" s="218"/>
      <c r="S274" s="218"/>
      <c r="T274" s="219"/>
      <c r="AT274" s="220" t="s">
        <v>184</v>
      </c>
      <c r="AU274" s="220" t="s">
        <v>80</v>
      </c>
      <c r="AV274" s="13" t="s">
        <v>80</v>
      </c>
      <c r="AW274" s="13" t="s">
        <v>33</v>
      </c>
      <c r="AX274" s="13" t="s">
        <v>78</v>
      </c>
      <c r="AY274" s="220" t="s">
        <v>162</v>
      </c>
    </row>
    <row r="275" spans="1:65" s="2" customFormat="1" ht="21.75" customHeight="1">
      <c r="A275" s="35"/>
      <c r="B275" s="36"/>
      <c r="C275" s="193" t="s">
        <v>450</v>
      </c>
      <c r="D275" s="193" t="s">
        <v>164</v>
      </c>
      <c r="E275" s="194" t="s">
        <v>451</v>
      </c>
      <c r="F275" s="195" t="s">
        <v>452</v>
      </c>
      <c r="G275" s="196" t="s">
        <v>262</v>
      </c>
      <c r="H275" s="197">
        <v>0.35299999999999998</v>
      </c>
      <c r="I275" s="198"/>
      <c r="J275" s="199">
        <f>ROUND(I275*H275,2)</f>
        <v>0</v>
      </c>
      <c r="K275" s="195" t="s">
        <v>168</v>
      </c>
      <c r="L275" s="40"/>
      <c r="M275" s="200" t="s">
        <v>19</v>
      </c>
      <c r="N275" s="201" t="s">
        <v>42</v>
      </c>
      <c r="O275" s="65"/>
      <c r="P275" s="202">
        <f>O275*H275</f>
        <v>0</v>
      </c>
      <c r="Q275" s="202">
        <v>1.05871</v>
      </c>
      <c r="R275" s="202">
        <f>Q275*H275</f>
        <v>0.37372463</v>
      </c>
      <c r="S275" s="202">
        <v>0</v>
      </c>
      <c r="T275" s="203">
        <f>S275*H275</f>
        <v>0</v>
      </c>
      <c r="U275" s="35"/>
      <c r="V275" s="35"/>
      <c r="W275" s="35"/>
      <c r="X275" s="35"/>
      <c r="Y275" s="35"/>
      <c r="Z275" s="35"/>
      <c r="AA275" s="35"/>
      <c r="AB275" s="35"/>
      <c r="AC275" s="35"/>
      <c r="AD275" s="35"/>
      <c r="AE275" s="35"/>
      <c r="AR275" s="204" t="s">
        <v>169</v>
      </c>
      <c r="AT275" s="204" t="s">
        <v>164</v>
      </c>
      <c r="AU275" s="204" t="s">
        <v>80</v>
      </c>
      <c r="AY275" s="18" t="s">
        <v>162</v>
      </c>
      <c r="BE275" s="205">
        <f>IF(N275="základní",J275,0)</f>
        <v>0</v>
      </c>
      <c r="BF275" s="205">
        <f>IF(N275="snížená",J275,0)</f>
        <v>0</v>
      </c>
      <c r="BG275" s="205">
        <f>IF(N275="zákl. přenesená",J275,0)</f>
        <v>0</v>
      </c>
      <c r="BH275" s="205">
        <f>IF(N275="sníž. přenesená",J275,0)</f>
        <v>0</v>
      </c>
      <c r="BI275" s="205">
        <f>IF(N275="nulová",J275,0)</f>
        <v>0</v>
      </c>
      <c r="BJ275" s="18" t="s">
        <v>78</v>
      </c>
      <c r="BK275" s="205">
        <f>ROUND(I275*H275,2)</f>
        <v>0</v>
      </c>
      <c r="BL275" s="18" t="s">
        <v>169</v>
      </c>
      <c r="BM275" s="204" t="s">
        <v>453</v>
      </c>
    </row>
    <row r="276" spans="1:65" s="2" customFormat="1" ht="16.5" customHeight="1">
      <c r="A276" s="35"/>
      <c r="B276" s="36"/>
      <c r="C276" s="193" t="s">
        <v>454</v>
      </c>
      <c r="D276" s="193" t="s">
        <v>164</v>
      </c>
      <c r="E276" s="194" t="s">
        <v>455</v>
      </c>
      <c r="F276" s="195" t="s">
        <v>456</v>
      </c>
      <c r="G276" s="196" t="s">
        <v>181</v>
      </c>
      <c r="H276" s="197">
        <v>105.93</v>
      </c>
      <c r="I276" s="198"/>
      <c r="J276" s="199">
        <f>ROUND(I276*H276,2)</f>
        <v>0</v>
      </c>
      <c r="K276" s="195" t="s">
        <v>168</v>
      </c>
      <c r="L276" s="40"/>
      <c r="M276" s="200" t="s">
        <v>19</v>
      </c>
      <c r="N276" s="201" t="s">
        <v>42</v>
      </c>
      <c r="O276" s="65"/>
      <c r="P276" s="202">
        <f>O276*H276</f>
        <v>0</v>
      </c>
      <c r="Q276" s="202">
        <v>2.4744999999999999</v>
      </c>
      <c r="R276" s="202">
        <f>Q276*H276</f>
        <v>262.123785</v>
      </c>
      <c r="S276" s="202">
        <v>0</v>
      </c>
      <c r="T276" s="203">
        <f>S276*H276</f>
        <v>0</v>
      </c>
      <c r="U276" s="35"/>
      <c r="V276" s="35"/>
      <c r="W276" s="35"/>
      <c r="X276" s="35"/>
      <c r="Y276" s="35"/>
      <c r="Z276" s="35"/>
      <c r="AA276" s="35"/>
      <c r="AB276" s="35"/>
      <c r="AC276" s="35"/>
      <c r="AD276" s="35"/>
      <c r="AE276" s="35"/>
      <c r="AR276" s="204" t="s">
        <v>169</v>
      </c>
      <c r="AT276" s="204" t="s">
        <v>164</v>
      </c>
      <c r="AU276" s="204" t="s">
        <v>80</v>
      </c>
      <c r="AY276" s="18" t="s">
        <v>162</v>
      </c>
      <c r="BE276" s="205">
        <f>IF(N276="základní",J276,0)</f>
        <v>0</v>
      </c>
      <c r="BF276" s="205">
        <f>IF(N276="snížená",J276,0)</f>
        <v>0</v>
      </c>
      <c r="BG276" s="205">
        <f>IF(N276="zákl. přenesená",J276,0)</f>
        <v>0</v>
      </c>
      <c r="BH276" s="205">
        <f>IF(N276="sníž. přenesená",J276,0)</f>
        <v>0</v>
      </c>
      <c r="BI276" s="205">
        <f>IF(N276="nulová",J276,0)</f>
        <v>0</v>
      </c>
      <c r="BJ276" s="18" t="s">
        <v>78</v>
      </c>
      <c r="BK276" s="205">
        <f>ROUND(I276*H276,2)</f>
        <v>0</v>
      </c>
      <c r="BL276" s="18" t="s">
        <v>169</v>
      </c>
      <c r="BM276" s="204" t="s">
        <v>457</v>
      </c>
    </row>
    <row r="277" spans="1:65" s="2" customFormat="1" ht="87.75">
      <c r="A277" s="35"/>
      <c r="B277" s="36"/>
      <c r="C277" s="37"/>
      <c r="D277" s="206" t="s">
        <v>171</v>
      </c>
      <c r="E277" s="37"/>
      <c r="F277" s="207" t="s">
        <v>458</v>
      </c>
      <c r="G277" s="37"/>
      <c r="H277" s="37"/>
      <c r="I277" s="116"/>
      <c r="J277" s="37"/>
      <c r="K277" s="37"/>
      <c r="L277" s="40"/>
      <c r="M277" s="208"/>
      <c r="N277" s="209"/>
      <c r="O277" s="65"/>
      <c r="P277" s="65"/>
      <c r="Q277" s="65"/>
      <c r="R277" s="65"/>
      <c r="S277" s="65"/>
      <c r="T277" s="66"/>
      <c r="U277" s="35"/>
      <c r="V277" s="35"/>
      <c r="W277" s="35"/>
      <c r="X277" s="35"/>
      <c r="Y277" s="35"/>
      <c r="Z277" s="35"/>
      <c r="AA277" s="35"/>
      <c r="AB277" s="35"/>
      <c r="AC277" s="35"/>
      <c r="AD277" s="35"/>
      <c r="AE277" s="35"/>
      <c r="AT277" s="18" t="s">
        <v>171</v>
      </c>
      <c r="AU277" s="18" t="s">
        <v>80</v>
      </c>
    </row>
    <row r="278" spans="1:65" s="13" customFormat="1" ht="11.25">
      <c r="B278" s="210"/>
      <c r="C278" s="211"/>
      <c r="D278" s="206" t="s">
        <v>184</v>
      </c>
      <c r="E278" s="212" t="s">
        <v>19</v>
      </c>
      <c r="F278" s="213" t="s">
        <v>459</v>
      </c>
      <c r="G278" s="211"/>
      <c r="H278" s="214">
        <v>34.152000000000001</v>
      </c>
      <c r="I278" s="215"/>
      <c r="J278" s="211"/>
      <c r="K278" s="211"/>
      <c r="L278" s="216"/>
      <c r="M278" s="217"/>
      <c r="N278" s="218"/>
      <c r="O278" s="218"/>
      <c r="P278" s="218"/>
      <c r="Q278" s="218"/>
      <c r="R278" s="218"/>
      <c r="S278" s="218"/>
      <c r="T278" s="219"/>
      <c r="AT278" s="220" t="s">
        <v>184</v>
      </c>
      <c r="AU278" s="220" t="s">
        <v>80</v>
      </c>
      <c r="AV278" s="13" t="s">
        <v>80</v>
      </c>
      <c r="AW278" s="13" t="s">
        <v>33</v>
      </c>
      <c r="AX278" s="13" t="s">
        <v>71</v>
      </c>
      <c r="AY278" s="220" t="s">
        <v>162</v>
      </c>
    </row>
    <row r="279" spans="1:65" s="13" customFormat="1" ht="11.25">
      <c r="B279" s="210"/>
      <c r="C279" s="211"/>
      <c r="D279" s="206" t="s">
        <v>184</v>
      </c>
      <c r="E279" s="212" t="s">
        <v>19</v>
      </c>
      <c r="F279" s="213" t="s">
        <v>460</v>
      </c>
      <c r="G279" s="211"/>
      <c r="H279" s="214">
        <v>51.180999999999997</v>
      </c>
      <c r="I279" s="215"/>
      <c r="J279" s="211"/>
      <c r="K279" s="211"/>
      <c r="L279" s="216"/>
      <c r="M279" s="217"/>
      <c r="N279" s="218"/>
      <c r="O279" s="218"/>
      <c r="P279" s="218"/>
      <c r="Q279" s="218"/>
      <c r="R279" s="218"/>
      <c r="S279" s="218"/>
      <c r="T279" s="219"/>
      <c r="AT279" s="220" t="s">
        <v>184</v>
      </c>
      <c r="AU279" s="220" t="s">
        <v>80</v>
      </c>
      <c r="AV279" s="13" t="s">
        <v>80</v>
      </c>
      <c r="AW279" s="13" t="s">
        <v>33</v>
      </c>
      <c r="AX279" s="13" t="s">
        <v>71</v>
      </c>
      <c r="AY279" s="220" t="s">
        <v>162</v>
      </c>
    </row>
    <row r="280" spans="1:65" s="13" customFormat="1" ht="11.25">
      <c r="B280" s="210"/>
      <c r="C280" s="211"/>
      <c r="D280" s="206" t="s">
        <v>184</v>
      </c>
      <c r="E280" s="212" t="s">
        <v>19</v>
      </c>
      <c r="F280" s="213" t="s">
        <v>461</v>
      </c>
      <c r="G280" s="211"/>
      <c r="H280" s="214">
        <v>1.5169999999999999</v>
      </c>
      <c r="I280" s="215"/>
      <c r="J280" s="211"/>
      <c r="K280" s="211"/>
      <c r="L280" s="216"/>
      <c r="M280" s="217"/>
      <c r="N280" s="218"/>
      <c r="O280" s="218"/>
      <c r="P280" s="218"/>
      <c r="Q280" s="218"/>
      <c r="R280" s="218"/>
      <c r="S280" s="218"/>
      <c r="T280" s="219"/>
      <c r="AT280" s="220" t="s">
        <v>184</v>
      </c>
      <c r="AU280" s="220" t="s">
        <v>80</v>
      </c>
      <c r="AV280" s="13" t="s">
        <v>80</v>
      </c>
      <c r="AW280" s="13" t="s">
        <v>33</v>
      </c>
      <c r="AX280" s="13" t="s">
        <v>71</v>
      </c>
      <c r="AY280" s="220" t="s">
        <v>162</v>
      </c>
    </row>
    <row r="281" spans="1:65" s="13" customFormat="1" ht="11.25">
      <c r="B281" s="210"/>
      <c r="C281" s="211"/>
      <c r="D281" s="206" t="s">
        <v>184</v>
      </c>
      <c r="E281" s="212" t="s">
        <v>19</v>
      </c>
      <c r="F281" s="213" t="s">
        <v>462</v>
      </c>
      <c r="G281" s="211"/>
      <c r="H281" s="214">
        <v>9.6379999999999999</v>
      </c>
      <c r="I281" s="215"/>
      <c r="J281" s="211"/>
      <c r="K281" s="211"/>
      <c r="L281" s="216"/>
      <c r="M281" s="217"/>
      <c r="N281" s="218"/>
      <c r="O281" s="218"/>
      <c r="P281" s="218"/>
      <c r="Q281" s="218"/>
      <c r="R281" s="218"/>
      <c r="S281" s="218"/>
      <c r="T281" s="219"/>
      <c r="AT281" s="220" t="s">
        <v>184</v>
      </c>
      <c r="AU281" s="220" t="s">
        <v>80</v>
      </c>
      <c r="AV281" s="13" t="s">
        <v>80</v>
      </c>
      <c r="AW281" s="13" t="s">
        <v>33</v>
      </c>
      <c r="AX281" s="13" t="s">
        <v>71</v>
      </c>
      <c r="AY281" s="220" t="s">
        <v>162</v>
      </c>
    </row>
    <row r="282" spans="1:65" s="13" customFormat="1" ht="11.25">
      <c r="B282" s="210"/>
      <c r="C282" s="211"/>
      <c r="D282" s="206" t="s">
        <v>184</v>
      </c>
      <c r="E282" s="212" t="s">
        <v>19</v>
      </c>
      <c r="F282" s="213" t="s">
        <v>463</v>
      </c>
      <c r="G282" s="211"/>
      <c r="H282" s="214">
        <v>9.4420000000000002</v>
      </c>
      <c r="I282" s="215"/>
      <c r="J282" s="211"/>
      <c r="K282" s="211"/>
      <c r="L282" s="216"/>
      <c r="M282" s="217"/>
      <c r="N282" s="218"/>
      <c r="O282" s="218"/>
      <c r="P282" s="218"/>
      <c r="Q282" s="218"/>
      <c r="R282" s="218"/>
      <c r="S282" s="218"/>
      <c r="T282" s="219"/>
      <c r="AT282" s="220" t="s">
        <v>184</v>
      </c>
      <c r="AU282" s="220" t="s">
        <v>80</v>
      </c>
      <c r="AV282" s="13" t="s">
        <v>80</v>
      </c>
      <c r="AW282" s="13" t="s">
        <v>33</v>
      </c>
      <c r="AX282" s="13" t="s">
        <v>71</v>
      </c>
      <c r="AY282" s="220" t="s">
        <v>162</v>
      </c>
    </row>
    <row r="283" spans="1:65" s="14" customFormat="1" ht="11.25">
      <c r="B283" s="221"/>
      <c r="C283" s="222"/>
      <c r="D283" s="206" t="s">
        <v>184</v>
      </c>
      <c r="E283" s="223" t="s">
        <v>19</v>
      </c>
      <c r="F283" s="224" t="s">
        <v>236</v>
      </c>
      <c r="G283" s="222"/>
      <c r="H283" s="225">
        <v>105.93</v>
      </c>
      <c r="I283" s="226"/>
      <c r="J283" s="222"/>
      <c r="K283" s="222"/>
      <c r="L283" s="227"/>
      <c r="M283" s="228"/>
      <c r="N283" s="229"/>
      <c r="O283" s="229"/>
      <c r="P283" s="229"/>
      <c r="Q283" s="229"/>
      <c r="R283" s="229"/>
      <c r="S283" s="229"/>
      <c r="T283" s="230"/>
      <c r="AT283" s="231" t="s">
        <v>184</v>
      </c>
      <c r="AU283" s="231" t="s">
        <v>80</v>
      </c>
      <c r="AV283" s="14" t="s">
        <v>169</v>
      </c>
      <c r="AW283" s="14" t="s">
        <v>33</v>
      </c>
      <c r="AX283" s="14" t="s">
        <v>78</v>
      </c>
      <c r="AY283" s="231" t="s">
        <v>162</v>
      </c>
    </row>
    <row r="284" spans="1:65" s="2" customFormat="1" ht="16.5" customHeight="1">
      <c r="A284" s="35"/>
      <c r="B284" s="36"/>
      <c r="C284" s="193" t="s">
        <v>464</v>
      </c>
      <c r="D284" s="193" t="s">
        <v>164</v>
      </c>
      <c r="E284" s="194" t="s">
        <v>465</v>
      </c>
      <c r="F284" s="195" t="s">
        <v>466</v>
      </c>
      <c r="G284" s="196" t="s">
        <v>250</v>
      </c>
      <c r="H284" s="197">
        <v>594.822</v>
      </c>
      <c r="I284" s="198"/>
      <c r="J284" s="199">
        <f>ROUND(I284*H284,2)</f>
        <v>0</v>
      </c>
      <c r="K284" s="195" t="s">
        <v>168</v>
      </c>
      <c r="L284" s="40"/>
      <c r="M284" s="200" t="s">
        <v>19</v>
      </c>
      <c r="N284" s="201" t="s">
        <v>42</v>
      </c>
      <c r="O284" s="65"/>
      <c r="P284" s="202">
        <f>O284*H284</f>
        <v>0</v>
      </c>
      <c r="Q284" s="202">
        <v>2.7499999999999998E-3</v>
      </c>
      <c r="R284" s="202">
        <f>Q284*H284</f>
        <v>1.6357605</v>
      </c>
      <c r="S284" s="202">
        <v>0</v>
      </c>
      <c r="T284" s="203">
        <f>S284*H284</f>
        <v>0</v>
      </c>
      <c r="U284" s="35"/>
      <c r="V284" s="35"/>
      <c r="W284" s="35"/>
      <c r="X284" s="35"/>
      <c r="Y284" s="35"/>
      <c r="Z284" s="35"/>
      <c r="AA284" s="35"/>
      <c r="AB284" s="35"/>
      <c r="AC284" s="35"/>
      <c r="AD284" s="35"/>
      <c r="AE284" s="35"/>
      <c r="AR284" s="204" t="s">
        <v>169</v>
      </c>
      <c r="AT284" s="204" t="s">
        <v>164</v>
      </c>
      <c r="AU284" s="204" t="s">
        <v>80</v>
      </c>
      <c r="AY284" s="18" t="s">
        <v>162</v>
      </c>
      <c r="BE284" s="205">
        <f>IF(N284="základní",J284,0)</f>
        <v>0</v>
      </c>
      <c r="BF284" s="205">
        <f>IF(N284="snížená",J284,0)</f>
        <v>0</v>
      </c>
      <c r="BG284" s="205">
        <f>IF(N284="zákl. přenesená",J284,0)</f>
        <v>0</v>
      </c>
      <c r="BH284" s="205">
        <f>IF(N284="sníž. přenesená",J284,0)</f>
        <v>0</v>
      </c>
      <c r="BI284" s="205">
        <f>IF(N284="nulová",J284,0)</f>
        <v>0</v>
      </c>
      <c r="BJ284" s="18" t="s">
        <v>78</v>
      </c>
      <c r="BK284" s="205">
        <f>ROUND(I284*H284,2)</f>
        <v>0</v>
      </c>
      <c r="BL284" s="18" t="s">
        <v>169</v>
      </c>
      <c r="BM284" s="204" t="s">
        <v>467</v>
      </c>
    </row>
    <row r="285" spans="1:65" s="2" customFormat="1" ht="48.75">
      <c r="A285" s="35"/>
      <c r="B285" s="36"/>
      <c r="C285" s="37"/>
      <c r="D285" s="206" t="s">
        <v>171</v>
      </c>
      <c r="E285" s="37"/>
      <c r="F285" s="207" t="s">
        <v>468</v>
      </c>
      <c r="G285" s="37"/>
      <c r="H285" s="37"/>
      <c r="I285" s="116"/>
      <c r="J285" s="37"/>
      <c r="K285" s="37"/>
      <c r="L285" s="40"/>
      <c r="M285" s="208"/>
      <c r="N285" s="209"/>
      <c r="O285" s="65"/>
      <c r="P285" s="65"/>
      <c r="Q285" s="65"/>
      <c r="R285" s="65"/>
      <c r="S285" s="65"/>
      <c r="T285" s="66"/>
      <c r="U285" s="35"/>
      <c r="V285" s="35"/>
      <c r="W285" s="35"/>
      <c r="X285" s="35"/>
      <c r="Y285" s="35"/>
      <c r="Z285" s="35"/>
      <c r="AA285" s="35"/>
      <c r="AB285" s="35"/>
      <c r="AC285" s="35"/>
      <c r="AD285" s="35"/>
      <c r="AE285" s="35"/>
      <c r="AT285" s="18" t="s">
        <v>171</v>
      </c>
      <c r="AU285" s="18" t="s">
        <v>80</v>
      </c>
    </row>
    <row r="286" spans="1:65" s="13" customFormat="1" ht="11.25">
      <c r="B286" s="210"/>
      <c r="C286" s="211"/>
      <c r="D286" s="206" t="s">
        <v>184</v>
      </c>
      <c r="E286" s="212" t="s">
        <v>19</v>
      </c>
      <c r="F286" s="213" t="s">
        <v>469</v>
      </c>
      <c r="G286" s="211"/>
      <c r="H286" s="214">
        <v>216.149</v>
      </c>
      <c r="I286" s="215"/>
      <c r="J286" s="211"/>
      <c r="K286" s="211"/>
      <c r="L286" s="216"/>
      <c r="M286" s="217"/>
      <c r="N286" s="218"/>
      <c r="O286" s="218"/>
      <c r="P286" s="218"/>
      <c r="Q286" s="218"/>
      <c r="R286" s="218"/>
      <c r="S286" s="218"/>
      <c r="T286" s="219"/>
      <c r="AT286" s="220" t="s">
        <v>184</v>
      </c>
      <c r="AU286" s="220" t="s">
        <v>80</v>
      </c>
      <c r="AV286" s="13" t="s">
        <v>80</v>
      </c>
      <c r="AW286" s="13" t="s">
        <v>33</v>
      </c>
      <c r="AX286" s="13" t="s">
        <v>71</v>
      </c>
      <c r="AY286" s="220" t="s">
        <v>162</v>
      </c>
    </row>
    <row r="287" spans="1:65" s="13" customFormat="1" ht="11.25">
      <c r="B287" s="210"/>
      <c r="C287" s="211"/>
      <c r="D287" s="206" t="s">
        <v>184</v>
      </c>
      <c r="E287" s="212" t="s">
        <v>19</v>
      </c>
      <c r="F287" s="213" t="s">
        <v>470</v>
      </c>
      <c r="G287" s="211"/>
      <c r="H287" s="214">
        <v>32.265000000000001</v>
      </c>
      <c r="I287" s="215"/>
      <c r="J287" s="211"/>
      <c r="K287" s="211"/>
      <c r="L287" s="216"/>
      <c r="M287" s="217"/>
      <c r="N287" s="218"/>
      <c r="O287" s="218"/>
      <c r="P287" s="218"/>
      <c r="Q287" s="218"/>
      <c r="R287" s="218"/>
      <c r="S287" s="218"/>
      <c r="T287" s="219"/>
      <c r="AT287" s="220" t="s">
        <v>184</v>
      </c>
      <c r="AU287" s="220" t="s">
        <v>80</v>
      </c>
      <c r="AV287" s="13" t="s">
        <v>80</v>
      </c>
      <c r="AW287" s="13" t="s">
        <v>33</v>
      </c>
      <c r="AX287" s="13" t="s">
        <v>71</v>
      </c>
      <c r="AY287" s="220" t="s">
        <v>162</v>
      </c>
    </row>
    <row r="288" spans="1:65" s="13" customFormat="1" ht="11.25">
      <c r="B288" s="210"/>
      <c r="C288" s="211"/>
      <c r="D288" s="206" t="s">
        <v>184</v>
      </c>
      <c r="E288" s="212" t="s">
        <v>19</v>
      </c>
      <c r="F288" s="213" t="s">
        <v>471</v>
      </c>
      <c r="G288" s="211"/>
      <c r="H288" s="214">
        <v>346.40800000000002</v>
      </c>
      <c r="I288" s="215"/>
      <c r="J288" s="211"/>
      <c r="K288" s="211"/>
      <c r="L288" s="216"/>
      <c r="M288" s="217"/>
      <c r="N288" s="218"/>
      <c r="O288" s="218"/>
      <c r="P288" s="218"/>
      <c r="Q288" s="218"/>
      <c r="R288" s="218"/>
      <c r="S288" s="218"/>
      <c r="T288" s="219"/>
      <c r="AT288" s="220" t="s">
        <v>184</v>
      </c>
      <c r="AU288" s="220" t="s">
        <v>80</v>
      </c>
      <c r="AV288" s="13" t="s">
        <v>80</v>
      </c>
      <c r="AW288" s="13" t="s">
        <v>33</v>
      </c>
      <c r="AX288" s="13" t="s">
        <v>71</v>
      </c>
      <c r="AY288" s="220" t="s">
        <v>162</v>
      </c>
    </row>
    <row r="289" spans="1:65" s="14" customFormat="1" ht="11.25">
      <c r="B289" s="221"/>
      <c r="C289" s="222"/>
      <c r="D289" s="206" t="s">
        <v>184</v>
      </c>
      <c r="E289" s="223" t="s">
        <v>19</v>
      </c>
      <c r="F289" s="224" t="s">
        <v>236</v>
      </c>
      <c r="G289" s="222"/>
      <c r="H289" s="225">
        <v>594.822</v>
      </c>
      <c r="I289" s="226"/>
      <c r="J289" s="222"/>
      <c r="K289" s="222"/>
      <c r="L289" s="227"/>
      <c r="M289" s="228"/>
      <c r="N289" s="229"/>
      <c r="O289" s="229"/>
      <c r="P289" s="229"/>
      <c r="Q289" s="229"/>
      <c r="R289" s="229"/>
      <c r="S289" s="229"/>
      <c r="T289" s="230"/>
      <c r="AT289" s="231" t="s">
        <v>184</v>
      </c>
      <c r="AU289" s="231" t="s">
        <v>80</v>
      </c>
      <c r="AV289" s="14" t="s">
        <v>169</v>
      </c>
      <c r="AW289" s="14" t="s">
        <v>33</v>
      </c>
      <c r="AX289" s="14" t="s">
        <v>78</v>
      </c>
      <c r="AY289" s="231" t="s">
        <v>162</v>
      </c>
    </row>
    <row r="290" spans="1:65" s="2" customFormat="1" ht="16.5" customHeight="1">
      <c r="A290" s="35"/>
      <c r="B290" s="36"/>
      <c r="C290" s="193" t="s">
        <v>472</v>
      </c>
      <c r="D290" s="193" t="s">
        <v>164</v>
      </c>
      <c r="E290" s="194" t="s">
        <v>473</v>
      </c>
      <c r="F290" s="195" t="s">
        <v>474</v>
      </c>
      <c r="G290" s="196" t="s">
        <v>250</v>
      </c>
      <c r="H290" s="197">
        <v>594.822</v>
      </c>
      <c r="I290" s="198"/>
      <c r="J290" s="199">
        <f>ROUND(I290*H290,2)</f>
        <v>0</v>
      </c>
      <c r="K290" s="195" t="s">
        <v>168</v>
      </c>
      <c r="L290" s="40"/>
      <c r="M290" s="200" t="s">
        <v>19</v>
      </c>
      <c r="N290" s="201" t="s">
        <v>42</v>
      </c>
      <c r="O290" s="65"/>
      <c r="P290" s="202">
        <f>O290*H290</f>
        <v>0</v>
      </c>
      <c r="Q290" s="202">
        <v>0</v>
      </c>
      <c r="R290" s="202">
        <f>Q290*H290</f>
        <v>0</v>
      </c>
      <c r="S290" s="202">
        <v>0</v>
      </c>
      <c r="T290" s="203">
        <f>S290*H290</f>
        <v>0</v>
      </c>
      <c r="U290" s="35"/>
      <c r="V290" s="35"/>
      <c r="W290" s="35"/>
      <c r="X290" s="35"/>
      <c r="Y290" s="35"/>
      <c r="Z290" s="35"/>
      <c r="AA290" s="35"/>
      <c r="AB290" s="35"/>
      <c r="AC290" s="35"/>
      <c r="AD290" s="35"/>
      <c r="AE290" s="35"/>
      <c r="AR290" s="204" t="s">
        <v>169</v>
      </c>
      <c r="AT290" s="204" t="s">
        <v>164</v>
      </c>
      <c r="AU290" s="204" t="s">
        <v>80</v>
      </c>
      <c r="AY290" s="18" t="s">
        <v>162</v>
      </c>
      <c r="BE290" s="205">
        <f>IF(N290="základní",J290,0)</f>
        <v>0</v>
      </c>
      <c r="BF290" s="205">
        <f>IF(N290="snížená",J290,0)</f>
        <v>0</v>
      </c>
      <c r="BG290" s="205">
        <f>IF(N290="zákl. přenesená",J290,0)</f>
        <v>0</v>
      </c>
      <c r="BH290" s="205">
        <f>IF(N290="sníž. přenesená",J290,0)</f>
        <v>0</v>
      </c>
      <c r="BI290" s="205">
        <f>IF(N290="nulová",J290,0)</f>
        <v>0</v>
      </c>
      <c r="BJ290" s="18" t="s">
        <v>78</v>
      </c>
      <c r="BK290" s="205">
        <f>ROUND(I290*H290,2)</f>
        <v>0</v>
      </c>
      <c r="BL290" s="18" t="s">
        <v>169</v>
      </c>
      <c r="BM290" s="204" t="s">
        <v>475</v>
      </c>
    </row>
    <row r="291" spans="1:65" s="2" customFormat="1" ht="48.75">
      <c r="A291" s="35"/>
      <c r="B291" s="36"/>
      <c r="C291" s="37"/>
      <c r="D291" s="206" t="s">
        <v>171</v>
      </c>
      <c r="E291" s="37"/>
      <c r="F291" s="207" t="s">
        <v>468</v>
      </c>
      <c r="G291" s="37"/>
      <c r="H291" s="37"/>
      <c r="I291" s="116"/>
      <c r="J291" s="37"/>
      <c r="K291" s="37"/>
      <c r="L291" s="40"/>
      <c r="M291" s="208"/>
      <c r="N291" s="209"/>
      <c r="O291" s="65"/>
      <c r="P291" s="65"/>
      <c r="Q291" s="65"/>
      <c r="R291" s="65"/>
      <c r="S291" s="65"/>
      <c r="T291" s="66"/>
      <c r="U291" s="35"/>
      <c r="V291" s="35"/>
      <c r="W291" s="35"/>
      <c r="X291" s="35"/>
      <c r="Y291" s="35"/>
      <c r="Z291" s="35"/>
      <c r="AA291" s="35"/>
      <c r="AB291" s="35"/>
      <c r="AC291" s="35"/>
      <c r="AD291" s="35"/>
      <c r="AE291" s="35"/>
      <c r="AT291" s="18" t="s">
        <v>171</v>
      </c>
      <c r="AU291" s="18" t="s">
        <v>80</v>
      </c>
    </row>
    <row r="292" spans="1:65" s="13" customFormat="1" ht="11.25">
      <c r="B292" s="210"/>
      <c r="C292" s="211"/>
      <c r="D292" s="206" t="s">
        <v>184</v>
      </c>
      <c r="E292" s="212" t="s">
        <v>19</v>
      </c>
      <c r="F292" s="213" t="s">
        <v>469</v>
      </c>
      <c r="G292" s="211"/>
      <c r="H292" s="214">
        <v>216.149</v>
      </c>
      <c r="I292" s="215"/>
      <c r="J292" s="211"/>
      <c r="K292" s="211"/>
      <c r="L292" s="216"/>
      <c r="M292" s="217"/>
      <c r="N292" s="218"/>
      <c r="O292" s="218"/>
      <c r="P292" s="218"/>
      <c r="Q292" s="218"/>
      <c r="R292" s="218"/>
      <c r="S292" s="218"/>
      <c r="T292" s="219"/>
      <c r="AT292" s="220" t="s">
        <v>184</v>
      </c>
      <c r="AU292" s="220" t="s">
        <v>80</v>
      </c>
      <c r="AV292" s="13" t="s">
        <v>80</v>
      </c>
      <c r="AW292" s="13" t="s">
        <v>33</v>
      </c>
      <c r="AX292" s="13" t="s">
        <v>71</v>
      </c>
      <c r="AY292" s="220" t="s">
        <v>162</v>
      </c>
    </row>
    <row r="293" spans="1:65" s="13" customFormat="1" ht="11.25">
      <c r="B293" s="210"/>
      <c r="C293" s="211"/>
      <c r="D293" s="206" t="s">
        <v>184</v>
      </c>
      <c r="E293" s="212" t="s">
        <v>19</v>
      </c>
      <c r="F293" s="213" t="s">
        <v>470</v>
      </c>
      <c r="G293" s="211"/>
      <c r="H293" s="214">
        <v>32.265000000000001</v>
      </c>
      <c r="I293" s="215"/>
      <c r="J293" s="211"/>
      <c r="K293" s="211"/>
      <c r="L293" s="216"/>
      <c r="M293" s="217"/>
      <c r="N293" s="218"/>
      <c r="O293" s="218"/>
      <c r="P293" s="218"/>
      <c r="Q293" s="218"/>
      <c r="R293" s="218"/>
      <c r="S293" s="218"/>
      <c r="T293" s="219"/>
      <c r="AT293" s="220" t="s">
        <v>184</v>
      </c>
      <c r="AU293" s="220" t="s">
        <v>80</v>
      </c>
      <c r="AV293" s="13" t="s">
        <v>80</v>
      </c>
      <c r="AW293" s="13" t="s">
        <v>33</v>
      </c>
      <c r="AX293" s="13" t="s">
        <v>71</v>
      </c>
      <c r="AY293" s="220" t="s">
        <v>162</v>
      </c>
    </row>
    <row r="294" spans="1:65" s="13" customFormat="1" ht="11.25">
      <c r="B294" s="210"/>
      <c r="C294" s="211"/>
      <c r="D294" s="206" t="s">
        <v>184</v>
      </c>
      <c r="E294" s="212" t="s">
        <v>19</v>
      </c>
      <c r="F294" s="213" t="s">
        <v>471</v>
      </c>
      <c r="G294" s="211"/>
      <c r="H294" s="214">
        <v>346.40800000000002</v>
      </c>
      <c r="I294" s="215"/>
      <c r="J294" s="211"/>
      <c r="K294" s="211"/>
      <c r="L294" s="216"/>
      <c r="M294" s="217"/>
      <c r="N294" s="218"/>
      <c r="O294" s="218"/>
      <c r="P294" s="218"/>
      <c r="Q294" s="218"/>
      <c r="R294" s="218"/>
      <c r="S294" s="218"/>
      <c r="T294" s="219"/>
      <c r="AT294" s="220" t="s">
        <v>184</v>
      </c>
      <c r="AU294" s="220" t="s">
        <v>80</v>
      </c>
      <c r="AV294" s="13" t="s">
        <v>80</v>
      </c>
      <c r="AW294" s="13" t="s">
        <v>33</v>
      </c>
      <c r="AX294" s="13" t="s">
        <v>71</v>
      </c>
      <c r="AY294" s="220" t="s">
        <v>162</v>
      </c>
    </row>
    <row r="295" spans="1:65" s="14" customFormat="1" ht="11.25">
      <c r="B295" s="221"/>
      <c r="C295" s="222"/>
      <c r="D295" s="206" t="s">
        <v>184</v>
      </c>
      <c r="E295" s="223" t="s">
        <v>19</v>
      </c>
      <c r="F295" s="224" t="s">
        <v>236</v>
      </c>
      <c r="G295" s="222"/>
      <c r="H295" s="225">
        <v>594.822</v>
      </c>
      <c r="I295" s="226"/>
      <c r="J295" s="222"/>
      <c r="K295" s="222"/>
      <c r="L295" s="227"/>
      <c r="M295" s="228"/>
      <c r="N295" s="229"/>
      <c r="O295" s="229"/>
      <c r="P295" s="229"/>
      <c r="Q295" s="229"/>
      <c r="R295" s="229"/>
      <c r="S295" s="229"/>
      <c r="T295" s="230"/>
      <c r="AT295" s="231" t="s">
        <v>184</v>
      </c>
      <c r="AU295" s="231" t="s">
        <v>80</v>
      </c>
      <c r="AV295" s="14" t="s">
        <v>169</v>
      </c>
      <c r="AW295" s="14" t="s">
        <v>33</v>
      </c>
      <c r="AX295" s="14" t="s">
        <v>78</v>
      </c>
      <c r="AY295" s="231" t="s">
        <v>162</v>
      </c>
    </row>
    <row r="296" spans="1:65" s="2" customFormat="1" ht="21.75" customHeight="1">
      <c r="A296" s="35"/>
      <c r="B296" s="36"/>
      <c r="C296" s="193" t="s">
        <v>476</v>
      </c>
      <c r="D296" s="193" t="s">
        <v>164</v>
      </c>
      <c r="E296" s="194" t="s">
        <v>451</v>
      </c>
      <c r="F296" s="195" t="s">
        <v>452</v>
      </c>
      <c r="G296" s="196" t="s">
        <v>262</v>
      </c>
      <c r="H296" s="197">
        <v>14.3</v>
      </c>
      <c r="I296" s="198"/>
      <c r="J296" s="199">
        <f t="shared" ref="J296:J302" si="0">ROUND(I296*H296,2)</f>
        <v>0</v>
      </c>
      <c r="K296" s="195" t="s">
        <v>168</v>
      </c>
      <c r="L296" s="40"/>
      <c r="M296" s="200" t="s">
        <v>19</v>
      </c>
      <c r="N296" s="201" t="s">
        <v>42</v>
      </c>
      <c r="O296" s="65"/>
      <c r="P296" s="202">
        <f t="shared" ref="P296:P302" si="1">O296*H296</f>
        <v>0</v>
      </c>
      <c r="Q296" s="202">
        <v>1.05871</v>
      </c>
      <c r="R296" s="202">
        <f t="shared" ref="R296:R302" si="2">Q296*H296</f>
        <v>15.139553000000001</v>
      </c>
      <c r="S296" s="202">
        <v>0</v>
      </c>
      <c r="T296" s="203">
        <f t="shared" ref="T296:T302" si="3">S296*H296</f>
        <v>0</v>
      </c>
      <c r="U296" s="35"/>
      <c r="V296" s="35"/>
      <c r="W296" s="35"/>
      <c r="X296" s="35"/>
      <c r="Y296" s="35"/>
      <c r="Z296" s="35"/>
      <c r="AA296" s="35"/>
      <c r="AB296" s="35"/>
      <c r="AC296" s="35"/>
      <c r="AD296" s="35"/>
      <c r="AE296" s="35"/>
      <c r="AR296" s="204" t="s">
        <v>169</v>
      </c>
      <c r="AT296" s="204" t="s">
        <v>164</v>
      </c>
      <c r="AU296" s="204" t="s">
        <v>80</v>
      </c>
      <c r="AY296" s="18" t="s">
        <v>162</v>
      </c>
      <c r="BE296" s="205">
        <f t="shared" ref="BE296:BE302" si="4">IF(N296="základní",J296,0)</f>
        <v>0</v>
      </c>
      <c r="BF296" s="205">
        <f t="shared" ref="BF296:BF302" si="5">IF(N296="snížená",J296,0)</f>
        <v>0</v>
      </c>
      <c r="BG296" s="205">
        <f t="shared" ref="BG296:BG302" si="6">IF(N296="zákl. přenesená",J296,0)</f>
        <v>0</v>
      </c>
      <c r="BH296" s="205">
        <f t="shared" ref="BH296:BH302" si="7">IF(N296="sníž. přenesená",J296,0)</f>
        <v>0</v>
      </c>
      <c r="BI296" s="205">
        <f t="shared" ref="BI296:BI302" si="8">IF(N296="nulová",J296,0)</f>
        <v>0</v>
      </c>
      <c r="BJ296" s="18" t="s">
        <v>78</v>
      </c>
      <c r="BK296" s="205">
        <f t="shared" ref="BK296:BK302" si="9">ROUND(I296*H296,2)</f>
        <v>0</v>
      </c>
      <c r="BL296" s="18" t="s">
        <v>169</v>
      </c>
      <c r="BM296" s="204" t="s">
        <v>477</v>
      </c>
    </row>
    <row r="297" spans="1:65" s="2" customFormat="1" ht="16.5" customHeight="1">
      <c r="A297" s="35"/>
      <c r="B297" s="36"/>
      <c r="C297" s="193" t="s">
        <v>478</v>
      </c>
      <c r="D297" s="193" t="s">
        <v>164</v>
      </c>
      <c r="E297" s="194" t="s">
        <v>479</v>
      </c>
      <c r="F297" s="195" t="s">
        <v>480</v>
      </c>
      <c r="G297" s="196" t="s">
        <v>481</v>
      </c>
      <c r="H297" s="197">
        <v>5</v>
      </c>
      <c r="I297" s="198"/>
      <c r="J297" s="199">
        <f t="shared" si="0"/>
        <v>0</v>
      </c>
      <c r="K297" s="195" t="s">
        <v>19</v>
      </c>
      <c r="L297" s="40"/>
      <c r="M297" s="200" t="s">
        <v>19</v>
      </c>
      <c r="N297" s="201" t="s">
        <v>42</v>
      </c>
      <c r="O297" s="65"/>
      <c r="P297" s="202">
        <f t="shared" si="1"/>
        <v>0</v>
      </c>
      <c r="Q297" s="202">
        <v>0</v>
      </c>
      <c r="R297" s="202">
        <f t="shared" si="2"/>
        <v>0</v>
      </c>
      <c r="S297" s="202">
        <v>0</v>
      </c>
      <c r="T297" s="203">
        <f t="shared" si="3"/>
        <v>0</v>
      </c>
      <c r="U297" s="35"/>
      <c r="V297" s="35"/>
      <c r="W297" s="35"/>
      <c r="X297" s="35"/>
      <c r="Y297" s="35"/>
      <c r="Z297" s="35"/>
      <c r="AA297" s="35"/>
      <c r="AB297" s="35"/>
      <c r="AC297" s="35"/>
      <c r="AD297" s="35"/>
      <c r="AE297" s="35"/>
      <c r="AR297" s="204" t="s">
        <v>169</v>
      </c>
      <c r="AT297" s="204" t="s">
        <v>164</v>
      </c>
      <c r="AU297" s="204" t="s">
        <v>80</v>
      </c>
      <c r="AY297" s="18" t="s">
        <v>162</v>
      </c>
      <c r="BE297" s="205">
        <f t="shared" si="4"/>
        <v>0</v>
      </c>
      <c r="BF297" s="205">
        <f t="shared" si="5"/>
        <v>0</v>
      </c>
      <c r="BG297" s="205">
        <f t="shared" si="6"/>
        <v>0</v>
      </c>
      <c r="BH297" s="205">
        <f t="shared" si="7"/>
        <v>0</v>
      </c>
      <c r="BI297" s="205">
        <f t="shared" si="8"/>
        <v>0</v>
      </c>
      <c r="BJ297" s="18" t="s">
        <v>78</v>
      </c>
      <c r="BK297" s="205">
        <f t="shared" si="9"/>
        <v>0</v>
      </c>
      <c r="BL297" s="18" t="s">
        <v>169</v>
      </c>
      <c r="BM297" s="204" t="s">
        <v>482</v>
      </c>
    </row>
    <row r="298" spans="1:65" s="2" customFormat="1" ht="16.5" customHeight="1">
      <c r="A298" s="35"/>
      <c r="B298" s="36"/>
      <c r="C298" s="193" t="s">
        <v>483</v>
      </c>
      <c r="D298" s="193" t="s">
        <v>164</v>
      </c>
      <c r="E298" s="194" t="s">
        <v>484</v>
      </c>
      <c r="F298" s="195" t="s">
        <v>485</v>
      </c>
      <c r="G298" s="196" t="s">
        <v>481</v>
      </c>
      <c r="H298" s="197">
        <v>1</v>
      </c>
      <c r="I298" s="198"/>
      <c r="J298" s="199">
        <f t="shared" si="0"/>
        <v>0</v>
      </c>
      <c r="K298" s="195" t="s">
        <v>19</v>
      </c>
      <c r="L298" s="40"/>
      <c r="M298" s="200" t="s">
        <v>19</v>
      </c>
      <c r="N298" s="201" t="s">
        <v>42</v>
      </c>
      <c r="O298" s="65"/>
      <c r="P298" s="202">
        <f t="shared" si="1"/>
        <v>0</v>
      </c>
      <c r="Q298" s="202">
        <v>0</v>
      </c>
      <c r="R298" s="202">
        <f t="shared" si="2"/>
        <v>0</v>
      </c>
      <c r="S298" s="202">
        <v>0</v>
      </c>
      <c r="T298" s="203">
        <f t="shared" si="3"/>
        <v>0</v>
      </c>
      <c r="U298" s="35"/>
      <c r="V298" s="35"/>
      <c r="W298" s="35"/>
      <c r="X298" s="35"/>
      <c r="Y298" s="35"/>
      <c r="Z298" s="35"/>
      <c r="AA298" s="35"/>
      <c r="AB298" s="35"/>
      <c r="AC298" s="35"/>
      <c r="AD298" s="35"/>
      <c r="AE298" s="35"/>
      <c r="AR298" s="204" t="s">
        <v>169</v>
      </c>
      <c r="AT298" s="204" t="s">
        <v>164</v>
      </c>
      <c r="AU298" s="204" t="s">
        <v>80</v>
      </c>
      <c r="AY298" s="18" t="s">
        <v>162</v>
      </c>
      <c r="BE298" s="205">
        <f t="shared" si="4"/>
        <v>0</v>
      </c>
      <c r="BF298" s="205">
        <f t="shared" si="5"/>
        <v>0</v>
      </c>
      <c r="BG298" s="205">
        <f t="shared" si="6"/>
        <v>0</v>
      </c>
      <c r="BH298" s="205">
        <f t="shared" si="7"/>
        <v>0</v>
      </c>
      <c r="BI298" s="205">
        <f t="shared" si="8"/>
        <v>0</v>
      </c>
      <c r="BJ298" s="18" t="s">
        <v>78</v>
      </c>
      <c r="BK298" s="205">
        <f t="shared" si="9"/>
        <v>0</v>
      </c>
      <c r="BL298" s="18" t="s">
        <v>169</v>
      </c>
      <c r="BM298" s="204" t="s">
        <v>486</v>
      </c>
    </row>
    <row r="299" spans="1:65" s="2" customFormat="1" ht="16.5" customHeight="1">
      <c r="A299" s="35"/>
      <c r="B299" s="36"/>
      <c r="C299" s="193" t="s">
        <v>487</v>
      </c>
      <c r="D299" s="193" t="s">
        <v>164</v>
      </c>
      <c r="E299" s="194" t="s">
        <v>488</v>
      </c>
      <c r="F299" s="195" t="s">
        <v>489</v>
      </c>
      <c r="G299" s="196" t="s">
        <v>481</v>
      </c>
      <c r="H299" s="197">
        <v>2</v>
      </c>
      <c r="I299" s="198"/>
      <c r="J299" s="199">
        <f t="shared" si="0"/>
        <v>0</v>
      </c>
      <c r="K299" s="195" t="s">
        <v>19</v>
      </c>
      <c r="L299" s="40"/>
      <c r="M299" s="200" t="s">
        <v>19</v>
      </c>
      <c r="N299" s="201" t="s">
        <v>42</v>
      </c>
      <c r="O299" s="65"/>
      <c r="P299" s="202">
        <f t="shared" si="1"/>
        <v>0</v>
      </c>
      <c r="Q299" s="202">
        <v>0</v>
      </c>
      <c r="R299" s="202">
        <f t="shared" si="2"/>
        <v>0</v>
      </c>
      <c r="S299" s="202">
        <v>0</v>
      </c>
      <c r="T299" s="203">
        <f t="shared" si="3"/>
        <v>0</v>
      </c>
      <c r="U299" s="35"/>
      <c r="V299" s="35"/>
      <c r="W299" s="35"/>
      <c r="X299" s="35"/>
      <c r="Y299" s="35"/>
      <c r="Z299" s="35"/>
      <c r="AA299" s="35"/>
      <c r="AB299" s="35"/>
      <c r="AC299" s="35"/>
      <c r="AD299" s="35"/>
      <c r="AE299" s="35"/>
      <c r="AR299" s="204" t="s">
        <v>169</v>
      </c>
      <c r="AT299" s="204" t="s">
        <v>164</v>
      </c>
      <c r="AU299" s="204" t="s">
        <v>80</v>
      </c>
      <c r="AY299" s="18" t="s">
        <v>162</v>
      </c>
      <c r="BE299" s="205">
        <f t="shared" si="4"/>
        <v>0</v>
      </c>
      <c r="BF299" s="205">
        <f t="shared" si="5"/>
        <v>0</v>
      </c>
      <c r="BG299" s="205">
        <f t="shared" si="6"/>
        <v>0</v>
      </c>
      <c r="BH299" s="205">
        <f t="shared" si="7"/>
        <v>0</v>
      </c>
      <c r="BI299" s="205">
        <f t="shared" si="8"/>
        <v>0</v>
      </c>
      <c r="BJ299" s="18" t="s">
        <v>78</v>
      </c>
      <c r="BK299" s="205">
        <f t="shared" si="9"/>
        <v>0</v>
      </c>
      <c r="BL299" s="18" t="s">
        <v>169</v>
      </c>
      <c r="BM299" s="204" t="s">
        <v>490</v>
      </c>
    </row>
    <row r="300" spans="1:65" s="2" customFormat="1" ht="16.5" customHeight="1">
      <c r="A300" s="35"/>
      <c r="B300" s="36"/>
      <c r="C300" s="193" t="s">
        <v>491</v>
      </c>
      <c r="D300" s="193" t="s">
        <v>164</v>
      </c>
      <c r="E300" s="194" t="s">
        <v>492</v>
      </c>
      <c r="F300" s="195" t="s">
        <v>493</v>
      </c>
      <c r="G300" s="196" t="s">
        <v>481</v>
      </c>
      <c r="H300" s="197">
        <v>1</v>
      </c>
      <c r="I300" s="198"/>
      <c r="J300" s="199">
        <f t="shared" si="0"/>
        <v>0</v>
      </c>
      <c r="K300" s="195" t="s">
        <v>19</v>
      </c>
      <c r="L300" s="40"/>
      <c r="M300" s="200" t="s">
        <v>19</v>
      </c>
      <c r="N300" s="201" t="s">
        <v>42</v>
      </c>
      <c r="O300" s="65"/>
      <c r="P300" s="202">
        <f t="shared" si="1"/>
        <v>0</v>
      </c>
      <c r="Q300" s="202">
        <v>0</v>
      </c>
      <c r="R300" s="202">
        <f t="shared" si="2"/>
        <v>0</v>
      </c>
      <c r="S300" s="202">
        <v>0</v>
      </c>
      <c r="T300" s="203">
        <f t="shared" si="3"/>
        <v>0</v>
      </c>
      <c r="U300" s="35"/>
      <c r="V300" s="35"/>
      <c r="W300" s="35"/>
      <c r="X300" s="35"/>
      <c r="Y300" s="35"/>
      <c r="Z300" s="35"/>
      <c r="AA300" s="35"/>
      <c r="AB300" s="35"/>
      <c r="AC300" s="35"/>
      <c r="AD300" s="35"/>
      <c r="AE300" s="35"/>
      <c r="AR300" s="204" t="s">
        <v>169</v>
      </c>
      <c r="AT300" s="204" t="s">
        <v>164</v>
      </c>
      <c r="AU300" s="204" t="s">
        <v>80</v>
      </c>
      <c r="AY300" s="18" t="s">
        <v>162</v>
      </c>
      <c r="BE300" s="205">
        <f t="shared" si="4"/>
        <v>0</v>
      </c>
      <c r="BF300" s="205">
        <f t="shared" si="5"/>
        <v>0</v>
      </c>
      <c r="BG300" s="205">
        <f t="shared" si="6"/>
        <v>0</v>
      </c>
      <c r="BH300" s="205">
        <f t="shared" si="7"/>
        <v>0</v>
      </c>
      <c r="BI300" s="205">
        <f t="shared" si="8"/>
        <v>0</v>
      </c>
      <c r="BJ300" s="18" t="s">
        <v>78</v>
      </c>
      <c r="BK300" s="205">
        <f t="shared" si="9"/>
        <v>0</v>
      </c>
      <c r="BL300" s="18" t="s">
        <v>169</v>
      </c>
      <c r="BM300" s="204" t="s">
        <v>494</v>
      </c>
    </row>
    <row r="301" spans="1:65" s="2" customFormat="1" ht="16.5" customHeight="1">
      <c r="A301" s="35"/>
      <c r="B301" s="36"/>
      <c r="C301" s="193" t="s">
        <v>495</v>
      </c>
      <c r="D301" s="193" t="s">
        <v>164</v>
      </c>
      <c r="E301" s="194" t="s">
        <v>496</v>
      </c>
      <c r="F301" s="195" t="s">
        <v>497</v>
      </c>
      <c r="G301" s="196" t="s">
        <v>481</v>
      </c>
      <c r="H301" s="197">
        <v>1</v>
      </c>
      <c r="I301" s="198"/>
      <c r="J301" s="199">
        <f t="shared" si="0"/>
        <v>0</v>
      </c>
      <c r="K301" s="195" t="s">
        <v>19</v>
      </c>
      <c r="L301" s="40"/>
      <c r="M301" s="200" t="s">
        <v>19</v>
      </c>
      <c r="N301" s="201" t="s">
        <v>42</v>
      </c>
      <c r="O301" s="65"/>
      <c r="P301" s="202">
        <f t="shared" si="1"/>
        <v>0</v>
      </c>
      <c r="Q301" s="202">
        <v>0</v>
      </c>
      <c r="R301" s="202">
        <f t="shared" si="2"/>
        <v>0</v>
      </c>
      <c r="S301" s="202">
        <v>0</v>
      </c>
      <c r="T301" s="203">
        <f t="shared" si="3"/>
        <v>0</v>
      </c>
      <c r="U301" s="35"/>
      <c r="V301" s="35"/>
      <c r="W301" s="35"/>
      <c r="X301" s="35"/>
      <c r="Y301" s="35"/>
      <c r="Z301" s="35"/>
      <c r="AA301" s="35"/>
      <c r="AB301" s="35"/>
      <c r="AC301" s="35"/>
      <c r="AD301" s="35"/>
      <c r="AE301" s="35"/>
      <c r="AR301" s="204" t="s">
        <v>169</v>
      </c>
      <c r="AT301" s="204" t="s">
        <v>164</v>
      </c>
      <c r="AU301" s="204" t="s">
        <v>80</v>
      </c>
      <c r="AY301" s="18" t="s">
        <v>162</v>
      </c>
      <c r="BE301" s="205">
        <f t="shared" si="4"/>
        <v>0</v>
      </c>
      <c r="BF301" s="205">
        <f t="shared" si="5"/>
        <v>0</v>
      </c>
      <c r="BG301" s="205">
        <f t="shared" si="6"/>
        <v>0</v>
      </c>
      <c r="BH301" s="205">
        <f t="shared" si="7"/>
        <v>0</v>
      </c>
      <c r="BI301" s="205">
        <f t="shared" si="8"/>
        <v>0</v>
      </c>
      <c r="BJ301" s="18" t="s">
        <v>78</v>
      </c>
      <c r="BK301" s="205">
        <f t="shared" si="9"/>
        <v>0</v>
      </c>
      <c r="BL301" s="18" t="s">
        <v>169</v>
      </c>
      <c r="BM301" s="204" t="s">
        <v>498</v>
      </c>
    </row>
    <row r="302" spans="1:65" s="2" customFormat="1" ht="16.5" customHeight="1">
      <c r="A302" s="35"/>
      <c r="B302" s="36"/>
      <c r="C302" s="193" t="s">
        <v>499</v>
      </c>
      <c r="D302" s="193" t="s">
        <v>164</v>
      </c>
      <c r="E302" s="194" t="s">
        <v>500</v>
      </c>
      <c r="F302" s="195" t="s">
        <v>501</v>
      </c>
      <c r="G302" s="196" t="s">
        <v>481</v>
      </c>
      <c r="H302" s="197">
        <v>1</v>
      </c>
      <c r="I302" s="198"/>
      <c r="J302" s="199">
        <f t="shared" si="0"/>
        <v>0</v>
      </c>
      <c r="K302" s="195" t="s">
        <v>19</v>
      </c>
      <c r="L302" s="40"/>
      <c r="M302" s="200" t="s">
        <v>19</v>
      </c>
      <c r="N302" s="201" t="s">
        <v>42</v>
      </c>
      <c r="O302" s="65"/>
      <c r="P302" s="202">
        <f t="shared" si="1"/>
        <v>0</v>
      </c>
      <c r="Q302" s="202">
        <v>0</v>
      </c>
      <c r="R302" s="202">
        <f t="shared" si="2"/>
        <v>0</v>
      </c>
      <c r="S302" s="202">
        <v>0</v>
      </c>
      <c r="T302" s="203">
        <f t="shared" si="3"/>
        <v>0</v>
      </c>
      <c r="U302" s="35"/>
      <c r="V302" s="35"/>
      <c r="W302" s="35"/>
      <c r="X302" s="35"/>
      <c r="Y302" s="35"/>
      <c r="Z302" s="35"/>
      <c r="AA302" s="35"/>
      <c r="AB302" s="35"/>
      <c r="AC302" s="35"/>
      <c r="AD302" s="35"/>
      <c r="AE302" s="35"/>
      <c r="AR302" s="204" t="s">
        <v>169</v>
      </c>
      <c r="AT302" s="204" t="s">
        <v>164</v>
      </c>
      <c r="AU302" s="204" t="s">
        <v>80</v>
      </c>
      <c r="AY302" s="18" t="s">
        <v>162</v>
      </c>
      <c r="BE302" s="205">
        <f t="shared" si="4"/>
        <v>0</v>
      </c>
      <c r="BF302" s="205">
        <f t="shared" si="5"/>
        <v>0</v>
      </c>
      <c r="BG302" s="205">
        <f t="shared" si="6"/>
        <v>0</v>
      </c>
      <c r="BH302" s="205">
        <f t="shared" si="7"/>
        <v>0</v>
      </c>
      <c r="BI302" s="205">
        <f t="shared" si="8"/>
        <v>0</v>
      </c>
      <c r="BJ302" s="18" t="s">
        <v>78</v>
      </c>
      <c r="BK302" s="205">
        <f t="shared" si="9"/>
        <v>0</v>
      </c>
      <c r="BL302" s="18" t="s">
        <v>169</v>
      </c>
      <c r="BM302" s="204" t="s">
        <v>502</v>
      </c>
    </row>
    <row r="303" spans="1:65" s="12" customFormat="1" ht="22.9" customHeight="1">
      <c r="B303" s="177"/>
      <c r="C303" s="178"/>
      <c r="D303" s="179" t="s">
        <v>70</v>
      </c>
      <c r="E303" s="191" t="s">
        <v>178</v>
      </c>
      <c r="F303" s="191" t="s">
        <v>503</v>
      </c>
      <c r="G303" s="178"/>
      <c r="H303" s="178"/>
      <c r="I303" s="181"/>
      <c r="J303" s="192">
        <f>BK303</f>
        <v>0</v>
      </c>
      <c r="K303" s="178"/>
      <c r="L303" s="183"/>
      <c r="M303" s="184"/>
      <c r="N303" s="185"/>
      <c r="O303" s="185"/>
      <c r="P303" s="186">
        <f>SUM(P304:P396)</f>
        <v>0</v>
      </c>
      <c r="Q303" s="185"/>
      <c r="R303" s="186">
        <f>SUM(R304:R396)</f>
        <v>1195.69113399</v>
      </c>
      <c r="S303" s="185"/>
      <c r="T303" s="187">
        <f>SUM(T304:T396)</f>
        <v>0</v>
      </c>
      <c r="AR303" s="188" t="s">
        <v>78</v>
      </c>
      <c r="AT303" s="189" t="s">
        <v>70</v>
      </c>
      <c r="AU303" s="189" t="s">
        <v>78</v>
      </c>
      <c r="AY303" s="188" t="s">
        <v>162</v>
      </c>
      <c r="BK303" s="190">
        <f>SUM(BK304:BK396)</f>
        <v>0</v>
      </c>
    </row>
    <row r="304" spans="1:65" s="2" customFormat="1" ht="21.75" customHeight="1">
      <c r="A304" s="35"/>
      <c r="B304" s="36"/>
      <c r="C304" s="193" t="s">
        <v>504</v>
      </c>
      <c r="D304" s="193" t="s">
        <v>164</v>
      </c>
      <c r="E304" s="194" t="s">
        <v>505</v>
      </c>
      <c r="F304" s="195" t="s">
        <v>506</v>
      </c>
      <c r="G304" s="196" t="s">
        <v>250</v>
      </c>
      <c r="H304" s="197">
        <v>158.72</v>
      </c>
      <c r="I304" s="198"/>
      <c r="J304" s="199">
        <f>ROUND(I304*H304,2)</f>
        <v>0</v>
      </c>
      <c r="K304" s="195" t="s">
        <v>168</v>
      </c>
      <c r="L304" s="40"/>
      <c r="M304" s="200" t="s">
        <v>19</v>
      </c>
      <c r="N304" s="201" t="s">
        <v>42</v>
      </c>
      <c r="O304" s="65"/>
      <c r="P304" s="202">
        <f>O304*H304</f>
        <v>0</v>
      </c>
      <c r="Q304" s="202">
        <v>0.34661999999999998</v>
      </c>
      <c r="R304" s="202">
        <f>Q304*H304</f>
        <v>55.015526399999999</v>
      </c>
      <c r="S304" s="202">
        <v>0</v>
      </c>
      <c r="T304" s="203">
        <f>S304*H304</f>
        <v>0</v>
      </c>
      <c r="U304" s="35"/>
      <c r="V304" s="35"/>
      <c r="W304" s="35"/>
      <c r="X304" s="35"/>
      <c r="Y304" s="35"/>
      <c r="Z304" s="35"/>
      <c r="AA304" s="35"/>
      <c r="AB304" s="35"/>
      <c r="AC304" s="35"/>
      <c r="AD304" s="35"/>
      <c r="AE304" s="35"/>
      <c r="AR304" s="204" t="s">
        <v>169</v>
      </c>
      <c r="AT304" s="204" t="s">
        <v>164</v>
      </c>
      <c r="AU304" s="204" t="s">
        <v>80</v>
      </c>
      <c r="AY304" s="18" t="s">
        <v>162</v>
      </c>
      <c r="BE304" s="205">
        <f>IF(N304="základní",J304,0)</f>
        <v>0</v>
      </c>
      <c r="BF304" s="205">
        <f>IF(N304="snížená",J304,0)</f>
        <v>0</v>
      </c>
      <c r="BG304" s="205">
        <f>IF(N304="zákl. přenesená",J304,0)</f>
        <v>0</v>
      </c>
      <c r="BH304" s="205">
        <f>IF(N304="sníž. přenesená",J304,0)</f>
        <v>0</v>
      </c>
      <c r="BI304" s="205">
        <f>IF(N304="nulová",J304,0)</f>
        <v>0</v>
      </c>
      <c r="BJ304" s="18" t="s">
        <v>78</v>
      </c>
      <c r="BK304" s="205">
        <f>ROUND(I304*H304,2)</f>
        <v>0</v>
      </c>
      <c r="BL304" s="18" t="s">
        <v>169</v>
      </c>
      <c r="BM304" s="204" t="s">
        <v>507</v>
      </c>
    </row>
    <row r="305" spans="1:65" s="2" customFormat="1" ht="68.25">
      <c r="A305" s="35"/>
      <c r="B305" s="36"/>
      <c r="C305" s="37"/>
      <c r="D305" s="206" t="s">
        <v>171</v>
      </c>
      <c r="E305" s="37"/>
      <c r="F305" s="207" t="s">
        <v>508</v>
      </c>
      <c r="G305" s="37"/>
      <c r="H305" s="37"/>
      <c r="I305" s="116"/>
      <c r="J305" s="37"/>
      <c r="K305" s="37"/>
      <c r="L305" s="40"/>
      <c r="M305" s="208"/>
      <c r="N305" s="209"/>
      <c r="O305" s="65"/>
      <c r="P305" s="65"/>
      <c r="Q305" s="65"/>
      <c r="R305" s="65"/>
      <c r="S305" s="65"/>
      <c r="T305" s="66"/>
      <c r="U305" s="35"/>
      <c r="V305" s="35"/>
      <c r="W305" s="35"/>
      <c r="X305" s="35"/>
      <c r="Y305" s="35"/>
      <c r="Z305" s="35"/>
      <c r="AA305" s="35"/>
      <c r="AB305" s="35"/>
      <c r="AC305" s="35"/>
      <c r="AD305" s="35"/>
      <c r="AE305" s="35"/>
      <c r="AT305" s="18" t="s">
        <v>171</v>
      </c>
      <c r="AU305" s="18" t="s">
        <v>80</v>
      </c>
    </row>
    <row r="306" spans="1:65" s="13" customFormat="1" ht="11.25">
      <c r="B306" s="210"/>
      <c r="C306" s="211"/>
      <c r="D306" s="206" t="s">
        <v>184</v>
      </c>
      <c r="E306" s="212" t="s">
        <v>19</v>
      </c>
      <c r="F306" s="213" t="s">
        <v>509</v>
      </c>
      <c r="G306" s="211"/>
      <c r="H306" s="214">
        <v>158.72</v>
      </c>
      <c r="I306" s="215"/>
      <c r="J306" s="211"/>
      <c r="K306" s="211"/>
      <c r="L306" s="216"/>
      <c r="M306" s="217"/>
      <c r="N306" s="218"/>
      <c r="O306" s="218"/>
      <c r="P306" s="218"/>
      <c r="Q306" s="218"/>
      <c r="R306" s="218"/>
      <c r="S306" s="218"/>
      <c r="T306" s="219"/>
      <c r="AT306" s="220" t="s">
        <v>184</v>
      </c>
      <c r="AU306" s="220" t="s">
        <v>80</v>
      </c>
      <c r="AV306" s="13" t="s">
        <v>80</v>
      </c>
      <c r="AW306" s="13" t="s">
        <v>33</v>
      </c>
      <c r="AX306" s="13" t="s">
        <v>78</v>
      </c>
      <c r="AY306" s="220" t="s">
        <v>162</v>
      </c>
    </row>
    <row r="307" spans="1:65" s="2" customFormat="1" ht="21.75" customHeight="1">
      <c r="A307" s="35"/>
      <c r="B307" s="36"/>
      <c r="C307" s="193" t="s">
        <v>510</v>
      </c>
      <c r="D307" s="193" t="s">
        <v>164</v>
      </c>
      <c r="E307" s="194" t="s">
        <v>511</v>
      </c>
      <c r="F307" s="195" t="s">
        <v>512</v>
      </c>
      <c r="G307" s="196" t="s">
        <v>250</v>
      </c>
      <c r="H307" s="197">
        <v>165.125</v>
      </c>
      <c r="I307" s="198"/>
      <c r="J307" s="199">
        <f>ROUND(I307*H307,2)</f>
        <v>0</v>
      </c>
      <c r="K307" s="195" t="s">
        <v>168</v>
      </c>
      <c r="L307" s="40"/>
      <c r="M307" s="200" t="s">
        <v>19</v>
      </c>
      <c r="N307" s="201" t="s">
        <v>42</v>
      </c>
      <c r="O307" s="65"/>
      <c r="P307" s="202">
        <f>O307*H307</f>
        <v>0</v>
      </c>
      <c r="Q307" s="202">
        <v>0.42831999999999998</v>
      </c>
      <c r="R307" s="202">
        <f>Q307*H307</f>
        <v>70.726339999999993</v>
      </c>
      <c r="S307" s="202">
        <v>0</v>
      </c>
      <c r="T307" s="203">
        <f>S307*H307</f>
        <v>0</v>
      </c>
      <c r="U307" s="35"/>
      <c r="V307" s="35"/>
      <c r="W307" s="35"/>
      <c r="X307" s="35"/>
      <c r="Y307" s="35"/>
      <c r="Z307" s="35"/>
      <c r="AA307" s="35"/>
      <c r="AB307" s="35"/>
      <c r="AC307" s="35"/>
      <c r="AD307" s="35"/>
      <c r="AE307" s="35"/>
      <c r="AR307" s="204" t="s">
        <v>169</v>
      </c>
      <c r="AT307" s="204" t="s">
        <v>164</v>
      </c>
      <c r="AU307" s="204" t="s">
        <v>80</v>
      </c>
      <c r="AY307" s="18" t="s">
        <v>162</v>
      </c>
      <c r="BE307" s="205">
        <f>IF(N307="základní",J307,0)</f>
        <v>0</v>
      </c>
      <c r="BF307" s="205">
        <f>IF(N307="snížená",J307,0)</f>
        <v>0</v>
      </c>
      <c r="BG307" s="205">
        <f>IF(N307="zákl. přenesená",J307,0)</f>
        <v>0</v>
      </c>
      <c r="BH307" s="205">
        <f>IF(N307="sníž. přenesená",J307,0)</f>
        <v>0</v>
      </c>
      <c r="BI307" s="205">
        <f>IF(N307="nulová",J307,0)</f>
        <v>0</v>
      </c>
      <c r="BJ307" s="18" t="s">
        <v>78</v>
      </c>
      <c r="BK307" s="205">
        <f>ROUND(I307*H307,2)</f>
        <v>0</v>
      </c>
      <c r="BL307" s="18" t="s">
        <v>169</v>
      </c>
      <c r="BM307" s="204" t="s">
        <v>513</v>
      </c>
    </row>
    <row r="308" spans="1:65" s="2" customFormat="1" ht="68.25">
      <c r="A308" s="35"/>
      <c r="B308" s="36"/>
      <c r="C308" s="37"/>
      <c r="D308" s="206" t="s">
        <v>171</v>
      </c>
      <c r="E308" s="37"/>
      <c r="F308" s="207" t="s">
        <v>508</v>
      </c>
      <c r="G308" s="37"/>
      <c r="H308" s="37"/>
      <c r="I308" s="116"/>
      <c r="J308" s="37"/>
      <c r="K308" s="37"/>
      <c r="L308" s="40"/>
      <c r="M308" s="208"/>
      <c r="N308" s="209"/>
      <c r="O308" s="65"/>
      <c r="P308" s="65"/>
      <c r="Q308" s="65"/>
      <c r="R308" s="65"/>
      <c r="S308" s="65"/>
      <c r="T308" s="66"/>
      <c r="U308" s="35"/>
      <c r="V308" s="35"/>
      <c r="W308" s="35"/>
      <c r="X308" s="35"/>
      <c r="Y308" s="35"/>
      <c r="Z308" s="35"/>
      <c r="AA308" s="35"/>
      <c r="AB308" s="35"/>
      <c r="AC308" s="35"/>
      <c r="AD308" s="35"/>
      <c r="AE308" s="35"/>
      <c r="AT308" s="18" t="s">
        <v>171</v>
      </c>
      <c r="AU308" s="18" t="s">
        <v>80</v>
      </c>
    </row>
    <row r="309" spans="1:65" s="13" customFormat="1" ht="11.25">
      <c r="B309" s="210"/>
      <c r="C309" s="211"/>
      <c r="D309" s="206" t="s">
        <v>184</v>
      </c>
      <c r="E309" s="212" t="s">
        <v>19</v>
      </c>
      <c r="F309" s="213" t="s">
        <v>514</v>
      </c>
      <c r="G309" s="211"/>
      <c r="H309" s="214">
        <v>141.41399999999999</v>
      </c>
      <c r="I309" s="215"/>
      <c r="J309" s="211"/>
      <c r="K309" s="211"/>
      <c r="L309" s="216"/>
      <c r="M309" s="217"/>
      <c r="N309" s="218"/>
      <c r="O309" s="218"/>
      <c r="P309" s="218"/>
      <c r="Q309" s="218"/>
      <c r="R309" s="218"/>
      <c r="S309" s="218"/>
      <c r="T309" s="219"/>
      <c r="AT309" s="220" t="s">
        <v>184</v>
      </c>
      <c r="AU309" s="220" t="s">
        <v>80</v>
      </c>
      <c r="AV309" s="13" t="s">
        <v>80</v>
      </c>
      <c r="AW309" s="13" t="s">
        <v>33</v>
      </c>
      <c r="AX309" s="13" t="s">
        <v>71</v>
      </c>
      <c r="AY309" s="220" t="s">
        <v>162</v>
      </c>
    </row>
    <row r="310" spans="1:65" s="13" customFormat="1" ht="11.25">
      <c r="B310" s="210"/>
      <c r="C310" s="211"/>
      <c r="D310" s="206" t="s">
        <v>184</v>
      </c>
      <c r="E310" s="212" t="s">
        <v>19</v>
      </c>
      <c r="F310" s="213" t="s">
        <v>515</v>
      </c>
      <c r="G310" s="211"/>
      <c r="H310" s="214">
        <v>23.710999999999999</v>
      </c>
      <c r="I310" s="215"/>
      <c r="J310" s="211"/>
      <c r="K310" s="211"/>
      <c r="L310" s="216"/>
      <c r="M310" s="217"/>
      <c r="N310" s="218"/>
      <c r="O310" s="218"/>
      <c r="P310" s="218"/>
      <c r="Q310" s="218"/>
      <c r="R310" s="218"/>
      <c r="S310" s="218"/>
      <c r="T310" s="219"/>
      <c r="AT310" s="220" t="s">
        <v>184</v>
      </c>
      <c r="AU310" s="220" t="s">
        <v>80</v>
      </c>
      <c r="AV310" s="13" t="s">
        <v>80</v>
      </c>
      <c r="AW310" s="13" t="s">
        <v>33</v>
      </c>
      <c r="AX310" s="13" t="s">
        <v>71</v>
      </c>
      <c r="AY310" s="220" t="s">
        <v>162</v>
      </c>
    </row>
    <row r="311" spans="1:65" s="14" customFormat="1" ht="11.25">
      <c r="B311" s="221"/>
      <c r="C311" s="222"/>
      <c r="D311" s="206" t="s">
        <v>184</v>
      </c>
      <c r="E311" s="223" t="s">
        <v>19</v>
      </c>
      <c r="F311" s="224" t="s">
        <v>236</v>
      </c>
      <c r="G311" s="222"/>
      <c r="H311" s="225">
        <v>165.125</v>
      </c>
      <c r="I311" s="226"/>
      <c r="J311" s="222"/>
      <c r="K311" s="222"/>
      <c r="L311" s="227"/>
      <c r="M311" s="228"/>
      <c r="N311" s="229"/>
      <c r="O311" s="229"/>
      <c r="P311" s="229"/>
      <c r="Q311" s="229"/>
      <c r="R311" s="229"/>
      <c r="S311" s="229"/>
      <c r="T311" s="230"/>
      <c r="AT311" s="231" t="s">
        <v>184</v>
      </c>
      <c r="AU311" s="231" t="s">
        <v>80</v>
      </c>
      <c r="AV311" s="14" t="s">
        <v>169</v>
      </c>
      <c r="AW311" s="14" t="s">
        <v>33</v>
      </c>
      <c r="AX311" s="14" t="s">
        <v>78</v>
      </c>
      <c r="AY311" s="231" t="s">
        <v>162</v>
      </c>
    </row>
    <row r="312" spans="1:65" s="2" customFormat="1" ht="21.75" customHeight="1">
      <c r="A312" s="35"/>
      <c r="B312" s="36"/>
      <c r="C312" s="193" t="s">
        <v>516</v>
      </c>
      <c r="D312" s="193" t="s">
        <v>164</v>
      </c>
      <c r="E312" s="194" t="s">
        <v>517</v>
      </c>
      <c r="F312" s="195" t="s">
        <v>518</v>
      </c>
      <c r="G312" s="196" t="s">
        <v>262</v>
      </c>
      <c r="H312" s="197">
        <v>1.3</v>
      </c>
      <c r="I312" s="198"/>
      <c r="J312" s="199">
        <f>ROUND(I312*H312,2)</f>
        <v>0</v>
      </c>
      <c r="K312" s="195" t="s">
        <v>168</v>
      </c>
      <c r="L312" s="40"/>
      <c r="M312" s="200" t="s">
        <v>19</v>
      </c>
      <c r="N312" s="201" t="s">
        <v>42</v>
      </c>
      <c r="O312" s="65"/>
      <c r="P312" s="202">
        <f>O312*H312</f>
        <v>0</v>
      </c>
      <c r="Q312" s="202">
        <v>1.04881</v>
      </c>
      <c r="R312" s="202">
        <f>Q312*H312</f>
        <v>1.363453</v>
      </c>
      <c r="S312" s="202">
        <v>0</v>
      </c>
      <c r="T312" s="203">
        <f>S312*H312</f>
        <v>0</v>
      </c>
      <c r="U312" s="35"/>
      <c r="V312" s="35"/>
      <c r="W312" s="35"/>
      <c r="X312" s="35"/>
      <c r="Y312" s="35"/>
      <c r="Z312" s="35"/>
      <c r="AA312" s="35"/>
      <c r="AB312" s="35"/>
      <c r="AC312" s="35"/>
      <c r="AD312" s="35"/>
      <c r="AE312" s="35"/>
      <c r="AR312" s="204" t="s">
        <v>169</v>
      </c>
      <c r="AT312" s="204" t="s">
        <v>164</v>
      </c>
      <c r="AU312" s="204" t="s">
        <v>80</v>
      </c>
      <c r="AY312" s="18" t="s">
        <v>162</v>
      </c>
      <c r="BE312" s="205">
        <f>IF(N312="základní",J312,0)</f>
        <v>0</v>
      </c>
      <c r="BF312" s="205">
        <f>IF(N312="snížená",J312,0)</f>
        <v>0</v>
      </c>
      <c r="BG312" s="205">
        <f>IF(N312="zákl. přenesená",J312,0)</f>
        <v>0</v>
      </c>
      <c r="BH312" s="205">
        <f>IF(N312="sníž. přenesená",J312,0)</f>
        <v>0</v>
      </c>
      <c r="BI312" s="205">
        <f>IF(N312="nulová",J312,0)</f>
        <v>0</v>
      </c>
      <c r="BJ312" s="18" t="s">
        <v>78</v>
      </c>
      <c r="BK312" s="205">
        <f>ROUND(I312*H312,2)</f>
        <v>0</v>
      </c>
      <c r="BL312" s="18" t="s">
        <v>169</v>
      </c>
      <c r="BM312" s="204" t="s">
        <v>519</v>
      </c>
    </row>
    <row r="313" spans="1:65" s="2" customFormat="1" ht="21.75" customHeight="1">
      <c r="A313" s="35"/>
      <c r="B313" s="36"/>
      <c r="C313" s="193" t="s">
        <v>520</v>
      </c>
      <c r="D313" s="193" t="s">
        <v>164</v>
      </c>
      <c r="E313" s="194" t="s">
        <v>521</v>
      </c>
      <c r="F313" s="195" t="s">
        <v>522</v>
      </c>
      <c r="G313" s="196" t="s">
        <v>250</v>
      </c>
      <c r="H313" s="197">
        <v>82.594999999999999</v>
      </c>
      <c r="I313" s="198"/>
      <c r="J313" s="199">
        <f>ROUND(I313*H313,2)</f>
        <v>0</v>
      </c>
      <c r="K313" s="195" t="s">
        <v>168</v>
      </c>
      <c r="L313" s="40"/>
      <c r="M313" s="200" t="s">
        <v>19</v>
      </c>
      <c r="N313" s="201" t="s">
        <v>42</v>
      </c>
      <c r="O313" s="65"/>
      <c r="P313" s="202">
        <f>O313*H313</f>
        <v>0</v>
      </c>
      <c r="Q313" s="202">
        <v>0.14932000000000001</v>
      </c>
      <c r="R313" s="202">
        <f>Q313*H313</f>
        <v>12.3330854</v>
      </c>
      <c r="S313" s="202">
        <v>0</v>
      </c>
      <c r="T313" s="203">
        <f>S313*H313</f>
        <v>0</v>
      </c>
      <c r="U313" s="35"/>
      <c r="V313" s="35"/>
      <c r="W313" s="35"/>
      <c r="X313" s="35"/>
      <c r="Y313" s="35"/>
      <c r="Z313" s="35"/>
      <c r="AA313" s="35"/>
      <c r="AB313" s="35"/>
      <c r="AC313" s="35"/>
      <c r="AD313" s="35"/>
      <c r="AE313" s="35"/>
      <c r="AR313" s="204" t="s">
        <v>169</v>
      </c>
      <c r="AT313" s="204" t="s">
        <v>164</v>
      </c>
      <c r="AU313" s="204" t="s">
        <v>80</v>
      </c>
      <c r="AY313" s="18" t="s">
        <v>162</v>
      </c>
      <c r="BE313" s="205">
        <f>IF(N313="základní",J313,0)</f>
        <v>0</v>
      </c>
      <c r="BF313" s="205">
        <f>IF(N313="snížená",J313,0)</f>
        <v>0</v>
      </c>
      <c r="BG313" s="205">
        <f>IF(N313="zákl. přenesená",J313,0)</f>
        <v>0</v>
      </c>
      <c r="BH313" s="205">
        <f>IF(N313="sníž. přenesená",J313,0)</f>
        <v>0</v>
      </c>
      <c r="BI313" s="205">
        <f>IF(N313="nulová",J313,0)</f>
        <v>0</v>
      </c>
      <c r="BJ313" s="18" t="s">
        <v>78</v>
      </c>
      <c r="BK313" s="205">
        <f>ROUND(I313*H313,2)</f>
        <v>0</v>
      </c>
      <c r="BL313" s="18" t="s">
        <v>169</v>
      </c>
      <c r="BM313" s="204" t="s">
        <v>523</v>
      </c>
    </row>
    <row r="314" spans="1:65" s="2" customFormat="1" ht="146.25">
      <c r="A314" s="35"/>
      <c r="B314" s="36"/>
      <c r="C314" s="37"/>
      <c r="D314" s="206" t="s">
        <v>171</v>
      </c>
      <c r="E314" s="37"/>
      <c r="F314" s="207" t="s">
        <v>524</v>
      </c>
      <c r="G314" s="37"/>
      <c r="H314" s="37"/>
      <c r="I314" s="116"/>
      <c r="J314" s="37"/>
      <c r="K314" s="37"/>
      <c r="L314" s="40"/>
      <c r="M314" s="208"/>
      <c r="N314" s="209"/>
      <c r="O314" s="65"/>
      <c r="P314" s="65"/>
      <c r="Q314" s="65"/>
      <c r="R314" s="65"/>
      <c r="S314" s="65"/>
      <c r="T314" s="66"/>
      <c r="U314" s="35"/>
      <c r="V314" s="35"/>
      <c r="W314" s="35"/>
      <c r="X314" s="35"/>
      <c r="Y314" s="35"/>
      <c r="Z314" s="35"/>
      <c r="AA314" s="35"/>
      <c r="AB314" s="35"/>
      <c r="AC314" s="35"/>
      <c r="AD314" s="35"/>
      <c r="AE314" s="35"/>
      <c r="AT314" s="18" t="s">
        <v>171</v>
      </c>
      <c r="AU314" s="18" t="s">
        <v>80</v>
      </c>
    </row>
    <row r="315" spans="1:65" s="13" customFormat="1" ht="11.25">
      <c r="B315" s="210"/>
      <c r="C315" s="211"/>
      <c r="D315" s="206" t="s">
        <v>184</v>
      </c>
      <c r="E315" s="212" t="s">
        <v>19</v>
      </c>
      <c r="F315" s="213" t="s">
        <v>525</v>
      </c>
      <c r="G315" s="211"/>
      <c r="H315" s="214">
        <v>82.594999999999999</v>
      </c>
      <c r="I315" s="215"/>
      <c r="J315" s="211"/>
      <c r="K315" s="211"/>
      <c r="L315" s="216"/>
      <c r="M315" s="217"/>
      <c r="N315" s="218"/>
      <c r="O315" s="218"/>
      <c r="P315" s="218"/>
      <c r="Q315" s="218"/>
      <c r="R315" s="218"/>
      <c r="S315" s="218"/>
      <c r="T315" s="219"/>
      <c r="AT315" s="220" t="s">
        <v>184</v>
      </c>
      <c r="AU315" s="220" t="s">
        <v>80</v>
      </c>
      <c r="AV315" s="13" t="s">
        <v>80</v>
      </c>
      <c r="AW315" s="13" t="s">
        <v>33</v>
      </c>
      <c r="AX315" s="13" t="s">
        <v>78</v>
      </c>
      <c r="AY315" s="220" t="s">
        <v>162</v>
      </c>
    </row>
    <row r="316" spans="1:65" s="2" customFormat="1" ht="21.75" customHeight="1">
      <c r="A316" s="35"/>
      <c r="B316" s="36"/>
      <c r="C316" s="193" t="s">
        <v>526</v>
      </c>
      <c r="D316" s="193" t="s">
        <v>164</v>
      </c>
      <c r="E316" s="194" t="s">
        <v>527</v>
      </c>
      <c r="F316" s="195" t="s">
        <v>528</v>
      </c>
      <c r="G316" s="196" t="s">
        <v>250</v>
      </c>
      <c r="H316" s="197">
        <v>65.346000000000004</v>
      </c>
      <c r="I316" s="198"/>
      <c r="J316" s="199">
        <f>ROUND(I316*H316,2)</f>
        <v>0</v>
      </c>
      <c r="K316" s="195" t="s">
        <v>168</v>
      </c>
      <c r="L316" s="40"/>
      <c r="M316" s="200" t="s">
        <v>19</v>
      </c>
      <c r="N316" s="201" t="s">
        <v>42</v>
      </c>
      <c r="O316" s="65"/>
      <c r="P316" s="202">
        <f>O316*H316</f>
        <v>0</v>
      </c>
      <c r="Q316" s="202">
        <v>0.20452999999999999</v>
      </c>
      <c r="R316" s="202">
        <f>Q316*H316</f>
        <v>13.365217380000001</v>
      </c>
      <c r="S316" s="202">
        <v>0</v>
      </c>
      <c r="T316" s="203">
        <f>S316*H316</f>
        <v>0</v>
      </c>
      <c r="U316" s="35"/>
      <c r="V316" s="35"/>
      <c r="W316" s="35"/>
      <c r="X316" s="35"/>
      <c r="Y316" s="35"/>
      <c r="Z316" s="35"/>
      <c r="AA316" s="35"/>
      <c r="AB316" s="35"/>
      <c r="AC316" s="35"/>
      <c r="AD316" s="35"/>
      <c r="AE316" s="35"/>
      <c r="AR316" s="204" t="s">
        <v>169</v>
      </c>
      <c r="AT316" s="204" t="s">
        <v>164</v>
      </c>
      <c r="AU316" s="204" t="s">
        <v>80</v>
      </c>
      <c r="AY316" s="18" t="s">
        <v>162</v>
      </c>
      <c r="BE316" s="205">
        <f>IF(N316="základní",J316,0)</f>
        <v>0</v>
      </c>
      <c r="BF316" s="205">
        <f>IF(N316="snížená",J316,0)</f>
        <v>0</v>
      </c>
      <c r="BG316" s="205">
        <f>IF(N316="zákl. přenesená",J316,0)</f>
        <v>0</v>
      </c>
      <c r="BH316" s="205">
        <f>IF(N316="sníž. přenesená",J316,0)</f>
        <v>0</v>
      </c>
      <c r="BI316" s="205">
        <f>IF(N316="nulová",J316,0)</f>
        <v>0</v>
      </c>
      <c r="BJ316" s="18" t="s">
        <v>78</v>
      </c>
      <c r="BK316" s="205">
        <f>ROUND(I316*H316,2)</f>
        <v>0</v>
      </c>
      <c r="BL316" s="18" t="s">
        <v>169</v>
      </c>
      <c r="BM316" s="204" t="s">
        <v>529</v>
      </c>
    </row>
    <row r="317" spans="1:65" s="2" customFormat="1" ht="146.25">
      <c r="A317" s="35"/>
      <c r="B317" s="36"/>
      <c r="C317" s="37"/>
      <c r="D317" s="206" t="s">
        <v>171</v>
      </c>
      <c r="E317" s="37"/>
      <c r="F317" s="207" t="s">
        <v>524</v>
      </c>
      <c r="G317" s="37"/>
      <c r="H317" s="37"/>
      <c r="I317" s="116"/>
      <c r="J317" s="37"/>
      <c r="K317" s="37"/>
      <c r="L317" s="40"/>
      <c r="M317" s="208"/>
      <c r="N317" s="209"/>
      <c r="O317" s="65"/>
      <c r="P317" s="65"/>
      <c r="Q317" s="65"/>
      <c r="R317" s="65"/>
      <c r="S317" s="65"/>
      <c r="T317" s="66"/>
      <c r="U317" s="35"/>
      <c r="V317" s="35"/>
      <c r="W317" s="35"/>
      <c r="X317" s="35"/>
      <c r="Y317" s="35"/>
      <c r="Z317" s="35"/>
      <c r="AA317" s="35"/>
      <c r="AB317" s="35"/>
      <c r="AC317" s="35"/>
      <c r="AD317" s="35"/>
      <c r="AE317" s="35"/>
      <c r="AT317" s="18" t="s">
        <v>171</v>
      </c>
      <c r="AU317" s="18" t="s">
        <v>80</v>
      </c>
    </row>
    <row r="318" spans="1:65" s="13" customFormat="1" ht="11.25">
      <c r="B318" s="210"/>
      <c r="C318" s="211"/>
      <c r="D318" s="206" t="s">
        <v>184</v>
      </c>
      <c r="E318" s="212" t="s">
        <v>19</v>
      </c>
      <c r="F318" s="213" t="s">
        <v>530</v>
      </c>
      <c r="G318" s="211"/>
      <c r="H318" s="214">
        <v>65.346000000000004</v>
      </c>
      <c r="I318" s="215"/>
      <c r="J318" s="211"/>
      <c r="K318" s="211"/>
      <c r="L318" s="216"/>
      <c r="M318" s="217"/>
      <c r="N318" s="218"/>
      <c r="O318" s="218"/>
      <c r="P318" s="218"/>
      <c r="Q318" s="218"/>
      <c r="R318" s="218"/>
      <c r="S318" s="218"/>
      <c r="T318" s="219"/>
      <c r="AT318" s="220" t="s">
        <v>184</v>
      </c>
      <c r="AU318" s="220" t="s">
        <v>80</v>
      </c>
      <c r="AV318" s="13" t="s">
        <v>80</v>
      </c>
      <c r="AW318" s="13" t="s">
        <v>33</v>
      </c>
      <c r="AX318" s="13" t="s">
        <v>78</v>
      </c>
      <c r="AY318" s="220" t="s">
        <v>162</v>
      </c>
    </row>
    <row r="319" spans="1:65" s="2" customFormat="1" ht="21.75" customHeight="1">
      <c r="A319" s="35"/>
      <c r="B319" s="36"/>
      <c r="C319" s="193" t="s">
        <v>531</v>
      </c>
      <c r="D319" s="193" t="s">
        <v>164</v>
      </c>
      <c r="E319" s="194" t="s">
        <v>532</v>
      </c>
      <c r="F319" s="195" t="s">
        <v>533</v>
      </c>
      <c r="G319" s="196" t="s">
        <v>250</v>
      </c>
      <c r="H319" s="197">
        <v>570.62900000000002</v>
      </c>
      <c r="I319" s="198"/>
      <c r="J319" s="199">
        <f>ROUND(I319*H319,2)</f>
        <v>0</v>
      </c>
      <c r="K319" s="195" t="s">
        <v>168</v>
      </c>
      <c r="L319" s="40"/>
      <c r="M319" s="200" t="s">
        <v>19</v>
      </c>
      <c r="N319" s="201" t="s">
        <v>42</v>
      </c>
      <c r="O319" s="65"/>
      <c r="P319" s="202">
        <f>O319*H319</f>
        <v>0</v>
      </c>
      <c r="Q319" s="202">
        <v>0.30332999999999999</v>
      </c>
      <c r="R319" s="202">
        <f>Q319*H319</f>
        <v>173.08889457000001</v>
      </c>
      <c r="S319" s="202">
        <v>0</v>
      </c>
      <c r="T319" s="203">
        <f>S319*H319</f>
        <v>0</v>
      </c>
      <c r="U319" s="35"/>
      <c r="V319" s="35"/>
      <c r="W319" s="35"/>
      <c r="X319" s="35"/>
      <c r="Y319" s="35"/>
      <c r="Z319" s="35"/>
      <c r="AA319" s="35"/>
      <c r="AB319" s="35"/>
      <c r="AC319" s="35"/>
      <c r="AD319" s="35"/>
      <c r="AE319" s="35"/>
      <c r="AR319" s="204" t="s">
        <v>169</v>
      </c>
      <c r="AT319" s="204" t="s">
        <v>164</v>
      </c>
      <c r="AU319" s="204" t="s">
        <v>80</v>
      </c>
      <c r="AY319" s="18" t="s">
        <v>162</v>
      </c>
      <c r="BE319" s="205">
        <f>IF(N319="základní",J319,0)</f>
        <v>0</v>
      </c>
      <c r="BF319" s="205">
        <f>IF(N319="snížená",J319,0)</f>
        <v>0</v>
      </c>
      <c r="BG319" s="205">
        <f>IF(N319="zákl. přenesená",J319,0)</f>
        <v>0</v>
      </c>
      <c r="BH319" s="205">
        <f>IF(N319="sníž. přenesená",J319,0)</f>
        <v>0</v>
      </c>
      <c r="BI319" s="205">
        <f>IF(N319="nulová",J319,0)</f>
        <v>0</v>
      </c>
      <c r="BJ319" s="18" t="s">
        <v>78</v>
      </c>
      <c r="BK319" s="205">
        <f>ROUND(I319*H319,2)</f>
        <v>0</v>
      </c>
      <c r="BL319" s="18" t="s">
        <v>169</v>
      </c>
      <c r="BM319" s="204" t="s">
        <v>534</v>
      </c>
    </row>
    <row r="320" spans="1:65" s="2" customFormat="1" ht="146.25">
      <c r="A320" s="35"/>
      <c r="B320" s="36"/>
      <c r="C320" s="37"/>
      <c r="D320" s="206" t="s">
        <v>171</v>
      </c>
      <c r="E320" s="37"/>
      <c r="F320" s="207" t="s">
        <v>524</v>
      </c>
      <c r="G320" s="37"/>
      <c r="H320" s="37"/>
      <c r="I320" s="116"/>
      <c r="J320" s="37"/>
      <c r="K320" s="37"/>
      <c r="L320" s="40"/>
      <c r="M320" s="208"/>
      <c r="N320" s="209"/>
      <c r="O320" s="65"/>
      <c r="P320" s="65"/>
      <c r="Q320" s="65"/>
      <c r="R320" s="65"/>
      <c r="S320" s="65"/>
      <c r="T320" s="66"/>
      <c r="U320" s="35"/>
      <c r="V320" s="35"/>
      <c r="W320" s="35"/>
      <c r="X320" s="35"/>
      <c r="Y320" s="35"/>
      <c r="Z320" s="35"/>
      <c r="AA320" s="35"/>
      <c r="AB320" s="35"/>
      <c r="AC320" s="35"/>
      <c r="AD320" s="35"/>
      <c r="AE320" s="35"/>
      <c r="AT320" s="18" t="s">
        <v>171</v>
      </c>
      <c r="AU320" s="18" t="s">
        <v>80</v>
      </c>
    </row>
    <row r="321" spans="1:65" s="13" customFormat="1" ht="11.25">
      <c r="B321" s="210"/>
      <c r="C321" s="211"/>
      <c r="D321" s="206" t="s">
        <v>184</v>
      </c>
      <c r="E321" s="212" t="s">
        <v>19</v>
      </c>
      <c r="F321" s="213" t="s">
        <v>535</v>
      </c>
      <c r="G321" s="211"/>
      <c r="H321" s="214">
        <v>85.795000000000002</v>
      </c>
      <c r="I321" s="215"/>
      <c r="J321" s="211"/>
      <c r="K321" s="211"/>
      <c r="L321" s="216"/>
      <c r="M321" s="217"/>
      <c r="N321" s="218"/>
      <c r="O321" s="218"/>
      <c r="P321" s="218"/>
      <c r="Q321" s="218"/>
      <c r="R321" s="218"/>
      <c r="S321" s="218"/>
      <c r="T321" s="219"/>
      <c r="AT321" s="220" t="s">
        <v>184</v>
      </c>
      <c r="AU321" s="220" t="s">
        <v>80</v>
      </c>
      <c r="AV321" s="13" t="s">
        <v>80</v>
      </c>
      <c r="AW321" s="13" t="s">
        <v>33</v>
      </c>
      <c r="AX321" s="13" t="s">
        <v>71</v>
      </c>
      <c r="AY321" s="220" t="s">
        <v>162</v>
      </c>
    </row>
    <row r="322" spans="1:65" s="13" customFormat="1" ht="11.25">
      <c r="B322" s="210"/>
      <c r="C322" s="211"/>
      <c r="D322" s="206" t="s">
        <v>184</v>
      </c>
      <c r="E322" s="212" t="s">
        <v>19</v>
      </c>
      <c r="F322" s="213" t="s">
        <v>536</v>
      </c>
      <c r="G322" s="211"/>
      <c r="H322" s="214">
        <v>188.703</v>
      </c>
      <c r="I322" s="215"/>
      <c r="J322" s="211"/>
      <c r="K322" s="211"/>
      <c r="L322" s="216"/>
      <c r="M322" s="217"/>
      <c r="N322" s="218"/>
      <c r="O322" s="218"/>
      <c r="P322" s="218"/>
      <c r="Q322" s="218"/>
      <c r="R322" s="218"/>
      <c r="S322" s="218"/>
      <c r="T322" s="219"/>
      <c r="AT322" s="220" t="s">
        <v>184</v>
      </c>
      <c r="AU322" s="220" t="s">
        <v>80</v>
      </c>
      <c r="AV322" s="13" t="s">
        <v>80</v>
      </c>
      <c r="AW322" s="13" t="s">
        <v>33</v>
      </c>
      <c r="AX322" s="13" t="s">
        <v>71</v>
      </c>
      <c r="AY322" s="220" t="s">
        <v>162</v>
      </c>
    </row>
    <row r="323" spans="1:65" s="13" customFormat="1" ht="11.25">
      <c r="B323" s="210"/>
      <c r="C323" s="211"/>
      <c r="D323" s="206" t="s">
        <v>184</v>
      </c>
      <c r="E323" s="212" t="s">
        <v>19</v>
      </c>
      <c r="F323" s="213" t="s">
        <v>537</v>
      </c>
      <c r="G323" s="211"/>
      <c r="H323" s="214">
        <v>202.67</v>
      </c>
      <c r="I323" s="215"/>
      <c r="J323" s="211"/>
      <c r="K323" s="211"/>
      <c r="L323" s="216"/>
      <c r="M323" s="217"/>
      <c r="N323" s="218"/>
      <c r="O323" s="218"/>
      <c r="P323" s="218"/>
      <c r="Q323" s="218"/>
      <c r="R323" s="218"/>
      <c r="S323" s="218"/>
      <c r="T323" s="219"/>
      <c r="AT323" s="220" t="s">
        <v>184</v>
      </c>
      <c r="AU323" s="220" t="s">
        <v>80</v>
      </c>
      <c r="AV323" s="13" t="s">
        <v>80</v>
      </c>
      <c r="AW323" s="13" t="s">
        <v>33</v>
      </c>
      <c r="AX323" s="13" t="s">
        <v>71</v>
      </c>
      <c r="AY323" s="220" t="s">
        <v>162</v>
      </c>
    </row>
    <row r="324" spans="1:65" s="13" customFormat="1" ht="11.25">
      <c r="B324" s="210"/>
      <c r="C324" s="211"/>
      <c r="D324" s="206" t="s">
        <v>184</v>
      </c>
      <c r="E324" s="212" t="s">
        <v>19</v>
      </c>
      <c r="F324" s="213" t="s">
        <v>538</v>
      </c>
      <c r="G324" s="211"/>
      <c r="H324" s="214">
        <v>93.460999999999999</v>
      </c>
      <c r="I324" s="215"/>
      <c r="J324" s="211"/>
      <c r="K324" s="211"/>
      <c r="L324" s="216"/>
      <c r="M324" s="217"/>
      <c r="N324" s="218"/>
      <c r="O324" s="218"/>
      <c r="P324" s="218"/>
      <c r="Q324" s="218"/>
      <c r="R324" s="218"/>
      <c r="S324" s="218"/>
      <c r="T324" s="219"/>
      <c r="AT324" s="220" t="s">
        <v>184</v>
      </c>
      <c r="AU324" s="220" t="s">
        <v>80</v>
      </c>
      <c r="AV324" s="13" t="s">
        <v>80</v>
      </c>
      <c r="AW324" s="13" t="s">
        <v>33</v>
      </c>
      <c r="AX324" s="13" t="s">
        <v>71</v>
      </c>
      <c r="AY324" s="220" t="s">
        <v>162</v>
      </c>
    </row>
    <row r="325" spans="1:65" s="14" customFormat="1" ht="11.25">
      <c r="B325" s="221"/>
      <c r="C325" s="222"/>
      <c r="D325" s="206" t="s">
        <v>184</v>
      </c>
      <c r="E325" s="223" t="s">
        <v>19</v>
      </c>
      <c r="F325" s="224" t="s">
        <v>236</v>
      </c>
      <c r="G325" s="222"/>
      <c r="H325" s="225">
        <v>570.62900000000002</v>
      </c>
      <c r="I325" s="226"/>
      <c r="J325" s="222"/>
      <c r="K325" s="222"/>
      <c r="L325" s="227"/>
      <c r="M325" s="228"/>
      <c r="N325" s="229"/>
      <c r="O325" s="229"/>
      <c r="P325" s="229"/>
      <c r="Q325" s="229"/>
      <c r="R325" s="229"/>
      <c r="S325" s="229"/>
      <c r="T325" s="230"/>
      <c r="AT325" s="231" t="s">
        <v>184</v>
      </c>
      <c r="AU325" s="231" t="s">
        <v>80</v>
      </c>
      <c r="AV325" s="14" t="s">
        <v>169</v>
      </c>
      <c r="AW325" s="14" t="s">
        <v>33</v>
      </c>
      <c r="AX325" s="14" t="s">
        <v>78</v>
      </c>
      <c r="AY325" s="231" t="s">
        <v>162</v>
      </c>
    </row>
    <row r="326" spans="1:65" s="2" customFormat="1" ht="21.75" customHeight="1">
      <c r="A326" s="35"/>
      <c r="B326" s="36"/>
      <c r="C326" s="193" t="s">
        <v>539</v>
      </c>
      <c r="D326" s="193" t="s">
        <v>164</v>
      </c>
      <c r="E326" s="194" t="s">
        <v>540</v>
      </c>
      <c r="F326" s="195" t="s">
        <v>541</v>
      </c>
      <c r="G326" s="196" t="s">
        <v>250</v>
      </c>
      <c r="H326" s="197">
        <v>793.85900000000004</v>
      </c>
      <c r="I326" s="198"/>
      <c r="J326" s="199">
        <f>ROUND(I326*H326,2)</f>
        <v>0</v>
      </c>
      <c r="K326" s="195" t="s">
        <v>168</v>
      </c>
      <c r="L326" s="40"/>
      <c r="M326" s="200" t="s">
        <v>19</v>
      </c>
      <c r="N326" s="201" t="s">
        <v>42</v>
      </c>
      <c r="O326" s="65"/>
      <c r="P326" s="202">
        <f>O326*H326</f>
        <v>0</v>
      </c>
      <c r="Q326" s="202">
        <v>0.17351</v>
      </c>
      <c r="R326" s="202">
        <f>Q326*H326</f>
        <v>137.74247509</v>
      </c>
      <c r="S326" s="202">
        <v>0</v>
      </c>
      <c r="T326" s="203">
        <f>S326*H326</f>
        <v>0</v>
      </c>
      <c r="U326" s="35"/>
      <c r="V326" s="35"/>
      <c r="W326" s="35"/>
      <c r="X326" s="35"/>
      <c r="Y326" s="35"/>
      <c r="Z326" s="35"/>
      <c r="AA326" s="35"/>
      <c r="AB326" s="35"/>
      <c r="AC326" s="35"/>
      <c r="AD326" s="35"/>
      <c r="AE326" s="35"/>
      <c r="AR326" s="204" t="s">
        <v>169</v>
      </c>
      <c r="AT326" s="204" t="s">
        <v>164</v>
      </c>
      <c r="AU326" s="204" t="s">
        <v>80</v>
      </c>
      <c r="AY326" s="18" t="s">
        <v>162</v>
      </c>
      <c r="BE326" s="205">
        <f>IF(N326="základní",J326,0)</f>
        <v>0</v>
      </c>
      <c r="BF326" s="205">
        <f>IF(N326="snížená",J326,0)</f>
        <v>0</v>
      </c>
      <c r="BG326" s="205">
        <f>IF(N326="zákl. přenesená",J326,0)</f>
        <v>0</v>
      </c>
      <c r="BH326" s="205">
        <f>IF(N326="sníž. přenesená",J326,0)</f>
        <v>0</v>
      </c>
      <c r="BI326" s="205">
        <f>IF(N326="nulová",J326,0)</f>
        <v>0</v>
      </c>
      <c r="BJ326" s="18" t="s">
        <v>78</v>
      </c>
      <c r="BK326" s="205">
        <f>ROUND(I326*H326,2)</f>
        <v>0</v>
      </c>
      <c r="BL326" s="18" t="s">
        <v>169</v>
      </c>
      <c r="BM326" s="204" t="s">
        <v>542</v>
      </c>
    </row>
    <row r="327" spans="1:65" s="2" customFormat="1" ht="19.5">
      <c r="A327" s="35"/>
      <c r="B327" s="36"/>
      <c r="C327" s="37"/>
      <c r="D327" s="206" t="s">
        <v>264</v>
      </c>
      <c r="E327" s="37"/>
      <c r="F327" s="207" t="s">
        <v>543</v>
      </c>
      <c r="G327" s="37"/>
      <c r="H327" s="37"/>
      <c r="I327" s="116"/>
      <c r="J327" s="37"/>
      <c r="K327" s="37"/>
      <c r="L327" s="40"/>
      <c r="M327" s="208"/>
      <c r="N327" s="209"/>
      <c r="O327" s="65"/>
      <c r="P327" s="65"/>
      <c r="Q327" s="65"/>
      <c r="R327" s="65"/>
      <c r="S327" s="65"/>
      <c r="T327" s="66"/>
      <c r="U327" s="35"/>
      <c r="V327" s="35"/>
      <c r="W327" s="35"/>
      <c r="X327" s="35"/>
      <c r="Y327" s="35"/>
      <c r="Z327" s="35"/>
      <c r="AA327" s="35"/>
      <c r="AB327" s="35"/>
      <c r="AC327" s="35"/>
      <c r="AD327" s="35"/>
      <c r="AE327" s="35"/>
      <c r="AT327" s="18" t="s">
        <v>264</v>
      </c>
      <c r="AU327" s="18" t="s">
        <v>80</v>
      </c>
    </row>
    <row r="328" spans="1:65" s="13" customFormat="1" ht="11.25">
      <c r="B328" s="210"/>
      <c r="C328" s="211"/>
      <c r="D328" s="206" t="s">
        <v>184</v>
      </c>
      <c r="E328" s="212" t="s">
        <v>19</v>
      </c>
      <c r="F328" s="213" t="s">
        <v>544</v>
      </c>
      <c r="G328" s="211"/>
      <c r="H328" s="214">
        <v>467.60199999999998</v>
      </c>
      <c r="I328" s="215"/>
      <c r="J328" s="211"/>
      <c r="K328" s="211"/>
      <c r="L328" s="216"/>
      <c r="M328" s="217"/>
      <c r="N328" s="218"/>
      <c r="O328" s="218"/>
      <c r="P328" s="218"/>
      <c r="Q328" s="218"/>
      <c r="R328" s="218"/>
      <c r="S328" s="218"/>
      <c r="T328" s="219"/>
      <c r="AT328" s="220" t="s">
        <v>184</v>
      </c>
      <c r="AU328" s="220" t="s">
        <v>80</v>
      </c>
      <c r="AV328" s="13" t="s">
        <v>80</v>
      </c>
      <c r="AW328" s="13" t="s">
        <v>33</v>
      </c>
      <c r="AX328" s="13" t="s">
        <v>71</v>
      </c>
      <c r="AY328" s="220" t="s">
        <v>162</v>
      </c>
    </row>
    <row r="329" spans="1:65" s="13" customFormat="1" ht="11.25">
      <c r="B329" s="210"/>
      <c r="C329" s="211"/>
      <c r="D329" s="206" t="s">
        <v>184</v>
      </c>
      <c r="E329" s="212" t="s">
        <v>19</v>
      </c>
      <c r="F329" s="213" t="s">
        <v>545</v>
      </c>
      <c r="G329" s="211"/>
      <c r="H329" s="214">
        <v>76.603999999999999</v>
      </c>
      <c r="I329" s="215"/>
      <c r="J329" s="211"/>
      <c r="K329" s="211"/>
      <c r="L329" s="216"/>
      <c r="M329" s="217"/>
      <c r="N329" s="218"/>
      <c r="O329" s="218"/>
      <c r="P329" s="218"/>
      <c r="Q329" s="218"/>
      <c r="R329" s="218"/>
      <c r="S329" s="218"/>
      <c r="T329" s="219"/>
      <c r="AT329" s="220" t="s">
        <v>184</v>
      </c>
      <c r="AU329" s="220" t="s">
        <v>80</v>
      </c>
      <c r="AV329" s="13" t="s">
        <v>80</v>
      </c>
      <c r="AW329" s="13" t="s">
        <v>33</v>
      </c>
      <c r="AX329" s="13" t="s">
        <v>71</v>
      </c>
      <c r="AY329" s="220" t="s">
        <v>162</v>
      </c>
    </row>
    <row r="330" spans="1:65" s="13" customFormat="1" ht="11.25">
      <c r="B330" s="210"/>
      <c r="C330" s="211"/>
      <c r="D330" s="206" t="s">
        <v>184</v>
      </c>
      <c r="E330" s="212" t="s">
        <v>19</v>
      </c>
      <c r="F330" s="213" t="s">
        <v>546</v>
      </c>
      <c r="G330" s="211"/>
      <c r="H330" s="214">
        <v>249.65299999999999</v>
      </c>
      <c r="I330" s="215"/>
      <c r="J330" s="211"/>
      <c r="K330" s="211"/>
      <c r="L330" s="216"/>
      <c r="M330" s="217"/>
      <c r="N330" s="218"/>
      <c r="O330" s="218"/>
      <c r="P330" s="218"/>
      <c r="Q330" s="218"/>
      <c r="R330" s="218"/>
      <c r="S330" s="218"/>
      <c r="T330" s="219"/>
      <c r="AT330" s="220" t="s">
        <v>184</v>
      </c>
      <c r="AU330" s="220" t="s">
        <v>80</v>
      </c>
      <c r="AV330" s="13" t="s">
        <v>80</v>
      </c>
      <c r="AW330" s="13" t="s">
        <v>33</v>
      </c>
      <c r="AX330" s="13" t="s">
        <v>71</v>
      </c>
      <c r="AY330" s="220" t="s">
        <v>162</v>
      </c>
    </row>
    <row r="331" spans="1:65" s="14" customFormat="1" ht="11.25">
      <c r="B331" s="221"/>
      <c r="C331" s="222"/>
      <c r="D331" s="206" t="s">
        <v>184</v>
      </c>
      <c r="E331" s="223" t="s">
        <v>19</v>
      </c>
      <c r="F331" s="224" t="s">
        <v>236</v>
      </c>
      <c r="G331" s="222"/>
      <c r="H331" s="225">
        <v>793.85900000000004</v>
      </c>
      <c r="I331" s="226"/>
      <c r="J331" s="222"/>
      <c r="K331" s="222"/>
      <c r="L331" s="227"/>
      <c r="M331" s="228"/>
      <c r="N331" s="229"/>
      <c r="O331" s="229"/>
      <c r="P331" s="229"/>
      <c r="Q331" s="229"/>
      <c r="R331" s="229"/>
      <c r="S331" s="229"/>
      <c r="T331" s="230"/>
      <c r="AT331" s="231" t="s">
        <v>184</v>
      </c>
      <c r="AU331" s="231" t="s">
        <v>80</v>
      </c>
      <c r="AV331" s="14" t="s">
        <v>169</v>
      </c>
      <c r="AW331" s="14" t="s">
        <v>33</v>
      </c>
      <c r="AX331" s="14" t="s">
        <v>78</v>
      </c>
      <c r="AY331" s="231" t="s">
        <v>162</v>
      </c>
    </row>
    <row r="332" spans="1:65" s="2" customFormat="1" ht="21.75" customHeight="1">
      <c r="A332" s="35"/>
      <c r="B332" s="36"/>
      <c r="C332" s="193" t="s">
        <v>547</v>
      </c>
      <c r="D332" s="193" t="s">
        <v>164</v>
      </c>
      <c r="E332" s="194" t="s">
        <v>548</v>
      </c>
      <c r="F332" s="195" t="s">
        <v>549</v>
      </c>
      <c r="G332" s="196" t="s">
        <v>250</v>
      </c>
      <c r="H332" s="197">
        <v>221.33500000000001</v>
      </c>
      <c r="I332" s="198"/>
      <c r="J332" s="199">
        <f>ROUND(I332*H332,2)</f>
        <v>0</v>
      </c>
      <c r="K332" s="195" t="s">
        <v>168</v>
      </c>
      <c r="L332" s="40"/>
      <c r="M332" s="200" t="s">
        <v>19</v>
      </c>
      <c r="N332" s="201" t="s">
        <v>42</v>
      </c>
      <c r="O332" s="65"/>
      <c r="P332" s="202">
        <f>O332*H332</f>
        <v>0</v>
      </c>
      <c r="Q332" s="202">
        <v>0.25296000000000002</v>
      </c>
      <c r="R332" s="202">
        <f>Q332*H332</f>
        <v>55.988901600000005</v>
      </c>
      <c r="S332" s="202">
        <v>0</v>
      </c>
      <c r="T332" s="203">
        <f>S332*H332</f>
        <v>0</v>
      </c>
      <c r="U332" s="35"/>
      <c r="V332" s="35"/>
      <c r="W332" s="35"/>
      <c r="X332" s="35"/>
      <c r="Y332" s="35"/>
      <c r="Z332" s="35"/>
      <c r="AA332" s="35"/>
      <c r="AB332" s="35"/>
      <c r="AC332" s="35"/>
      <c r="AD332" s="35"/>
      <c r="AE332" s="35"/>
      <c r="AR332" s="204" t="s">
        <v>169</v>
      </c>
      <c r="AT332" s="204" t="s">
        <v>164</v>
      </c>
      <c r="AU332" s="204" t="s">
        <v>80</v>
      </c>
      <c r="AY332" s="18" t="s">
        <v>162</v>
      </c>
      <c r="BE332" s="205">
        <f>IF(N332="základní",J332,0)</f>
        <v>0</v>
      </c>
      <c r="BF332" s="205">
        <f>IF(N332="snížená",J332,0)</f>
        <v>0</v>
      </c>
      <c r="BG332" s="205">
        <f>IF(N332="zákl. přenesená",J332,0)</f>
        <v>0</v>
      </c>
      <c r="BH332" s="205">
        <f>IF(N332="sníž. přenesená",J332,0)</f>
        <v>0</v>
      </c>
      <c r="BI332" s="205">
        <f>IF(N332="nulová",J332,0)</f>
        <v>0</v>
      </c>
      <c r="BJ332" s="18" t="s">
        <v>78</v>
      </c>
      <c r="BK332" s="205">
        <f>ROUND(I332*H332,2)</f>
        <v>0</v>
      </c>
      <c r="BL332" s="18" t="s">
        <v>169</v>
      </c>
      <c r="BM332" s="204" t="s">
        <v>550</v>
      </c>
    </row>
    <row r="333" spans="1:65" s="2" customFormat="1" ht="19.5">
      <c r="A333" s="35"/>
      <c r="B333" s="36"/>
      <c r="C333" s="37"/>
      <c r="D333" s="206" t="s">
        <v>264</v>
      </c>
      <c r="E333" s="37"/>
      <c r="F333" s="207" t="s">
        <v>551</v>
      </c>
      <c r="G333" s="37"/>
      <c r="H333" s="37"/>
      <c r="I333" s="116"/>
      <c r="J333" s="37"/>
      <c r="K333" s="37"/>
      <c r="L333" s="40"/>
      <c r="M333" s="208"/>
      <c r="N333" s="209"/>
      <c r="O333" s="65"/>
      <c r="P333" s="65"/>
      <c r="Q333" s="65"/>
      <c r="R333" s="65"/>
      <c r="S333" s="65"/>
      <c r="T333" s="66"/>
      <c r="U333" s="35"/>
      <c r="V333" s="35"/>
      <c r="W333" s="35"/>
      <c r="X333" s="35"/>
      <c r="Y333" s="35"/>
      <c r="Z333" s="35"/>
      <c r="AA333" s="35"/>
      <c r="AB333" s="35"/>
      <c r="AC333" s="35"/>
      <c r="AD333" s="35"/>
      <c r="AE333" s="35"/>
      <c r="AT333" s="18" t="s">
        <v>264</v>
      </c>
      <c r="AU333" s="18" t="s">
        <v>80</v>
      </c>
    </row>
    <row r="334" spans="1:65" s="13" customFormat="1" ht="11.25">
      <c r="B334" s="210"/>
      <c r="C334" s="211"/>
      <c r="D334" s="206" t="s">
        <v>184</v>
      </c>
      <c r="E334" s="212" t="s">
        <v>19</v>
      </c>
      <c r="F334" s="213" t="s">
        <v>552</v>
      </c>
      <c r="G334" s="211"/>
      <c r="H334" s="214">
        <v>221.33500000000001</v>
      </c>
      <c r="I334" s="215"/>
      <c r="J334" s="211"/>
      <c r="K334" s="211"/>
      <c r="L334" s="216"/>
      <c r="M334" s="217"/>
      <c r="N334" s="218"/>
      <c r="O334" s="218"/>
      <c r="P334" s="218"/>
      <c r="Q334" s="218"/>
      <c r="R334" s="218"/>
      <c r="S334" s="218"/>
      <c r="T334" s="219"/>
      <c r="AT334" s="220" t="s">
        <v>184</v>
      </c>
      <c r="AU334" s="220" t="s">
        <v>80</v>
      </c>
      <c r="AV334" s="13" t="s">
        <v>80</v>
      </c>
      <c r="AW334" s="13" t="s">
        <v>33</v>
      </c>
      <c r="AX334" s="13" t="s">
        <v>78</v>
      </c>
      <c r="AY334" s="220" t="s">
        <v>162</v>
      </c>
    </row>
    <row r="335" spans="1:65" s="2" customFormat="1" ht="21.75" customHeight="1">
      <c r="A335" s="35"/>
      <c r="B335" s="36"/>
      <c r="C335" s="193" t="s">
        <v>553</v>
      </c>
      <c r="D335" s="193" t="s">
        <v>164</v>
      </c>
      <c r="E335" s="194" t="s">
        <v>554</v>
      </c>
      <c r="F335" s="195" t="s">
        <v>555</v>
      </c>
      <c r="G335" s="196" t="s">
        <v>250</v>
      </c>
      <c r="H335" s="197">
        <v>14.49</v>
      </c>
      <c r="I335" s="198"/>
      <c r="J335" s="199">
        <f>ROUND(I335*H335,2)</f>
        <v>0</v>
      </c>
      <c r="K335" s="195" t="s">
        <v>168</v>
      </c>
      <c r="L335" s="40"/>
      <c r="M335" s="200" t="s">
        <v>19</v>
      </c>
      <c r="N335" s="201" t="s">
        <v>42</v>
      </c>
      <c r="O335" s="65"/>
      <c r="P335" s="202">
        <f>O335*H335</f>
        <v>0</v>
      </c>
      <c r="Q335" s="202">
        <v>0.29832999999999998</v>
      </c>
      <c r="R335" s="202">
        <f>Q335*H335</f>
        <v>4.3228016999999994</v>
      </c>
      <c r="S335" s="202">
        <v>0</v>
      </c>
      <c r="T335" s="203">
        <f>S335*H335</f>
        <v>0</v>
      </c>
      <c r="U335" s="35"/>
      <c r="V335" s="35"/>
      <c r="W335" s="35"/>
      <c r="X335" s="35"/>
      <c r="Y335" s="35"/>
      <c r="Z335" s="35"/>
      <c r="AA335" s="35"/>
      <c r="AB335" s="35"/>
      <c r="AC335" s="35"/>
      <c r="AD335" s="35"/>
      <c r="AE335" s="35"/>
      <c r="AR335" s="204" t="s">
        <v>169</v>
      </c>
      <c r="AT335" s="204" t="s">
        <v>164</v>
      </c>
      <c r="AU335" s="204" t="s">
        <v>80</v>
      </c>
      <c r="AY335" s="18" t="s">
        <v>162</v>
      </c>
      <c r="BE335" s="205">
        <f>IF(N335="základní",J335,0)</f>
        <v>0</v>
      </c>
      <c r="BF335" s="205">
        <f>IF(N335="snížená",J335,0)</f>
        <v>0</v>
      </c>
      <c r="BG335" s="205">
        <f>IF(N335="zákl. přenesená",J335,0)</f>
        <v>0</v>
      </c>
      <c r="BH335" s="205">
        <f>IF(N335="sníž. přenesená",J335,0)</f>
        <v>0</v>
      </c>
      <c r="BI335" s="205">
        <f>IF(N335="nulová",J335,0)</f>
        <v>0</v>
      </c>
      <c r="BJ335" s="18" t="s">
        <v>78</v>
      </c>
      <c r="BK335" s="205">
        <f>ROUND(I335*H335,2)</f>
        <v>0</v>
      </c>
      <c r="BL335" s="18" t="s">
        <v>169</v>
      </c>
      <c r="BM335" s="204" t="s">
        <v>556</v>
      </c>
    </row>
    <row r="336" spans="1:65" s="2" customFormat="1" ht="19.5">
      <c r="A336" s="35"/>
      <c r="B336" s="36"/>
      <c r="C336" s="37"/>
      <c r="D336" s="206" t="s">
        <v>264</v>
      </c>
      <c r="E336" s="37"/>
      <c r="F336" s="207" t="s">
        <v>557</v>
      </c>
      <c r="G336" s="37"/>
      <c r="H336" s="37"/>
      <c r="I336" s="116"/>
      <c r="J336" s="37"/>
      <c r="K336" s="37"/>
      <c r="L336" s="40"/>
      <c r="M336" s="208"/>
      <c r="N336" s="209"/>
      <c r="O336" s="65"/>
      <c r="P336" s="65"/>
      <c r="Q336" s="65"/>
      <c r="R336" s="65"/>
      <c r="S336" s="65"/>
      <c r="T336" s="66"/>
      <c r="U336" s="35"/>
      <c r="V336" s="35"/>
      <c r="W336" s="35"/>
      <c r="X336" s="35"/>
      <c r="Y336" s="35"/>
      <c r="Z336" s="35"/>
      <c r="AA336" s="35"/>
      <c r="AB336" s="35"/>
      <c r="AC336" s="35"/>
      <c r="AD336" s="35"/>
      <c r="AE336" s="35"/>
      <c r="AT336" s="18" t="s">
        <v>264</v>
      </c>
      <c r="AU336" s="18" t="s">
        <v>80</v>
      </c>
    </row>
    <row r="337" spans="1:65" s="13" customFormat="1" ht="11.25">
      <c r="B337" s="210"/>
      <c r="C337" s="211"/>
      <c r="D337" s="206" t="s">
        <v>184</v>
      </c>
      <c r="E337" s="212" t="s">
        <v>19</v>
      </c>
      <c r="F337" s="213" t="s">
        <v>558</v>
      </c>
      <c r="G337" s="211"/>
      <c r="H337" s="214">
        <v>14.49</v>
      </c>
      <c r="I337" s="215"/>
      <c r="J337" s="211"/>
      <c r="K337" s="211"/>
      <c r="L337" s="216"/>
      <c r="M337" s="217"/>
      <c r="N337" s="218"/>
      <c r="O337" s="218"/>
      <c r="P337" s="218"/>
      <c r="Q337" s="218"/>
      <c r="R337" s="218"/>
      <c r="S337" s="218"/>
      <c r="T337" s="219"/>
      <c r="AT337" s="220" t="s">
        <v>184</v>
      </c>
      <c r="AU337" s="220" t="s">
        <v>80</v>
      </c>
      <c r="AV337" s="13" t="s">
        <v>80</v>
      </c>
      <c r="AW337" s="13" t="s">
        <v>33</v>
      </c>
      <c r="AX337" s="13" t="s">
        <v>78</v>
      </c>
      <c r="AY337" s="220" t="s">
        <v>162</v>
      </c>
    </row>
    <row r="338" spans="1:65" s="2" customFormat="1" ht="16.5" customHeight="1">
      <c r="A338" s="35"/>
      <c r="B338" s="36"/>
      <c r="C338" s="193" t="s">
        <v>559</v>
      </c>
      <c r="D338" s="193" t="s">
        <v>164</v>
      </c>
      <c r="E338" s="194" t="s">
        <v>560</v>
      </c>
      <c r="F338" s="195" t="s">
        <v>561</v>
      </c>
      <c r="G338" s="196" t="s">
        <v>181</v>
      </c>
      <c r="H338" s="197">
        <v>118.69</v>
      </c>
      <c r="I338" s="198"/>
      <c r="J338" s="199">
        <f>ROUND(I338*H338,2)</f>
        <v>0</v>
      </c>
      <c r="K338" s="195" t="s">
        <v>168</v>
      </c>
      <c r="L338" s="40"/>
      <c r="M338" s="200" t="s">
        <v>19</v>
      </c>
      <c r="N338" s="201" t="s">
        <v>42</v>
      </c>
      <c r="O338" s="65"/>
      <c r="P338" s="202">
        <f>O338*H338</f>
        <v>0</v>
      </c>
      <c r="Q338" s="202">
        <v>2.45329</v>
      </c>
      <c r="R338" s="202">
        <f>Q338*H338</f>
        <v>291.18099009999997</v>
      </c>
      <c r="S338" s="202">
        <v>0</v>
      </c>
      <c r="T338" s="203">
        <f>S338*H338</f>
        <v>0</v>
      </c>
      <c r="U338" s="35"/>
      <c r="V338" s="35"/>
      <c r="W338" s="35"/>
      <c r="X338" s="35"/>
      <c r="Y338" s="35"/>
      <c r="Z338" s="35"/>
      <c r="AA338" s="35"/>
      <c r="AB338" s="35"/>
      <c r="AC338" s="35"/>
      <c r="AD338" s="35"/>
      <c r="AE338" s="35"/>
      <c r="AR338" s="204" t="s">
        <v>169</v>
      </c>
      <c r="AT338" s="204" t="s">
        <v>164</v>
      </c>
      <c r="AU338" s="204" t="s">
        <v>80</v>
      </c>
      <c r="AY338" s="18" t="s">
        <v>162</v>
      </c>
      <c r="BE338" s="205">
        <f>IF(N338="základní",J338,0)</f>
        <v>0</v>
      </c>
      <c r="BF338" s="205">
        <f>IF(N338="snížená",J338,0)</f>
        <v>0</v>
      </c>
      <c r="BG338" s="205">
        <f>IF(N338="zákl. přenesená",J338,0)</f>
        <v>0</v>
      </c>
      <c r="BH338" s="205">
        <f>IF(N338="sníž. přenesená",J338,0)</f>
        <v>0</v>
      </c>
      <c r="BI338" s="205">
        <f>IF(N338="nulová",J338,0)</f>
        <v>0</v>
      </c>
      <c r="BJ338" s="18" t="s">
        <v>78</v>
      </c>
      <c r="BK338" s="205">
        <f>ROUND(I338*H338,2)</f>
        <v>0</v>
      </c>
      <c r="BL338" s="18" t="s">
        <v>169</v>
      </c>
      <c r="BM338" s="204" t="s">
        <v>562</v>
      </c>
    </row>
    <row r="339" spans="1:65" s="2" customFormat="1" ht="117">
      <c r="A339" s="35"/>
      <c r="B339" s="36"/>
      <c r="C339" s="37"/>
      <c r="D339" s="206" t="s">
        <v>171</v>
      </c>
      <c r="E339" s="37"/>
      <c r="F339" s="207" t="s">
        <v>563</v>
      </c>
      <c r="G339" s="37"/>
      <c r="H339" s="37"/>
      <c r="I339" s="116"/>
      <c r="J339" s="37"/>
      <c r="K339" s="37"/>
      <c r="L339" s="40"/>
      <c r="M339" s="208"/>
      <c r="N339" s="209"/>
      <c r="O339" s="65"/>
      <c r="P339" s="65"/>
      <c r="Q339" s="65"/>
      <c r="R339" s="65"/>
      <c r="S339" s="65"/>
      <c r="T339" s="66"/>
      <c r="U339" s="35"/>
      <c r="V339" s="35"/>
      <c r="W339" s="35"/>
      <c r="X339" s="35"/>
      <c r="Y339" s="35"/>
      <c r="Z339" s="35"/>
      <c r="AA339" s="35"/>
      <c r="AB339" s="35"/>
      <c r="AC339" s="35"/>
      <c r="AD339" s="35"/>
      <c r="AE339" s="35"/>
      <c r="AT339" s="18" t="s">
        <v>171</v>
      </c>
      <c r="AU339" s="18" t="s">
        <v>80</v>
      </c>
    </row>
    <row r="340" spans="1:65" s="13" customFormat="1" ht="11.25">
      <c r="B340" s="210"/>
      <c r="C340" s="211"/>
      <c r="D340" s="206" t="s">
        <v>184</v>
      </c>
      <c r="E340" s="212" t="s">
        <v>19</v>
      </c>
      <c r="F340" s="213" t="s">
        <v>564</v>
      </c>
      <c r="G340" s="211"/>
      <c r="H340" s="214">
        <v>8.0939999999999994</v>
      </c>
      <c r="I340" s="215"/>
      <c r="J340" s="211"/>
      <c r="K340" s="211"/>
      <c r="L340" s="216"/>
      <c r="M340" s="217"/>
      <c r="N340" s="218"/>
      <c r="O340" s="218"/>
      <c r="P340" s="218"/>
      <c r="Q340" s="218"/>
      <c r="R340" s="218"/>
      <c r="S340" s="218"/>
      <c r="T340" s="219"/>
      <c r="AT340" s="220" t="s">
        <v>184</v>
      </c>
      <c r="AU340" s="220" t="s">
        <v>80</v>
      </c>
      <c r="AV340" s="13" t="s">
        <v>80</v>
      </c>
      <c r="AW340" s="13" t="s">
        <v>33</v>
      </c>
      <c r="AX340" s="13" t="s">
        <v>71</v>
      </c>
      <c r="AY340" s="220" t="s">
        <v>162</v>
      </c>
    </row>
    <row r="341" spans="1:65" s="13" customFormat="1" ht="11.25">
      <c r="B341" s="210"/>
      <c r="C341" s="211"/>
      <c r="D341" s="206" t="s">
        <v>184</v>
      </c>
      <c r="E341" s="212" t="s">
        <v>19</v>
      </c>
      <c r="F341" s="213" t="s">
        <v>565</v>
      </c>
      <c r="G341" s="211"/>
      <c r="H341" s="214">
        <v>24.288</v>
      </c>
      <c r="I341" s="215"/>
      <c r="J341" s="211"/>
      <c r="K341" s="211"/>
      <c r="L341" s="216"/>
      <c r="M341" s="217"/>
      <c r="N341" s="218"/>
      <c r="O341" s="218"/>
      <c r="P341" s="218"/>
      <c r="Q341" s="218"/>
      <c r="R341" s="218"/>
      <c r="S341" s="218"/>
      <c r="T341" s="219"/>
      <c r="AT341" s="220" t="s">
        <v>184</v>
      </c>
      <c r="AU341" s="220" t="s">
        <v>80</v>
      </c>
      <c r="AV341" s="13" t="s">
        <v>80</v>
      </c>
      <c r="AW341" s="13" t="s">
        <v>33</v>
      </c>
      <c r="AX341" s="13" t="s">
        <v>71</v>
      </c>
      <c r="AY341" s="220" t="s">
        <v>162</v>
      </c>
    </row>
    <row r="342" spans="1:65" s="13" customFormat="1" ht="11.25">
      <c r="B342" s="210"/>
      <c r="C342" s="211"/>
      <c r="D342" s="206" t="s">
        <v>184</v>
      </c>
      <c r="E342" s="212" t="s">
        <v>19</v>
      </c>
      <c r="F342" s="213" t="s">
        <v>566</v>
      </c>
      <c r="G342" s="211"/>
      <c r="H342" s="214">
        <v>47.503999999999998</v>
      </c>
      <c r="I342" s="215"/>
      <c r="J342" s="211"/>
      <c r="K342" s="211"/>
      <c r="L342" s="216"/>
      <c r="M342" s="217"/>
      <c r="N342" s="218"/>
      <c r="O342" s="218"/>
      <c r="P342" s="218"/>
      <c r="Q342" s="218"/>
      <c r="R342" s="218"/>
      <c r="S342" s="218"/>
      <c r="T342" s="219"/>
      <c r="AT342" s="220" t="s">
        <v>184</v>
      </c>
      <c r="AU342" s="220" t="s">
        <v>80</v>
      </c>
      <c r="AV342" s="13" t="s">
        <v>80</v>
      </c>
      <c r="AW342" s="13" t="s">
        <v>33</v>
      </c>
      <c r="AX342" s="13" t="s">
        <v>71</v>
      </c>
      <c r="AY342" s="220" t="s">
        <v>162</v>
      </c>
    </row>
    <row r="343" spans="1:65" s="13" customFormat="1" ht="11.25">
      <c r="B343" s="210"/>
      <c r="C343" s="211"/>
      <c r="D343" s="206" t="s">
        <v>184</v>
      </c>
      <c r="E343" s="212" t="s">
        <v>19</v>
      </c>
      <c r="F343" s="213" t="s">
        <v>567</v>
      </c>
      <c r="G343" s="211"/>
      <c r="H343" s="214">
        <v>38.804000000000002</v>
      </c>
      <c r="I343" s="215"/>
      <c r="J343" s="211"/>
      <c r="K343" s="211"/>
      <c r="L343" s="216"/>
      <c r="M343" s="217"/>
      <c r="N343" s="218"/>
      <c r="O343" s="218"/>
      <c r="P343" s="218"/>
      <c r="Q343" s="218"/>
      <c r="R343" s="218"/>
      <c r="S343" s="218"/>
      <c r="T343" s="219"/>
      <c r="AT343" s="220" t="s">
        <v>184</v>
      </c>
      <c r="AU343" s="220" t="s">
        <v>80</v>
      </c>
      <c r="AV343" s="13" t="s">
        <v>80</v>
      </c>
      <c r="AW343" s="13" t="s">
        <v>33</v>
      </c>
      <c r="AX343" s="13" t="s">
        <v>71</v>
      </c>
      <c r="AY343" s="220" t="s">
        <v>162</v>
      </c>
    </row>
    <row r="344" spans="1:65" s="14" customFormat="1" ht="11.25">
      <c r="B344" s="221"/>
      <c r="C344" s="222"/>
      <c r="D344" s="206" t="s">
        <v>184</v>
      </c>
      <c r="E344" s="223" t="s">
        <v>19</v>
      </c>
      <c r="F344" s="224" t="s">
        <v>236</v>
      </c>
      <c r="G344" s="222"/>
      <c r="H344" s="225">
        <v>118.69</v>
      </c>
      <c r="I344" s="226"/>
      <c r="J344" s="222"/>
      <c r="K344" s="222"/>
      <c r="L344" s="227"/>
      <c r="M344" s="228"/>
      <c r="N344" s="229"/>
      <c r="O344" s="229"/>
      <c r="P344" s="229"/>
      <c r="Q344" s="229"/>
      <c r="R344" s="229"/>
      <c r="S344" s="229"/>
      <c r="T344" s="230"/>
      <c r="AT344" s="231" t="s">
        <v>184</v>
      </c>
      <c r="AU344" s="231" t="s">
        <v>80</v>
      </c>
      <c r="AV344" s="14" t="s">
        <v>169</v>
      </c>
      <c r="AW344" s="14" t="s">
        <v>33</v>
      </c>
      <c r="AX344" s="14" t="s">
        <v>78</v>
      </c>
      <c r="AY344" s="231" t="s">
        <v>162</v>
      </c>
    </row>
    <row r="345" spans="1:65" s="2" customFormat="1" ht="16.5" customHeight="1">
      <c r="A345" s="35"/>
      <c r="B345" s="36"/>
      <c r="C345" s="193" t="s">
        <v>568</v>
      </c>
      <c r="D345" s="193" t="s">
        <v>164</v>
      </c>
      <c r="E345" s="194" t="s">
        <v>569</v>
      </c>
      <c r="F345" s="195" t="s">
        <v>570</v>
      </c>
      <c r="G345" s="196" t="s">
        <v>250</v>
      </c>
      <c r="H345" s="197">
        <v>1049.873</v>
      </c>
      <c r="I345" s="198"/>
      <c r="J345" s="199">
        <f>ROUND(I345*H345,2)</f>
        <v>0</v>
      </c>
      <c r="K345" s="195" t="s">
        <v>168</v>
      </c>
      <c r="L345" s="40"/>
      <c r="M345" s="200" t="s">
        <v>19</v>
      </c>
      <c r="N345" s="201" t="s">
        <v>42</v>
      </c>
      <c r="O345" s="65"/>
      <c r="P345" s="202">
        <f>O345*H345</f>
        <v>0</v>
      </c>
      <c r="Q345" s="202">
        <v>2.7499999999999998E-3</v>
      </c>
      <c r="R345" s="202">
        <f>Q345*H345</f>
        <v>2.88715075</v>
      </c>
      <c r="S345" s="202">
        <v>0</v>
      </c>
      <c r="T345" s="203">
        <f>S345*H345</f>
        <v>0</v>
      </c>
      <c r="U345" s="35"/>
      <c r="V345" s="35"/>
      <c r="W345" s="35"/>
      <c r="X345" s="35"/>
      <c r="Y345" s="35"/>
      <c r="Z345" s="35"/>
      <c r="AA345" s="35"/>
      <c r="AB345" s="35"/>
      <c r="AC345" s="35"/>
      <c r="AD345" s="35"/>
      <c r="AE345" s="35"/>
      <c r="AR345" s="204" t="s">
        <v>169</v>
      </c>
      <c r="AT345" s="204" t="s">
        <v>164</v>
      </c>
      <c r="AU345" s="204" t="s">
        <v>80</v>
      </c>
      <c r="AY345" s="18" t="s">
        <v>162</v>
      </c>
      <c r="BE345" s="205">
        <f>IF(N345="základní",J345,0)</f>
        <v>0</v>
      </c>
      <c r="BF345" s="205">
        <f>IF(N345="snížená",J345,0)</f>
        <v>0</v>
      </c>
      <c r="BG345" s="205">
        <f>IF(N345="zákl. přenesená",J345,0)</f>
        <v>0</v>
      </c>
      <c r="BH345" s="205">
        <f>IF(N345="sníž. přenesená",J345,0)</f>
        <v>0</v>
      </c>
      <c r="BI345" s="205">
        <f>IF(N345="nulová",J345,0)</f>
        <v>0</v>
      </c>
      <c r="BJ345" s="18" t="s">
        <v>78</v>
      </c>
      <c r="BK345" s="205">
        <f>ROUND(I345*H345,2)</f>
        <v>0</v>
      </c>
      <c r="BL345" s="18" t="s">
        <v>169</v>
      </c>
      <c r="BM345" s="204" t="s">
        <v>571</v>
      </c>
    </row>
    <row r="346" spans="1:65" s="2" customFormat="1" ht="97.5">
      <c r="A346" s="35"/>
      <c r="B346" s="36"/>
      <c r="C346" s="37"/>
      <c r="D346" s="206" t="s">
        <v>171</v>
      </c>
      <c r="E346" s="37"/>
      <c r="F346" s="207" t="s">
        <v>572</v>
      </c>
      <c r="G346" s="37"/>
      <c r="H346" s="37"/>
      <c r="I346" s="116"/>
      <c r="J346" s="37"/>
      <c r="K346" s="37"/>
      <c r="L346" s="40"/>
      <c r="M346" s="208"/>
      <c r="N346" s="209"/>
      <c r="O346" s="65"/>
      <c r="P346" s="65"/>
      <c r="Q346" s="65"/>
      <c r="R346" s="65"/>
      <c r="S346" s="65"/>
      <c r="T346" s="66"/>
      <c r="U346" s="35"/>
      <c r="V346" s="35"/>
      <c r="W346" s="35"/>
      <c r="X346" s="35"/>
      <c r="Y346" s="35"/>
      <c r="Z346" s="35"/>
      <c r="AA346" s="35"/>
      <c r="AB346" s="35"/>
      <c r="AC346" s="35"/>
      <c r="AD346" s="35"/>
      <c r="AE346" s="35"/>
      <c r="AT346" s="18" t="s">
        <v>171</v>
      </c>
      <c r="AU346" s="18" t="s">
        <v>80</v>
      </c>
    </row>
    <row r="347" spans="1:65" s="13" customFormat="1" ht="11.25">
      <c r="B347" s="210"/>
      <c r="C347" s="211"/>
      <c r="D347" s="206" t="s">
        <v>184</v>
      </c>
      <c r="E347" s="212" t="s">
        <v>19</v>
      </c>
      <c r="F347" s="213" t="s">
        <v>573</v>
      </c>
      <c r="G347" s="211"/>
      <c r="H347" s="214">
        <v>473.68799999999999</v>
      </c>
      <c r="I347" s="215"/>
      <c r="J347" s="211"/>
      <c r="K347" s="211"/>
      <c r="L347" s="216"/>
      <c r="M347" s="217"/>
      <c r="N347" s="218"/>
      <c r="O347" s="218"/>
      <c r="P347" s="218"/>
      <c r="Q347" s="218"/>
      <c r="R347" s="218"/>
      <c r="S347" s="218"/>
      <c r="T347" s="219"/>
      <c r="AT347" s="220" t="s">
        <v>184</v>
      </c>
      <c r="AU347" s="220" t="s">
        <v>80</v>
      </c>
      <c r="AV347" s="13" t="s">
        <v>80</v>
      </c>
      <c r="AW347" s="13" t="s">
        <v>33</v>
      </c>
      <c r="AX347" s="13" t="s">
        <v>71</v>
      </c>
      <c r="AY347" s="220" t="s">
        <v>162</v>
      </c>
    </row>
    <row r="348" spans="1:65" s="13" customFormat="1" ht="11.25">
      <c r="B348" s="210"/>
      <c r="C348" s="211"/>
      <c r="D348" s="206" t="s">
        <v>184</v>
      </c>
      <c r="E348" s="212" t="s">
        <v>19</v>
      </c>
      <c r="F348" s="213" t="s">
        <v>574</v>
      </c>
      <c r="G348" s="211"/>
      <c r="H348" s="214">
        <v>72.105000000000004</v>
      </c>
      <c r="I348" s="215"/>
      <c r="J348" s="211"/>
      <c r="K348" s="211"/>
      <c r="L348" s="216"/>
      <c r="M348" s="217"/>
      <c r="N348" s="218"/>
      <c r="O348" s="218"/>
      <c r="P348" s="218"/>
      <c r="Q348" s="218"/>
      <c r="R348" s="218"/>
      <c r="S348" s="218"/>
      <c r="T348" s="219"/>
      <c r="AT348" s="220" t="s">
        <v>184</v>
      </c>
      <c r="AU348" s="220" t="s">
        <v>80</v>
      </c>
      <c r="AV348" s="13" t="s">
        <v>80</v>
      </c>
      <c r="AW348" s="13" t="s">
        <v>33</v>
      </c>
      <c r="AX348" s="13" t="s">
        <v>71</v>
      </c>
      <c r="AY348" s="220" t="s">
        <v>162</v>
      </c>
    </row>
    <row r="349" spans="1:65" s="13" customFormat="1" ht="11.25">
      <c r="B349" s="210"/>
      <c r="C349" s="211"/>
      <c r="D349" s="206" t="s">
        <v>184</v>
      </c>
      <c r="E349" s="212" t="s">
        <v>19</v>
      </c>
      <c r="F349" s="213" t="s">
        <v>575</v>
      </c>
      <c r="G349" s="211"/>
      <c r="H349" s="214">
        <v>85.14</v>
      </c>
      <c r="I349" s="215"/>
      <c r="J349" s="211"/>
      <c r="K349" s="211"/>
      <c r="L349" s="216"/>
      <c r="M349" s="217"/>
      <c r="N349" s="218"/>
      <c r="O349" s="218"/>
      <c r="P349" s="218"/>
      <c r="Q349" s="218"/>
      <c r="R349" s="218"/>
      <c r="S349" s="218"/>
      <c r="T349" s="219"/>
      <c r="AT349" s="220" t="s">
        <v>184</v>
      </c>
      <c r="AU349" s="220" t="s">
        <v>80</v>
      </c>
      <c r="AV349" s="13" t="s">
        <v>80</v>
      </c>
      <c r="AW349" s="13" t="s">
        <v>33</v>
      </c>
      <c r="AX349" s="13" t="s">
        <v>71</v>
      </c>
      <c r="AY349" s="220" t="s">
        <v>162</v>
      </c>
    </row>
    <row r="350" spans="1:65" s="13" customFormat="1" ht="11.25">
      <c r="B350" s="210"/>
      <c r="C350" s="211"/>
      <c r="D350" s="206" t="s">
        <v>184</v>
      </c>
      <c r="E350" s="212" t="s">
        <v>19</v>
      </c>
      <c r="F350" s="213" t="s">
        <v>576</v>
      </c>
      <c r="G350" s="211"/>
      <c r="H350" s="214">
        <v>91.89</v>
      </c>
      <c r="I350" s="215"/>
      <c r="J350" s="211"/>
      <c r="K350" s="211"/>
      <c r="L350" s="216"/>
      <c r="M350" s="217"/>
      <c r="N350" s="218"/>
      <c r="O350" s="218"/>
      <c r="P350" s="218"/>
      <c r="Q350" s="218"/>
      <c r="R350" s="218"/>
      <c r="S350" s="218"/>
      <c r="T350" s="219"/>
      <c r="AT350" s="220" t="s">
        <v>184</v>
      </c>
      <c r="AU350" s="220" t="s">
        <v>80</v>
      </c>
      <c r="AV350" s="13" t="s">
        <v>80</v>
      </c>
      <c r="AW350" s="13" t="s">
        <v>33</v>
      </c>
      <c r="AX350" s="13" t="s">
        <v>71</v>
      </c>
      <c r="AY350" s="220" t="s">
        <v>162</v>
      </c>
    </row>
    <row r="351" spans="1:65" s="13" customFormat="1" ht="11.25">
      <c r="B351" s="210"/>
      <c r="C351" s="211"/>
      <c r="D351" s="206" t="s">
        <v>184</v>
      </c>
      <c r="E351" s="212" t="s">
        <v>19</v>
      </c>
      <c r="F351" s="213" t="s">
        <v>577</v>
      </c>
      <c r="G351" s="211"/>
      <c r="H351" s="214">
        <v>327.05</v>
      </c>
      <c r="I351" s="215"/>
      <c r="J351" s="211"/>
      <c r="K351" s="211"/>
      <c r="L351" s="216"/>
      <c r="M351" s="217"/>
      <c r="N351" s="218"/>
      <c r="O351" s="218"/>
      <c r="P351" s="218"/>
      <c r="Q351" s="218"/>
      <c r="R351" s="218"/>
      <c r="S351" s="218"/>
      <c r="T351" s="219"/>
      <c r="AT351" s="220" t="s">
        <v>184</v>
      </c>
      <c r="AU351" s="220" t="s">
        <v>80</v>
      </c>
      <c r="AV351" s="13" t="s">
        <v>80</v>
      </c>
      <c r="AW351" s="13" t="s">
        <v>33</v>
      </c>
      <c r="AX351" s="13" t="s">
        <v>71</v>
      </c>
      <c r="AY351" s="220" t="s">
        <v>162</v>
      </c>
    </row>
    <row r="352" spans="1:65" s="14" customFormat="1" ht="11.25">
      <c r="B352" s="221"/>
      <c r="C352" s="222"/>
      <c r="D352" s="206" t="s">
        <v>184</v>
      </c>
      <c r="E352" s="223" t="s">
        <v>19</v>
      </c>
      <c r="F352" s="224" t="s">
        <v>236</v>
      </c>
      <c r="G352" s="222"/>
      <c r="H352" s="225">
        <v>1049.873</v>
      </c>
      <c r="I352" s="226"/>
      <c r="J352" s="222"/>
      <c r="K352" s="222"/>
      <c r="L352" s="227"/>
      <c r="M352" s="228"/>
      <c r="N352" s="229"/>
      <c r="O352" s="229"/>
      <c r="P352" s="229"/>
      <c r="Q352" s="229"/>
      <c r="R352" s="229"/>
      <c r="S352" s="229"/>
      <c r="T352" s="230"/>
      <c r="AT352" s="231" t="s">
        <v>184</v>
      </c>
      <c r="AU352" s="231" t="s">
        <v>80</v>
      </c>
      <c r="AV352" s="14" t="s">
        <v>169</v>
      </c>
      <c r="AW352" s="14" t="s">
        <v>33</v>
      </c>
      <c r="AX352" s="14" t="s">
        <v>78</v>
      </c>
      <c r="AY352" s="231" t="s">
        <v>162</v>
      </c>
    </row>
    <row r="353" spans="1:65" s="2" customFormat="1" ht="16.5" customHeight="1">
      <c r="A353" s="35"/>
      <c r="B353" s="36"/>
      <c r="C353" s="193" t="s">
        <v>578</v>
      </c>
      <c r="D353" s="193" t="s">
        <v>164</v>
      </c>
      <c r="E353" s="194" t="s">
        <v>579</v>
      </c>
      <c r="F353" s="195" t="s">
        <v>580</v>
      </c>
      <c r="G353" s="196" t="s">
        <v>250</v>
      </c>
      <c r="H353" s="197">
        <v>1049.873</v>
      </c>
      <c r="I353" s="198"/>
      <c r="J353" s="199">
        <f>ROUND(I353*H353,2)</f>
        <v>0</v>
      </c>
      <c r="K353" s="195" t="s">
        <v>168</v>
      </c>
      <c r="L353" s="40"/>
      <c r="M353" s="200" t="s">
        <v>19</v>
      </c>
      <c r="N353" s="201" t="s">
        <v>42</v>
      </c>
      <c r="O353" s="65"/>
      <c r="P353" s="202">
        <f>O353*H353</f>
        <v>0</v>
      </c>
      <c r="Q353" s="202">
        <v>0</v>
      </c>
      <c r="R353" s="202">
        <f>Q353*H353</f>
        <v>0</v>
      </c>
      <c r="S353" s="202">
        <v>0</v>
      </c>
      <c r="T353" s="203">
        <f>S353*H353</f>
        <v>0</v>
      </c>
      <c r="U353" s="35"/>
      <c r="V353" s="35"/>
      <c r="W353" s="35"/>
      <c r="X353" s="35"/>
      <c r="Y353" s="35"/>
      <c r="Z353" s="35"/>
      <c r="AA353" s="35"/>
      <c r="AB353" s="35"/>
      <c r="AC353" s="35"/>
      <c r="AD353" s="35"/>
      <c r="AE353" s="35"/>
      <c r="AR353" s="204" t="s">
        <v>169</v>
      </c>
      <c r="AT353" s="204" t="s">
        <v>164</v>
      </c>
      <c r="AU353" s="204" t="s">
        <v>80</v>
      </c>
      <c r="AY353" s="18" t="s">
        <v>162</v>
      </c>
      <c r="BE353" s="205">
        <f>IF(N353="základní",J353,0)</f>
        <v>0</v>
      </c>
      <c r="BF353" s="205">
        <f>IF(N353="snížená",J353,0)</f>
        <v>0</v>
      </c>
      <c r="BG353" s="205">
        <f>IF(N353="zákl. přenesená",J353,0)</f>
        <v>0</v>
      </c>
      <c r="BH353" s="205">
        <f>IF(N353="sníž. přenesená",J353,0)</f>
        <v>0</v>
      </c>
      <c r="BI353" s="205">
        <f>IF(N353="nulová",J353,0)</f>
        <v>0</v>
      </c>
      <c r="BJ353" s="18" t="s">
        <v>78</v>
      </c>
      <c r="BK353" s="205">
        <f>ROUND(I353*H353,2)</f>
        <v>0</v>
      </c>
      <c r="BL353" s="18" t="s">
        <v>169</v>
      </c>
      <c r="BM353" s="204" t="s">
        <v>581</v>
      </c>
    </row>
    <row r="354" spans="1:65" s="2" customFormat="1" ht="97.5">
      <c r="A354" s="35"/>
      <c r="B354" s="36"/>
      <c r="C354" s="37"/>
      <c r="D354" s="206" t="s">
        <v>171</v>
      </c>
      <c r="E354" s="37"/>
      <c r="F354" s="207" t="s">
        <v>572</v>
      </c>
      <c r="G354" s="37"/>
      <c r="H354" s="37"/>
      <c r="I354" s="116"/>
      <c r="J354" s="37"/>
      <c r="K354" s="37"/>
      <c r="L354" s="40"/>
      <c r="M354" s="208"/>
      <c r="N354" s="209"/>
      <c r="O354" s="65"/>
      <c r="P354" s="65"/>
      <c r="Q354" s="65"/>
      <c r="R354" s="65"/>
      <c r="S354" s="65"/>
      <c r="T354" s="66"/>
      <c r="U354" s="35"/>
      <c r="V354" s="35"/>
      <c r="W354" s="35"/>
      <c r="X354" s="35"/>
      <c r="Y354" s="35"/>
      <c r="Z354" s="35"/>
      <c r="AA354" s="35"/>
      <c r="AB354" s="35"/>
      <c r="AC354" s="35"/>
      <c r="AD354" s="35"/>
      <c r="AE354" s="35"/>
      <c r="AT354" s="18" t="s">
        <v>171</v>
      </c>
      <c r="AU354" s="18" t="s">
        <v>80</v>
      </c>
    </row>
    <row r="355" spans="1:65" s="13" customFormat="1" ht="11.25">
      <c r="B355" s="210"/>
      <c r="C355" s="211"/>
      <c r="D355" s="206" t="s">
        <v>184</v>
      </c>
      <c r="E355" s="212" t="s">
        <v>19</v>
      </c>
      <c r="F355" s="213" t="s">
        <v>573</v>
      </c>
      <c r="G355" s="211"/>
      <c r="H355" s="214">
        <v>473.68799999999999</v>
      </c>
      <c r="I355" s="215"/>
      <c r="J355" s="211"/>
      <c r="K355" s="211"/>
      <c r="L355" s="216"/>
      <c r="M355" s="217"/>
      <c r="N355" s="218"/>
      <c r="O355" s="218"/>
      <c r="P355" s="218"/>
      <c r="Q355" s="218"/>
      <c r="R355" s="218"/>
      <c r="S355" s="218"/>
      <c r="T355" s="219"/>
      <c r="AT355" s="220" t="s">
        <v>184</v>
      </c>
      <c r="AU355" s="220" t="s">
        <v>80</v>
      </c>
      <c r="AV355" s="13" t="s">
        <v>80</v>
      </c>
      <c r="AW355" s="13" t="s">
        <v>33</v>
      </c>
      <c r="AX355" s="13" t="s">
        <v>71</v>
      </c>
      <c r="AY355" s="220" t="s">
        <v>162</v>
      </c>
    </row>
    <row r="356" spans="1:65" s="13" customFormat="1" ht="11.25">
      <c r="B356" s="210"/>
      <c r="C356" s="211"/>
      <c r="D356" s="206" t="s">
        <v>184</v>
      </c>
      <c r="E356" s="212" t="s">
        <v>19</v>
      </c>
      <c r="F356" s="213" t="s">
        <v>574</v>
      </c>
      <c r="G356" s="211"/>
      <c r="H356" s="214">
        <v>72.105000000000004</v>
      </c>
      <c r="I356" s="215"/>
      <c r="J356" s="211"/>
      <c r="K356" s="211"/>
      <c r="L356" s="216"/>
      <c r="M356" s="217"/>
      <c r="N356" s="218"/>
      <c r="O356" s="218"/>
      <c r="P356" s="218"/>
      <c r="Q356" s="218"/>
      <c r="R356" s="218"/>
      <c r="S356" s="218"/>
      <c r="T356" s="219"/>
      <c r="AT356" s="220" t="s">
        <v>184</v>
      </c>
      <c r="AU356" s="220" t="s">
        <v>80</v>
      </c>
      <c r="AV356" s="13" t="s">
        <v>80</v>
      </c>
      <c r="AW356" s="13" t="s">
        <v>33</v>
      </c>
      <c r="AX356" s="13" t="s">
        <v>71</v>
      </c>
      <c r="AY356" s="220" t="s">
        <v>162</v>
      </c>
    </row>
    <row r="357" spans="1:65" s="13" customFormat="1" ht="11.25">
      <c r="B357" s="210"/>
      <c r="C357" s="211"/>
      <c r="D357" s="206" t="s">
        <v>184</v>
      </c>
      <c r="E357" s="212" t="s">
        <v>19</v>
      </c>
      <c r="F357" s="213" t="s">
        <v>582</v>
      </c>
      <c r="G357" s="211"/>
      <c r="H357" s="214">
        <v>187.05</v>
      </c>
      <c r="I357" s="215"/>
      <c r="J357" s="211"/>
      <c r="K357" s="211"/>
      <c r="L357" s="216"/>
      <c r="M357" s="217"/>
      <c r="N357" s="218"/>
      <c r="O357" s="218"/>
      <c r="P357" s="218"/>
      <c r="Q357" s="218"/>
      <c r="R357" s="218"/>
      <c r="S357" s="218"/>
      <c r="T357" s="219"/>
      <c r="AT357" s="220" t="s">
        <v>184</v>
      </c>
      <c r="AU357" s="220" t="s">
        <v>80</v>
      </c>
      <c r="AV357" s="13" t="s">
        <v>80</v>
      </c>
      <c r="AW357" s="13" t="s">
        <v>33</v>
      </c>
      <c r="AX357" s="13" t="s">
        <v>71</v>
      </c>
      <c r="AY357" s="220" t="s">
        <v>162</v>
      </c>
    </row>
    <row r="358" spans="1:65" s="13" customFormat="1" ht="11.25">
      <c r="B358" s="210"/>
      <c r="C358" s="211"/>
      <c r="D358" s="206" t="s">
        <v>184</v>
      </c>
      <c r="E358" s="212" t="s">
        <v>19</v>
      </c>
      <c r="F358" s="213" t="s">
        <v>575</v>
      </c>
      <c r="G358" s="211"/>
      <c r="H358" s="214">
        <v>85.14</v>
      </c>
      <c r="I358" s="215"/>
      <c r="J358" s="211"/>
      <c r="K358" s="211"/>
      <c r="L358" s="216"/>
      <c r="M358" s="217"/>
      <c r="N358" s="218"/>
      <c r="O358" s="218"/>
      <c r="P358" s="218"/>
      <c r="Q358" s="218"/>
      <c r="R358" s="218"/>
      <c r="S358" s="218"/>
      <c r="T358" s="219"/>
      <c r="AT358" s="220" t="s">
        <v>184</v>
      </c>
      <c r="AU358" s="220" t="s">
        <v>80</v>
      </c>
      <c r="AV358" s="13" t="s">
        <v>80</v>
      </c>
      <c r="AW358" s="13" t="s">
        <v>33</v>
      </c>
      <c r="AX358" s="13" t="s">
        <v>71</v>
      </c>
      <c r="AY358" s="220" t="s">
        <v>162</v>
      </c>
    </row>
    <row r="359" spans="1:65" s="13" customFormat="1" ht="11.25">
      <c r="B359" s="210"/>
      <c r="C359" s="211"/>
      <c r="D359" s="206" t="s">
        <v>184</v>
      </c>
      <c r="E359" s="212" t="s">
        <v>19</v>
      </c>
      <c r="F359" s="213" t="s">
        <v>583</v>
      </c>
      <c r="G359" s="211"/>
      <c r="H359" s="214">
        <v>231.89</v>
      </c>
      <c r="I359" s="215"/>
      <c r="J359" s="211"/>
      <c r="K359" s="211"/>
      <c r="L359" s="216"/>
      <c r="M359" s="217"/>
      <c r="N359" s="218"/>
      <c r="O359" s="218"/>
      <c r="P359" s="218"/>
      <c r="Q359" s="218"/>
      <c r="R359" s="218"/>
      <c r="S359" s="218"/>
      <c r="T359" s="219"/>
      <c r="AT359" s="220" t="s">
        <v>184</v>
      </c>
      <c r="AU359" s="220" t="s">
        <v>80</v>
      </c>
      <c r="AV359" s="13" t="s">
        <v>80</v>
      </c>
      <c r="AW359" s="13" t="s">
        <v>33</v>
      </c>
      <c r="AX359" s="13" t="s">
        <v>71</v>
      </c>
      <c r="AY359" s="220" t="s">
        <v>162</v>
      </c>
    </row>
    <row r="360" spans="1:65" s="14" customFormat="1" ht="11.25">
      <c r="B360" s="221"/>
      <c r="C360" s="222"/>
      <c r="D360" s="206" t="s">
        <v>184</v>
      </c>
      <c r="E360" s="223" t="s">
        <v>19</v>
      </c>
      <c r="F360" s="224" t="s">
        <v>236</v>
      </c>
      <c r="G360" s="222"/>
      <c r="H360" s="225">
        <v>1049.873</v>
      </c>
      <c r="I360" s="226"/>
      <c r="J360" s="222"/>
      <c r="K360" s="222"/>
      <c r="L360" s="227"/>
      <c r="M360" s="228"/>
      <c r="N360" s="229"/>
      <c r="O360" s="229"/>
      <c r="P360" s="229"/>
      <c r="Q360" s="229"/>
      <c r="R360" s="229"/>
      <c r="S360" s="229"/>
      <c r="T360" s="230"/>
      <c r="AT360" s="231" t="s">
        <v>184</v>
      </c>
      <c r="AU360" s="231" t="s">
        <v>80</v>
      </c>
      <c r="AV360" s="14" t="s">
        <v>169</v>
      </c>
      <c r="AW360" s="14" t="s">
        <v>33</v>
      </c>
      <c r="AX360" s="14" t="s">
        <v>78</v>
      </c>
      <c r="AY360" s="231" t="s">
        <v>162</v>
      </c>
    </row>
    <row r="361" spans="1:65" s="2" customFormat="1" ht="21.75" customHeight="1">
      <c r="A361" s="35"/>
      <c r="B361" s="36"/>
      <c r="C361" s="193" t="s">
        <v>584</v>
      </c>
      <c r="D361" s="193" t="s">
        <v>164</v>
      </c>
      <c r="E361" s="194" t="s">
        <v>517</v>
      </c>
      <c r="F361" s="195" t="s">
        <v>518</v>
      </c>
      <c r="G361" s="196" t="s">
        <v>262</v>
      </c>
      <c r="H361" s="197">
        <v>16.03</v>
      </c>
      <c r="I361" s="198"/>
      <c r="J361" s="199">
        <f>ROUND(I361*H361,2)</f>
        <v>0</v>
      </c>
      <c r="K361" s="195" t="s">
        <v>168</v>
      </c>
      <c r="L361" s="40"/>
      <c r="M361" s="200" t="s">
        <v>19</v>
      </c>
      <c r="N361" s="201" t="s">
        <v>42</v>
      </c>
      <c r="O361" s="65"/>
      <c r="P361" s="202">
        <f>O361*H361</f>
        <v>0</v>
      </c>
      <c r="Q361" s="202">
        <v>1.04881</v>
      </c>
      <c r="R361" s="202">
        <f>Q361*H361</f>
        <v>16.8124243</v>
      </c>
      <c r="S361" s="202">
        <v>0</v>
      </c>
      <c r="T361" s="203">
        <f>S361*H361</f>
        <v>0</v>
      </c>
      <c r="U361" s="35"/>
      <c r="V361" s="35"/>
      <c r="W361" s="35"/>
      <c r="X361" s="35"/>
      <c r="Y361" s="35"/>
      <c r="Z361" s="35"/>
      <c r="AA361" s="35"/>
      <c r="AB361" s="35"/>
      <c r="AC361" s="35"/>
      <c r="AD361" s="35"/>
      <c r="AE361" s="35"/>
      <c r="AR361" s="204" t="s">
        <v>169</v>
      </c>
      <c r="AT361" s="204" t="s">
        <v>164</v>
      </c>
      <c r="AU361" s="204" t="s">
        <v>80</v>
      </c>
      <c r="AY361" s="18" t="s">
        <v>162</v>
      </c>
      <c r="BE361" s="205">
        <f>IF(N361="základní",J361,0)</f>
        <v>0</v>
      </c>
      <c r="BF361" s="205">
        <f>IF(N361="snížená",J361,0)</f>
        <v>0</v>
      </c>
      <c r="BG361" s="205">
        <f>IF(N361="zákl. přenesená",J361,0)</f>
        <v>0</v>
      </c>
      <c r="BH361" s="205">
        <f>IF(N361="sníž. přenesená",J361,0)</f>
        <v>0</v>
      </c>
      <c r="BI361" s="205">
        <f>IF(N361="nulová",J361,0)</f>
        <v>0</v>
      </c>
      <c r="BJ361" s="18" t="s">
        <v>78</v>
      </c>
      <c r="BK361" s="205">
        <f>ROUND(I361*H361,2)</f>
        <v>0</v>
      </c>
      <c r="BL361" s="18" t="s">
        <v>169</v>
      </c>
      <c r="BM361" s="204" t="s">
        <v>585</v>
      </c>
    </row>
    <row r="362" spans="1:65" s="2" customFormat="1" ht="16.5" customHeight="1">
      <c r="A362" s="35"/>
      <c r="B362" s="36"/>
      <c r="C362" s="193" t="s">
        <v>586</v>
      </c>
      <c r="D362" s="193" t="s">
        <v>164</v>
      </c>
      <c r="E362" s="194" t="s">
        <v>587</v>
      </c>
      <c r="F362" s="195" t="s">
        <v>588</v>
      </c>
      <c r="G362" s="196" t="s">
        <v>481</v>
      </c>
      <c r="H362" s="197">
        <v>41</v>
      </c>
      <c r="I362" s="198"/>
      <c r="J362" s="199">
        <f>ROUND(I362*H362,2)</f>
        <v>0</v>
      </c>
      <c r="K362" s="195" t="s">
        <v>168</v>
      </c>
      <c r="L362" s="40"/>
      <c r="M362" s="200" t="s">
        <v>19</v>
      </c>
      <c r="N362" s="201" t="s">
        <v>42</v>
      </c>
      <c r="O362" s="65"/>
      <c r="P362" s="202">
        <f>O362*H362</f>
        <v>0</v>
      </c>
      <c r="Q362" s="202">
        <v>2.2780000000000002E-2</v>
      </c>
      <c r="R362" s="202">
        <f>Q362*H362</f>
        <v>0.93398000000000003</v>
      </c>
      <c r="S362" s="202">
        <v>0</v>
      </c>
      <c r="T362" s="203">
        <f>S362*H362</f>
        <v>0</v>
      </c>
      <c r="U362" s="35"/>
      <c r="V362" s="35"/>
      <c r="W362" s="35"/>
      <c r="X362" s="35"/>
      <c r="Y362" s="35"/>
      <c r="Z362" s="35"/>
      <c r="AA362" s="35"/>
      <c r="AB362" s="35"/>
      <c r="AC362" s="35"/>
      <c r="AD362" s="35"/>
      <c r="AE362" s="35"/>
      <c r="AR362" s="204" t="s">
        <v>169</v>
      </c>
      <c r="AT362" s="204" t="s">
        <v>164</v>
      </c>
      <c r="AU362" s="204" t="s">
        <v>80</v>
      </c>
      <c r="AY362" s="18" t="s">
        <v>162</v>
      </c>
      <c r="BE362" s="205">
        <f>IF(N362="základní",J362,0)</f>
        <v>0</v>
      </c>
      <c r="BF362" s="205">
        <f>IF(N362="snížená",J362,0)</f>
        <v>0</v>
      </c>
      <c r="BG362" s="205">
        <f>IF(N362="zákl. přenesená",J362,0)</f>
        <v>0</v>
      </c>
      <c r="BH362" s="205">
        <f>IF(N362="sníž. přenesená",J362,0)</f>
        <v>0</v>
      </c>
      <c r="BI362" s="205">
        <f>IF(N362="nulová",J362,0)</f>
        <v>0</v>
      </c>
      <c r="BJ362" s="18" t="s">
        <v>78</v>
      </c>
      <c r="BK362" s="205">
        <f>ROUND(I362*H362,2)</f>
        <v>0</v>
      </c>
      <c r="BL362" s="18" t="s">
        <v>169</v>
      </c>
      <c r="BM362" s="204" t="s">
        <v>589</v>
      </c>
    </row>
    <row r="363" spans="1:65" s="2" customFormat="1" ht="341.25">
      <c r="A363" s="35"/>
      <c r="B363" s="36"/>
      <c r="C363" s="37"/>
      <c r="D363" s="206" t="s">
        <v>171</v>
      </c>
      <c r="E363" s="37"/>
      <c r="F363" s="207" t="s">
        <v>590</v>
      </c>
      <c r="G363" s="37"/>
      <c r="H363" s="37"/>
      <c r="I363" s="116"/>
      <c r="J363" s="37"/>
      <c r="K363" s="37"/>
      <c r="L363" s="40"/>
      <c r="M363" s="208"/>
      <c r="N363" s="209"/>
      <c r="O363" s="65"/>
      <c r="P363" s="65"/>
      <c r="Q363" s="65"/>
      <c r="R363" s="65"/>
      <c r="S363" s="65"/>
      <c r="T363" s="66"/>
      <c r="U363" s="35"/>
      <c r="V363" s="35"/>
      <c r="W363" s="35"/>
      <c r="X363" s="35"/>
      <c r="Y363" s="35"/>
      <c r="Z363" s="35"/>
      <c r="AA363" s="35"/>
      <c r="AB363" s="35"/>
      <c r="AC363" s="35"/>
      <c r="AD363" s="35"/>
      <c r="AE363" s="35"/>
      <c r="AT363" s="18" t="s">
        <v>171</v>
      </c>
      <c r="AU363" s="18" t="s">
        <v>80</v>
      </c>
    </row>
    <row r="364" spans="1:65" s="2" customFormat="1" ht="19.5">
      <c r="A364" s="35"/>
      <c r="B364" s="36"/>
      <c r="C364" s="37"/>
      <c r="D364" s="206" t="s">
        <v>264</v>
      </c>
      <c r="E364" s="37"/>
      <c r="F364" s="207" t="s">
        <v>591</v>
      </c>
      <c r="G364" s="37"/>
      <c r="H364" s="37"/>
      <c r="I364" s="116"/>
      <c r="J364" s="37"/>
      <c r="K364" s="37"/>
      <c r="L364" s="40"/>
      <c r="M364" s="208"/>
      <c r="N364" s="209"/>
      <c r="O364" s="65"/>
      <c r="P364" s="65"/>
      <c r="Q364" s="65"/>
      <c r="R364" s="65"/>
      <c r="S364" s="65"/>
      <c r="T364" s="66"/>
      <c r="U364" s="35"/>
      <c r="V364" s="35"/>
      <c r="W364" s="35"/>
      <c r="X364" s="35"/>
      <c r="Y364" s="35"/>
      <c r="Z364" s="35"/>
      <c r="AA364" s="35"/>
      <c r="AB364" s="35"/>
      <c r="AC364" s="35"/>
      <c r="AD364" s="35"/>
      <c r="AE364" s="35"/>
      <c r="AT364" s="18" t="s">
        <v>264</v>
      </c>
      <c r="AU364" s="18" t="s">
        <v>80</v>
      </c>
    </row>
    <row r="365" spans="1:65" s="2" customFormat="1" ht="16.5" customHeight="1">
      <c r="A365" s="35"/>
      <c r="B365" s="36"/>
      <c r="C365" s="193" t="s">
        <v>592</v>
      </c>
      <c r="D365" s="193" t="s">
        <v>164</v>
      </c>
      <c r="E365" s="194" t="s">
        <v>593</v>
      </c>
      <c r="F365" s="195" t="s">
        <v>594</v>
      </c>
      <c r="G365" s="196" t="s">
        <v>481</v>
      </c>
      <c r="H365" s="197">
        <v>5</v>
      </c>
      <c r="I365" s="198"/>
      <c r="J365" s="199">
        <f>ROUND(I365*H365,2)</f>
        <v>0</v>
      </c>
      <c r="K365" s="195" t="s">
        <v>168</v>
      </c>
      <c r="L365" s="40"/>
      <c r="M365" s="200" t="s">
        <v>19</v>
      </c>
      <c r="N365" s="201" t="s">
        <v>42</v>
      </c>
      <c r="O365" s="65"/>
      <c r="P365" s="202">
        <f>O365*H365</f>
        <v>0</v>
      </c>
      <c r="Q365" s="202">
        <v>3.1320000000000001E-2</v>
      </c>
      <c r="R365" s="202">
        <f>Q365*H365</f>
        <v>0.15660000000000002</v>
      </c>
      <c r="S365" s="202">
        <v>0</v>
      </c>
      <c r="T365" s="203">
        <f>S365*H365</f>
        <v>0</v>
      </c>
      <c r="U365" s="35"/>
      <c r="V365" s="35"/>
      <c r="W365" s="35"/>
      <c r="X365" s="35"/>
      <c r="Y365" s="35"/>
      <c r="Z365" s="35"/>
      <c r="AA365" s="35"/>
      <c r="AB365" s="35"/>
      <c r="AC365" s="35"/>
      <c r="AD365" s="35"/>
      <c r="AE365" s="35"/>
      <c r="AR365" s="204" t="s">
        <v>169</v>
      </c>
      <c r="AT365" s="204" t="s">
        <v>164</v>
      </c>
      <c r="AU365" s="204" t="s">
        <v>80</v>
      </c>
      <c r="AY365" s="18" t="s">
        <v>162</v>
      </c>
      <c r="BE365" s="205">
        <f>IF(N365="základní",J365,0)</f>
        <v>0</v>
      </c>
      <c r="BF365" s="205">
        <f>IF(N365="snížená",J365,0)</f>
        <v>0</v>
      </c>
      <c r="BG365" s="205">
        <f>IF(N365="zákl. přenesená",J365,0)</f>
        <v>0</v>
      </c>
      <c r="BH365" s="205">
        <f>IF(N365="sníž. přenesená",J365,0)</f>
        <v>0</v>
      </c>
      <c r="BI365" s="205">
        <f>IF(N365="nulová",J365,0)</f>
        <v>0</v>
      </c>
      <c r="BJ365" s="18" t="s">
        <v>78</v>
      </c>
      <c r="BK365" s="205">
        <f>ROUND(I365*H365,2)</f>
        <v>0</v>
      </c>
      <c r="BL365" s="18" t="s">
        <v>169</v>
      </c>
      <c r="BM365" s="204" t="s">
        <v>595</v>
      </c>
    </row>
    <row r="366" spans="1:65" s="2" customFormat="1" ht="341.25">
      <c r="A366" s="35"/>
      <c r="B366" s="36"/>
      <c r="C366" s="37"/>
      <c r="D366" s="206" t="s">
        <v>171</v>
      </c>
      <c r="E366" s="37"/>
      <c r="F366" s="207" t="s">
        <v>590</v>
      </c>
      <c r="G366" s="37"/>
      <c r="H366" s="37"/>
      <c r="I366" s="116"/>
      <c r="J366" s="37"/>
      <c r="K366" s="37"/>
      <c r="L366" s="40"/>
      <c r="M366" s="208"/>
      <c r="N366" s="209"/>
      <c r="O366" s="65"/>
      <c r="P366" s="65"/>
      <c r="Q366" s="65"/>
      <c r="R366" s="65"/>
      <c r="S366" s="65"/>
      <c r="T366" s="66"/>
      <c r="U366" s="35"/>
      <c r="V366" s="35"/>
      <c r="W366" s="35"/>
      <c r="X366" s="35"/>
      <c r="Y366" s="35"/>
      <c r="Z366" s="35"/>
      <c r="AA366" s="35"/>
      <c r="AB366" s="35"/>
      <c r="AC366" s="35"/>
      <c r="AD366" s="35"/>
      <c r="AE366" s="35"/>
      <c r="AT366" s="18" t="s">
        <v>171</v>
      </c>
      <c r="AU366" s="18" t="s">
        <v>80</v>
      </c>
    </row>
    <row r="367" spans="1:65" s="2" customFormat="1" ht="19.5">
      <c r="A367" s="35"/>
      <c r="B367" s="36"/>
      <c r="C367" s="37"/>
      <c r="D367" s="206" t="s">
        <v>264</v>
      </c>
      <c r="E367" s="37"/>
      <c r="F367" s="207" t="s">
        <v>591</v>
      </c>
      <c r="G367" s="37"/>
      <c r="H367" s="37"/>
      <c r="I367" s="116"/>
      <c r="J367" s="37"/>
      <c r="K367" s="37"/>
      <c r="L367" s="40"/>
      <c r="M367" s="208"/>
      <c r="N367" s="209"/>
      <c r="O367" s="65"/>
      <c r="P367" s="65"/>
      <c r="Q367" s="65"/>
      <c r="R367" s="65"/>
      <c r="S367" s="65"/>
      <c r="T367" s="66"/>
      <c r="U367" s="35"/>
      <c r="V367" s="35"/>
      <c r="W367" s="35"/>
      <c r="X367" s="35"/>
      <c r="Y367" s="35"/>
      <c r="Z367" s="35"/>
      <c r="AA367" s="35"/>
      <c r="AB367" s="35"/>
      <c r="AC367" s="35"/>
      <c r="AD367" s="35"/>
      <c r="AE367" s="35"/>
      <c r="AT367" s="18" t="s">
        <v>264</v>
      </c>
      <c r="AU367" s="18" t="s">
        <v>80</v>
      </c>
    </row>
    <row r="368" spans="1:65" s="2" customFormat="1" ht="16.5" customHeight="1">
      <c r="A368" s="35"/>
      <c r="B368" s="36"/>
      <c r="C368" s="193" t="s">
        <v>596</v>
      </c>
      <c r="D368" s="193" t="s">
        <v>164</v>
      </c>
      <c r="E368" s="194" t="s">
        <v>597</v>
      </c>
      <c r="F368" s="195" t="s">
        <v>598</v>
      </c>
      <c r="G368" s="196" t="s">
        <v>481</v>
      </c>
      <c r="H368" s="197">
        <v>3</v>
      </c>
      <c r="I368" s="198"/>
      <c r="J368" s="199">
        <f>ROUND(I368*H368,2)</f>
        <v>0</v>
      </c>
      <c r="K368" s="195" t="s">
        <v>168</v>
      </c>
      <c r="L368" s="40"/>
      <c r="M368" s="200" t="s">
        <v>19</v>
      </c>
      <c r="N368" s="201" t="s">
        <v>42</v>
      </c>
      <c r="O368" s="65"/>
      <c r="P368" s="202">
        <f>O368*H368</f>
        <v>0</v>
      </c>
      <c r="Q368" s="202">
        <v>4.555E-2</v>
      </c>
      <c r="R368" s="202">
        <f>Q368*H368</f>
        <v>0.13664999999999999</v>
      </c>
      <c r="S368" s="202">
        <v>0</v>
      </c>
      <c r="T368" s="203">
        <f>S368*H368</f>
        <v>0</v>
      </c>
      <c r="U368" s="35"/>
      <c r="V368" s="35"/>
      <c r="W368" s="35"/>
      <c r="X368" s="35"/>
      <c r="Y368" s="35"/>
      <c r="Z368" s="35"/>
      <c r="AA368" s="35"/>
      <c r="AB368" s="35"/>
      <c r="AC368" s="35"/>
      <c r="AD368" s="35"/>
      <c r="AE368" s="35"/>
      <c r="AR368" s="204" t="s">
        <v>169</v>
      </c>
      <c r="AT368" s="204" t="s">
        <v>164</v>
      </c>
      <c r="AU368" s="204" t="s">
        <v>80</v>
      </c>
      <c r="AY368" s="18" t="s">
        <v>162</v>
      </c>
      <c r="BE368" s="205">
        <f>IF(N368="základní",J368,0)</f>
        <v>0</v>
      </c>
      <c r="BF368" s="205">
        <f>IF(N368="snížená",J368,0)</f>
        <v>0</v>
      </c>
      <c r="BG368" s="205">
        <f>IF(N368="zákl. přenesená",J368,0)</f>
        <v>0</v>
      </c>
      <c r="BH368" s="205">
        <f>IF(N368="sníž. přenesená",J368,0)</f>
        <v>0</v>
      </c>
      <c r="BI368" s="205">
        <f>IF(N368="nulová",J368,0)</f>
        <v>0</v>
      </c>
      <c r="BJ368" s="18" t="s">
        <v>78</v>
      </c>
      <c r="BK368" s="205">
        <f>ROUND(I368*H368,2)</f>
        <v>0</v>
      </c>
      <c r="BL368" s="18" t="s">
        <v>169</v>
      </c>
      <c r="BM368" s="204" t="s">
        <v>599</v>
      </c>
    </row>
    <row r="369" spans="1:65" s="2" customFormat="1" ht="341.25">
      <c r="A369" s="35"/>
      <c r="B369" s="36"/>
      <c r="C369" s="37"/>
      <c r="D369" s="206" t="s">
        <v>171</v>
      </c>
      <c r="E369" s="37"/>
      <c r="F369" s="207" t="s">
        <v>590</v>
      </c>
      <c r="G369" s="37"/>
      <c r="H369" s="37"/>
      <c r="I369" s="116"/>
      <c r="J369" s="37"/>
      <c r="K369" s="37"/>
      <c r="L369" s="40"/>
      <c r="M369" s="208"/>
      <c r="N369" s="209"/>
      <c r="O369" s="65"/>
      <c r="P369" s="65"/>
      <c r="Q369" s="65"/>
      <c r="R369" s="65"/>
      <c r="S369" s="65"/>
      <c r="T369" s="66"/>
      <c r="U369" s="35"/>
      <c r="V369" s="35"/>
      <c r="W369" s="35"/>
      <c r="X369" s="35"/>
      <c r="Y369" s="35"/>
      <c r="Z369" s="35"/>
      <c r="AA369" s="35"/>
      <c r="AB369" s="35"/>
      <c r="AC369" s="35"/>
      <c r="AD369" s="35"/>
      <c r="AE369" s="35"/>
      <c r="AT369" s="18" t="s">
        <v>171</v>
      </c>
      <c r="AU369" s="18" t="s">
        <v>80</v>
      </c>
    </row>
    <row r="370" spans="1:65" s="2" customFormat="1" ht="19.5">
      <c r="A370" s="35"/>
      <c r="B370" s="36"/>
      <c r="C370" s="37"/>
      <c r="D370" s="206" t="s">
        <v>264</v>
      </c>
      <c r="E370" s="37"/>
      <c r="F370" s="207" t="s">
        <v>600</v>
      </c>
      <c r="G370" s="37"/>
      <c r="H370" s="37"/>
      <c r="I370" s="116"/>
      <c r="J370" s="37"/>
      <c r="K370" s="37"/>
      <c r="L370" s="40"/>
      <c r="M370" s="208"/>
      <c r="N370" s="209"/>
      <c r="O370" s="65"/>
      <c r="P370" s="65"/>
      <c r="Q370" s="65"/>
      <c r="R370" s="65"/>
      <c r="S370" s="65"/>
      <c r="T370" s="66"/>
      <c r="U370" s="35"/>
      <c r="V370" s="35"/>
      <c r="W370" s="35"/>
      <c r="X370" s="35"/>
      <c r="Y370" s="35"/>
      <c r="Z370" s="35"/>
      <c r="AA370" s="35"/>
      <c r="AB370" s="35"/>
      <c r="AC370" s="35"/>
      <c r="AD370" s="35"/>
      <c r="AE370" s="35"/>
      <c r="AT370" s="18" t="s">
        <v>264</v>
      </c>
      <c r="AU370" s="18" t="s">
        <v>80</v>
      </c>
    </row>
    <row r="371" spans="1:65" s="2" customFormat="1" ht="21.75" customHeight="1">
      <c r="A371" s="35"/>
      <c r="B371" s="36"/>
      <c r="C371" s="193" t="s">
        <v>601</v>
      </c>
      <c r="D371" s="193" t="s">
        <v>164</v>
      </c>
      <c r="E371" s="194" t="s">
        <v>602</v>
      </c>
      <c r="F371" s="195" t="s">
        <v>603</v>
      </c>
      <c r="G371" s="196" t="s">
        <v>181</v>
      </c>
      <c r="H371" s="197">
        <v>86.361999999999995</v>
      </c>
      <c r="I371" s="198"/>
      <c r="J371" s="199">
        <f>ROUND(I371*H371,2)</f>
        <v>0</v>
      </c>
      <c r="K371" s="195" t="s">
        <v>168</v>
      </c>
      <c r="L371" s="40"/>
      <c r="M371" s="200" t="s">
        <v>19</v>
      </c>
      <c r="N371" s="201" t="s">
        <v>42</v>
      </c>
      <c r="O371" s="65"/>
      <c r="P371" s="202">
        <f>O371*H371</f>
        <v>0</v>
      </c>
      <c r="Q371" s="202">
        <v>2.45329</v>
      </c>
      <c r="R371" s="202">
        <f>Q371*H371</f>
        <v>211.87103097999997</v>
      </c>
      <c r="S371" s="202">
        <v>0</v>
      </c>
      <c r="T371" s="203">
        <f>S371*H371</f>
        <v>0</v>
      </c>
      <c r="U371" s="35"/>
      <c r="V371" s="35"/>
      <c r="W371" s="35"/>
      <c r="X371" s="35"/>
      <c r="Y371" s="35"/>
      <c r="Z371" s="35"/>
      <c r="AA371" s="35"/>
      <c r="AB371" s="35"/>
      <c r="AC371" s="35"/>
      <c r="AD371" s="35"/>
      <c r="AE371" s="35"/>
      <c r="AR371" s="204" t="s">
        <v>169</v>
      </c>
      <c r="AT371" s="204" t="s">
        <v>164</v>
      </c>
      <c r="AU371" s="204" t="s">
        <v>80</v>
      </c>
      <c r="AY371" s="18" t="s">
        <v>162</v>
      </c>
      <c r="BE371" s="205">
        <f>IF(N371="základní",J371,0)</f>
        <v>0</v>
      </c>
      <c r="BF371" s="205">
        <f>IF(N371="snížená",J371,0)</f>
        <v>0</v>
      </c>
      <c r="BG371" s="205">
        <f>IF(N371="zákl. přenesená",J371,0)</f>
        <v>0</v>
      </c>
      <c r="BH371" s="205">
        <f>IF(N371="sníž. přenesená",J371,0)</f>
        <v>0</v>
      </c>
      <c r="BI371" s="205">
        <f>IF(N371="nulová",J371,0)</f>
        <v>0</v>
      </c>
      <c r="BJ371" s="18" t="s">
        <v>78</v>
      </c>
      <c r="BK371" s="205">
        <f>ROUND(I371*H371,2)</f>
        <v>0</v>
      </c>
      <c r="BL371" s="18" t="s">
        <v>169</v>
      </c>
      <c r="BM371" s="204" t="s">
        <v>604</v>
      </c>
    </row>
    <row r="372" spans="1:65" s="2" customFormat="1" ht="39">
      <c r="A372" s="35"/>
      <c r="B372" s="36"/>
      <c r="C372" s="37"/>
      <c r="D372" s="206" t="s">
        <v>171</v>
      </c>
      <c r="E372" s="37"/>
      <c r="F372" s="207" t="s">
        <v>605</v>
      </c>
      <c r="G372" s="37"/>
      <c r="H372" s="37"/>
      <c r="I372" s="116"/>
      <c r="J372" s="37"/>
      <c r="K372" s="37"/>
      <c r="L372" s="40"/>
      <c r="M372" s="208"/>
      <c r="N372" s="209"/>
      <c r="O372" s="65"/>
      <c r="P372" s="65"/>
      <c r="Q372" s="65"/>
      <c r="R372" s="65"/>
      <c r="S372" s="65"/>
      <c r="T372" s="66"/>
      <c r="U372" s="35"/>
      <c r="V372" s="35"/>
      <c r="W372" s="35"/>
      <c r="X372" s="35"/>
      <c r="Y372" s="35"/>
      <c r="Z372" s="35"/>
      <c r="AA372" s="35"/>
      <c r="AB372" s="35"/>
      <c r="AC372" s="35"/>
      <c r="AD372" s="35"/>
      <c r="AE372" s="35"/>
      <c r="AT372" s="18" t="s">
        <v>171</v>
      </c>
      <c r="AU372" s="18" t="s">
        <v>80</v>
      </c>
    </row>
    <row r="373" spans="1:65" s="13" customFormat="1" ht="11.25">
      <c r="B373" s="210"/>
      <c r="C373" s="211"/>
      <c r="D373" s="206" t="s">
        <v>184</v>
      </c>
      <c r="E373" s="212" t="s">
        <v>19</v>
      </c>
      <c r="F373" s="213" t="s">
        <v>606</v>
      </c>
      <c r="G373" s="211"/>
      <c r="H373" s="214">
        <v>1.3859999999999999</v>
      </c>
      <c r="I373" s="215"/>
      <c r="J373" s="211"/>
      <c r="K373" s="211"/>
      <c r="L373" s="216"/>
      <c r="M373" s="217"/>
      <c r="N373" s="218"/>
      <c r="O373" s="218"/>
      <c r="P373" s="218"/>
      <c r="Q373" s="218"/>
      <c r="R373" s="218"/>
      <c r="S373" s="218"/>
      <c r="T373" s="219"/>
      <c r="AT373" s="220" t="s">
        <v>184</v>
      </c>
      <c r="AU373" s="220" t="s">
        <v>80</v>
      </c>
      <c r="AV373" s="13" t="s">
        <v>80</v>
      </c>
      <c r="AW373" s="13" t="s">
        <v>33</v>
      </c>
      <c r="AX373" s="13" t="s">
        <v>71</v>
      </c>
      <c r="AY373" s="220" t="s">
        <v>162</v>
      </c>
    </row>
    <row r="374" spans="1:65" s="13" customFormat="1" ht="11.25">
      <c r="B374" s="210"/>
      <c r="C374" s="211"/>
      <c r="D374" s="206" t="s">
        <v>184</v>
      </c>
      <c r="E374" s="212" t="s">
        <v>19</v>
      </c>
      <c r="F374" s="213" t="s">
        <v>607</v>
      </c>
      <c r="G374" s="211"/>
      <c r="H374" s="214">
        <v>84.975999999999999</v>
      </c>
      <c r="I374" s="215"/>
      <c r="J374" s="211"/>
      <c r="K374" s="211"/>
      <c r="L374" s="216"/>
      <c r="M374" s="217"/>
      <c r="N374" s="218"/>
      <c r="O374" s="218"/>
      <c r="P374" s="218"/>
      <c r="Q374" s="218"/>
      <c r="R374" s="218"/>
      <c r="S374" s="218"/>
      <c r="T374" s="219"/>
      <c r="AT374" s="220" t="s">
        <v>184</v>
      </c>
      <c r="AU374" s="220" t="s">
        <v>80</v>
      </c>
      <c r="AV374" s="13" t="s">
        <v>80</v>
      </c>
      <c r="AW374" s="13" t="s">
        <v>33</v>
      </c>
      <c r="AX374" s="13" t="s">
        <v>71</v>
      </c>
      <c r="AY374" s="220" t="s">
        <v>162</v>
      </c>
    </row>
    <row r="375" spans="1:65" s="14" customFormat="1" ht="11.25">
      <c r="B375" s="221"/>
      <c r="C375" s="222"/>
      <c r="D375" s="206" t="s">
        <v>184</v>
      </c>
      <c r="E375" s="223" t="s">
        <v>19</v>
      </c>
      <c r="F375" s="224" t="s">
        <v>236</v>
      </c>
      <c r="G375" s="222"/>
      <c r="H375" s="225">
        <v>86.361999999999995</v>
      </c>
      <c r="I375" s="226"/>
      <c r="J375" s="222"/>
      <c r="K375" s="222"/>
      <c r="L375" s="227"/>
      <c r="M375" s="228"/>
      <c r="N375" s="229"/>
      <c r="O375" s="229"/>
      <c r="P375" s="229"/>
      <c r="Q375" s="229"/>
      <c r="R375" s="229"/>
      <c r="S375" s="229"/>
      <c r="T375" s="230"/>
      <c r="AT375" s="231" t="s">
        <v>184</v>
      </c>
      <c r="AU375" s="231" t="s">
        <v>80</v>
      </c>
      <c r="AV375" s="14" t="s">
        <v>169</v>
      </c>
      <c r="AW375" s="14" t="s">
        <v>33</v>
      </c>
      <c r="AX375" s="14" t="s">
        <v>78</v>
      </c>
      <c r="AY375" s="231" t="s">
        <v>162</v>
      </c>
    </row>
    <row r="376" spans="1:65" s="2" customFormat="1" ht="21.75" customHeight="1">
      <c r="A376" s="35"/>
      <c r="B376" s="36"/>
      <c r="C376" s="193" t="s">
        <v>608</v>
      </c>
      <c r="D376" s="193" t="s">
        <v>164</v>
      </c>
      <c r="E376" s="194" t="s">
        <v>609</v>
      </c>
      <c r="F376" s="195" t="s">
        <v>610</v>
      </c>
      <c r="G376" s="196" t="s">
        <v>250</v>
      </c>
      <c r="H376" s="197">
        <v>710.67700000000002</v>
      </c>
      <c r="I376" s="198"/>
      <c r="J376" s="199">
        <f>ROUND(I376*H376,2)</f>
        <v>0</v>
      </c>
      <c r="K376" s="195" t="s">
        <v>168</v>
      </c>
      <c r="L376" s="40"/>
      <c r="M376" s="200" t="s">
        <v>19</v>
      </c>
      <c r="N376" s="201" t="s">
        <v>42</v>
      </c>
      <c r="O376" s="65"/>
      <c r="P376" s="202">
        <f>O376*H376</f>
        <v>0</v>
      </c>
      <c r="Q376" s="202">
        <v>2.1299999999999999E-3</v>
      </c>
      <c r="R376" s="202">
        <f>Q376*H376</f>
        <v>1.5137420100000001</v>
      </c>
      <c r="S376" s="202">
        <v>0</v>
      </c>
      <c r="T376" s="203">
        <f>S376*H376</f>
        <v>0</v>
      </c>
      <c r="U376" s="35"/>
      <c r="V376" s="35"/>
      <c r="W376" s="35"/>
      <c r="X376" s="35"/>
      <c r="Y376" s="35"/>
      <c r="Z376" s="35"/>
      <c r="AA376" s="35"/>
      <c r="AB376" s="35"/>
      <c r="AC376" s="35"/>
      <c r="AD376" s="35"/>
      <c r="AE376" s="35"/>
      <c r="AR376" s="204" t="s">
        <v>169</v>
      </c>
      <c r="AT376" s="204" t="s">
        <v>164</v>
      </c>
      <c r="AU376" s="204" t="s">
        <v>80</v>
      </c>
      <c r="AY376" s="18" t="s">
        <v>162</v>
      </c>
      <c r="BE376" s="205">
        <f>IF(N376="základní",J376,0)</f>
        <v>0</v>
      </c>
      <c r="BF376" s="205">
        <f>IF(N376="snížená",J376,0)</f>
        <v>0</v>
      </c>
      <c r="BG376" s="205">
        <f>IF(N376="zákl. přenesená",J376,0)</f>
        <v>0</v>
      </c>
      <c r="BH376" s="205">
        <f>IF(N376="sníž. přenesená",J376,0)</f>
        <v>0</v>
      </c>
      <c r="BI376" s="205">
        <f>IF(N376="nulová",J376,0)</f>
        <v>0</v>
      </c>
      <c r="BJ376" s="18" t="s">
        <v>78</v>
      </c>
      <c r="BK376" s="205">
        <f>ROUND(I376*H376,2)</f>
        <v>0</v>
      </c>
      <c r="BL376" s="18" t="s">
        <v>169</v>
      </c>
      <c r="BM376" s="204" t="s">
        <v>611</v>
      </c>
    </row>
    <row r="377" spans="1:65" s="2" customFormat="1" ht="68.25">
      <c r="A377" s="35"/>
      <c r="B377" s="36"/>
      <c r="C377" s="37"/>
      <c r="D377" s="206" t="s">
        <v>171</v>
      </c>
      <c r="E377" s="37"/>
      <c r="F377" s="207" t="s">
        <v>612</v>
      </c>
      <c r="G377" s="37"/>
      <c r="H377" s="37"/>
      <c r="I377" s="116"/>
      <c r="J377" s="37"/>
      <c r="K377" s="37"/>
      <c r="L377" s="40"/>
      <c r="M377" s="208"/>
      <c r="N377" s="209"/>
      <c r="O377" s="65"/>
      <c r="P377" s="65"/>
      <c r="Q377" s="65"/>
      <c r="R377" s="65"/>
      <c r="S377" s="65"/>
      <c r="T377" s="66"/>
      <c r="U377" s="35"/>
      <c r="V377" s="35"/>
      <c r="W377" s="35"/>
      <c r="X377" s="35"/>
      <c r="Y377" s="35"/>
      <c r="Z377" s="35"/>
      <c r="AA377" s="35"/>
      <c r="AB377" s="35"/>
      <c r="AC377" s="35"/>
      <c r="AD377" s="35"/>
      <c r="AE377" s="35"/>
      <c r="AT377" s="18" t="s">
        <v>171</v>
      </c>
      <c r="AU377" s="18" t="s">
        <v>80</v>
      </c>
    </row>
    <row r="378" spans="1:65" s="13" customFormat="1" ht="11.25">
      <c r="B378" s="210"/>
      <c r="C378" s="211"/>
      <c r="D378" s="206" t="s">
        <v>184</v>
      </c>
      <c r="E378" s="212" t="s">
        <v>19</v>
      </c>
      <c r="F378" s="213" t="s">
        <v>613</v>
      </c>
      <c r="G378" s="211"/>
      <c r="H378" s="214">
        <v>710.67700000000002</v>
      </c>
      <c r="I378" s="215"/>
      <c r="J378" s="211"/>
      <c r="K378" s="211"/>
      <c r="L378" s="216"/>
      <c r="M378" s="217"/>
      <c r="N378" s="218"/>
      <c r="O378" s="218"/>
      <c r="P378" s="218"/>
      <c r="Q378" s="218"/>
      <c r="R378" s="218"/>
      <c r="S378" s="218"/>
      <c r="T378" s="219"/>
      <c r="AT378" s="220" t="s">
        <v>184</v>
      </c>
      <c r="AU378" s="220" t="s">
        <v>80</v>
      </c>
      <c r="AV378" s="13" t="s">
        <v>80</v>
      </c>
      <c r="AW378" s="13" t="s">
        <v>33</v>
      </c>
      <c r="AX378" s="13" t="s">
        <v>78</v>
      </c>
      <c r="AY378" s="220" t="s">
        <v>162</v>
      </c>
    </row>
    <row r="379" spans="1:65" s="2" customFormat="1" ht="21.75" customHeight="1">
      <c r="A379" s="35"/>
      <c r="B379" s="36"/>
      <c r="C379" s="193" t="s">
        <v>614</v>
      </c>
      <c r="D379" s="193" t="s">
        <v>164</v>
      </c>
      <c r="E379" s="194" t="s">
        <v>615</v>
      </c>
      <c r="F379" s="195" t="s">
        <v>616</v>
      </c>
      <c r="G379" s="196" t="s">
        <v>250</v>
      </c>
      <c r="H379" s="197">
        <v>710.67700000000002</v>
      </c>
      <c r="I379" s="198"/>
      <c r="J379" s="199">
        <f>ROUND(I379*H379,2)</f>
        <v>0</v>
      </c>
      <c r="K379" s="195" t="s">
        <v>168</v>
      </c>
      <c r="L379" s="40"/>
      <c r="M379" s="200" t="s">
        <v>19</v>
      </c>
      <c r="N379" s="201" t="s">
        <v>42</v>
      </c>
      <c r="O379" s="65"/>
      <c r="P379" s="202">
        <f>O379*H379</f>
        <v>0</v>
      </c>
      <c r="Q379" s="202">
        <v>0</v>
      </c>
      <c r="R379" s="202">
        <f>Q379*H379</f>
        <v>0</v>
      </c>
      <c r="S379" s="202">
        <v>0</v>
      </c>
      <c r="T379" s="203">
        <f>S379*H379</f>
        <v>0</v>
      </c>
      <c r="U379" s="35"/>
      <c r="V379" s="35"/>
      <c r="W379" s="35"/>
      <c r="X379" s="35"/>
      <c r="Y379" s="35"/>
      <c r="Z379" s="35"/>
      <c r="AA379" s="35"/>
      <c r="AB379" s="35"/>
      <c r="AC379" s="35"/>
      <c r="AD379" s="35"/>
      <c r="AE379" s="35"/>
      <c r="AR379" s="204" t="s">
        <v>169</v>
      </c>
      <c r="AT379" s="204" t="s">
        <v>164</v>
      </c>
      <c r="AU379" s="204" t="s">
        <v>80</v>
      </c>
      <c r="AY379" s="18" t="s">
        <v>162</v>
      </c>
      <c r="BE379" s="205">
        <f>IF(N379="základní",J379,0)</f>
        <v>0</v>
      </c>
      <c r="BF379" s="205">
        <f>IF(N379="snížená",J379,0)</f>
        <v>0</v>
      </c>
      <c r="BG379" s="205">
        <f>IF(N379="zákl. přenesená",J379,0)</f>
        <v>0</v>
      </c>
      <c r="BH379" s="205">
        <f>IF(N379="sníž. přenesená",J379,0)</f>
        <v>0</v>
      </c>
      <c r="BI379" s="205">
        <f>IF(N379="nulová",J379,0)</f>
        <v>0</v>
      </c>
      <c r="BJ379" s="18" t="s">
        <v>78</v>
      </c>
      <c r="BK379" s="205">
        <f>ROUND(I379*H379,2)</f>
        <v>0</v>
      </c>
      <c r="BL379" s="18" t="s">
        <v>169</v>
      </c>
      <c r="BM379" s="204" t="s">
        <v>617</v>
      </c>
    </row>
    <row r="380" spans="1:65" s="2" customFormat="1" ht="68.25">
      <c r="A380" s="35"/>
      <c r="B380" s="36"/>
      <c r="C380" s="37"/>
      <c r="D380" s="206" t="s">
        <v>171</v>
      </c>
      <c r="E380" s="37"/>
      <c r="F380" s="207" t="s">
        <v>612</v>
      </c>
      <c r="G380" s="37"/>
      <c r="H380" s="37"/>
      <c r="I380" s="116"/>
      <c r="J380" s="37"/>
      <c r="K380" s="37"/>
      <c r="L380" s="40"/>
      <c r="M380" s="208"/>
      <c r="N380" s="209"/>
      <c r="O380" s="65"/>
      <c r="P380" s="65"/>
      <c r="Q380" s="65"/>
      <c r="R380" s="65"/>
      <c r="S380" s="65"/>
      <c r="T380" s="66"/>
      <c r="U380" s="35"/>
      <c r="V380" s="35"/>
      <c r="W380" s="35"/>
      <c r="X380" s="35"/>
      <c r="Y380" s="35"/>
      <c r="Z380" s="35"/>
      <c r="AA380" s="35"/>
      <c r="AB380" s="35"/>
      <c r="AC380" s="35"/>
      <c r="AD380" s="35"/>
      <c r="AE380" s="35"/>
      <c r="AT380" s="18" t="s">
        <v>171</v>
      </c>
      <c r="AU380" s="18" t="s">
        <v>80</v>
      </c>
    </row>
    <row r="381" spans="1:65" s="13" customFormat="1" ht="11.25">
      <c r="B381" s="210"/>
      <c r="C381" s="211"/>
      <c r="D381" s="206" t="s">
        <v>184</v>
      </c>
      <c r="E381" s="212" t="s">
        <v>19</v>
      </c>
      <c r="F381" s="213" t="s">
        <v>613</v>
      </c>
      <c r="G381" s="211"/>
      <c r="H381" s="214">
        <v>710.67700000000002</v>
      </c>
      <c r="I381" s="215"/>
      <c r="J381" s="211"/>
      <c r="K381" s="211"/>
      <c r="L381" s="216"/>
      <c r="M381" s="217"/>
      <c r="N381" s="218"/>
      <c r="O381" s="218"/>
      <c r="P381" s="218"/>
      <c r="Q381" s="218"/>
      <c r="R381" s="218"/>
      <c r="S381" s="218"/>
      <c r="T381" s="219"/>
      <c r="AT381" s="220" t="s">
        <v>184</v>
      </c>
      <c r="AU381" s="220" t="s">
        <v>80</v>
      </c>
      <c r="AV381" s="13" t="s">
        <v>80</v>
      </c>
      <c r="AW381" s="13" t="s">
        <v>33</v>
      </c>
      <c r="AX381" s="13" t="s">
        <v>78</v>
      </c>
      <c r="AY381" s="220" t="s">
        <v>162</v>
      </c>
    </row>
    <row r="382" spans="1:65" s="2" customFormat="1" ht="21.75" customHeight="1">
      <c r="A382" s="35"/>
      <c r="B382" s="36"/>
      <c r="C382" s="193" t="s">
        <v>618</v>
      </c>
      <c r="D382" s="193" t="s">
        <v>164</v>
      </c>
      <c r="E382" s="194" t="s">
        <v>619</v>
      </c>
      <c r="F382" s="195" t="s">
        <v>620</v>
      </c>
      <c r="G382" s="196" t="s">
        <v>262</v>
      </c>
      <c r="H382" s="197">
        <v>11.472</v>
      </c>
      <c r="I382" s="198"/>
      <c r="J382" s="199">
        <f>ROUND(I382*H382,2)</f>
        <v>0</v>
      </c>
      <c r="K382" s="195" t="s">
        <v>168</v>
      </c>
      <c r="L382" s="40"/>
      <c r="M382" s="200" t="s">
        <v>19</v>
      </c>
      <c r="N382" s="201" t="s">
        <v>42</v>
      </c>
      <c r="O382" s="65"/>
      <c r="P382" s="202">
        <f>O382*H382</f>
        <v>0</v>
      </c>
      <c r="Q382" s="202">
        <v>1.0519700000000001</v>
      </c>
      <c r="R382" s="202">
        <f>Q382*H382</f>
        <v>12.06819984</v>
      </c>
      <c r="S382" s="202">
        <v>0</v>
      </c>
      <c r="T382" s="203">
        <f>S382*H382</f>
        <v>0</v>
      </c>
      <c r="U382" s="35"/>
      <c r="V382" s="35"/>
      <c r="W382" s="35"/>
      <c r="X382" s="35"/>
      <c r="Y382" s="35"/>
      <c r="Z382" s="35"/>
      <c r="AA382" s="35"/>
      <c r="AB382" s="35"/>
      <c r="AC382" s="35"/>
      <c r="AD382" s="35"/>
      <c r="AE382" s="35"/>
      <c r="AR382" s="204" t="s">
        <v>169</v>
      </c>
      <c r="AT382" s="204" t="s">
        <v>164</v>
      </c>
      <c r="AU382" s="204" t="s">
        <v>80</v>
      </c>
      <c r="AY382" s="18" t="s">
        <v>162</v>
      </c>
      <c r="BE382" s="205">
        <f>IF(N382="základní",J382,0)</f>
        <v>0</v>
      </c>
      <c r="BF382" s="205">
        <f>IF(N382="snížená",J382,0)</f>
        <v>0</v>
      </c>
      <c r="BG382" s="205">
        <f>IF(N382="zákl. přenesená",J382,0)</f>
        <v>0</v>
      </c>
      <c r="BH382" s="205">
        <f>IF(N382="sníž. přenesená",J382,0)</f>
        <v>0</v>
      </c>
      <c r="BI382" s="205">
        <f>IF(N382="nulová",J382,0)</f>
        <v>0</v>
      </c>
      <c r="BJ382" s="18" t="s">
        <v>78</v>
      </c>
      <c r="BK382" s="205">
        <f>ROUND(I382*H382,2)</f>
        <v>0</v>
      </c>
      <c r="BL382" s="18" t="s">
        <v>169</v>
      </c>
      <c r="BM382" s="204" t="s">
        <v>621</v>
      </c>
    </row>
    <row r="383" spans="1:65" s="2" customFormat="1" ht="21.75" customHeight="1">
      <c r="A383" s="35"/>
      <c r="B383" s="36"/>
      <c r="C383" s="193" t="s">
        <v>622</v>
      </c>
      <c r="D383" s="193" t="s">
        <v>164</v>
      </c>
      <c r="E383" s="194" t="s">
        <v>623</v>
      </c>
      <c r="F383" s="195" t="s">
        <v>624</v>
      </c>
      <c r="G383" s="196" t="s">
        <v>250</v>
      </c>
      <c r="H383" s="197">
        <v>159.005</v>
      </c>
      <c r="I383" s="198"/>
      <c r="J383" s="199">
        <f>ROUND(I383*H383,2)</f>
        <v>0</v>
      </c>
      <c r="K383" s="195" t="s">
        <v>168</v>
      </c>
      <c r="L383" s="40"/>
      <c r="M383" s="200" t="s">
        <v>19</v>
      </c>
      <c r="N383" s="201" t="s">
        <v>42</v>
      </c>
      <c r="O383" s="65"/>
      <c r="P383" s="202">
        <f>O383*H383</f>
        <v>0</v>
      </c>
      <c r="Q383" s="202">
        <v>7.9369999999999996E-2</v>
      </c>
      <c r="R383" s="202">
        <f>Q383*H383</f>
        <v>12.62022685</v>
      </c>
      <c r="S383" s="202">
        <v>0</v>
      </c>
      <c r="T383" s="203">
        <f>S383*H383</f>
        <v>0</v>
      </c>
      <c r="U383" s="35"/>
      <c r="V383" s="35"/>
      <c r="W383" s="35"/>
      <c r="X383" s="35"/>
      <c r="Y383" s="35"/>
      <c r="Z383" s="35"/>
      <c r="AA383" s="35"/>
      <c r="AB383" s="35"/>
      <c r="AC383" s="35"/>
      <c r="AD383" s="35"/>
      <c r="AE383" s="35"/>
      <c r="AR383" s="204" t="s">
        <v>169</v>
      </c>
      <c r="AT383" s="204" t="s">
        <v>164</v>
      </c>
      <c r="AU383" s="204" t="s">
        <v>80</v>
      </c>
      <c r="AY383" s="18" t="s">
        <v>162</v>
      </c>
      <c r="BE383" s="205">
        <f>IF(N383="základní",J383,0)</f>
        <v>0</v>
      </c>
      <c r="BF383" s="205">
        <f>IF(N383="snížená",J383,0)</f>
        <v>0</v>
      </c>
      <c r="BG383" s="205">
        <f>IF(N383="zákl. přenesená",J383,0)</f>
        <v>0</v>
      </c>
      <c r="BH383" s="205">
        <f>IF(N383="sníž. přenesená",J383,0)</f>
        <v>0</v>
      </c>
      <c r="BI383" s="205">
        <f>IF(N383="nulová",J383,0)</f>
        <v>0</v>
      </c>
      <c r="BJ383" s="18" t="s">
        <v>78</v>
      </c>
      <c r="BK383" s="205">
        <f>ROUND(I383*H383,2)</f>
        <v>0</v>
      </c>
      <c r="BL383" s="18" t="s">
        <v>169</v>
      </c>
      <c r="BM383" s="204" t="s">
        <v>625</v>
      </c>
    </row>
    <row r="384" spans="1:65" s="2" customFormat="1" ht="29.25">
      <c r="A384" s="35"/>
      <c r="B384" s="36"/>
      <c r="C384" s="37"/>
      <c r="D384" s="206" t="s">
        <v>171</v>
      </c>
      <c r="E384" s="37"/>
      <c r="F384" s="207" t="s">
        <v>626</v>
      </c>
      <c r="G384" s="37"/>
      <c r="H384" s="37"/>
      <c r="I384" s="116"/>
      <c r="J384" s="37"/>
      <c r="K384" s="37"/>
      <c r="L384" s="40"/>
      <c r="M384" s="208"/>
      <c r="N384" s="209"/>
      <c r="O384" s="65"/>
      <c r="P384" s="65"/>
      <c r="Q384" s="65"/>
      <c r="R384" s="65"/>
      <c r="S384" s="65"/>
      <c r="T384" s="66"/>
      <c r="U384" s="35"/>
      <c r="V384" s="35"/>
      <c r="W384" s="35"/>
      <c r="X384" s="35"/>
      <c r="Y384" s="35"/>
      <c r="Z384" s="35"/>
      <c r="AA384" s="35"/>
      <c r="AB384" s="35"/>
      <c r="AC384" s="35"/>
      <c r="AD384" s="35"/>
      <c r="AE384" s="35"/>
      <c r="AT384" s="18" t="s">
        <v>171</v>
      </c>
      <c r="AU384" s="18" t="s">
        <v>80</v>
      </c>
    </row>
    <row r="385" spans="1:65" s="2" customFormat="1" ht="19.5">
      <c r="A385" s="35"/>
      <c r="B385" s="36"/>
      <c r="C385" s="37"/>
      <c r="D385" s="206" t="s">
        <v>264</v>
      </c>
      <c r="E385" s="37"/>
      <c r="F385" s="207" t="s">
        <v>627</v>
      </c>
      <c r="G385" s="37"/>
      <c r="H385" s="37"/>
      <c r="I385" s="116"/>
      <c r="J385" s="37"/>
      <c r="K385" s="37"/>
      <c r="L385" s="40"/>
      <c r="M385" s="208"/>
      <c r="N385" s="209"/>
      <c r="O385" s="65"/>
      <c r="P385" s="65"/>
      <c r="Q385" s="65"/>
      <c r="R385" s="65"/>
      <c r="S385" s="65"/>
      <c r="T385" s="66"/>
      <c r="U385" s="35"/>
      <c r="V385" s="35"/>
      <c r="W385" s="35"/>
      <c r="X385" s="35"/>
      <c r="Y385" s="35"/>
      <c r="Z385" s="35"/>
      <c r="AA385" s="35"/>
      <c r="AB385" s="35"/>
      <c r="AC385" s="35"/>
      <c r="AD385" s="35"/>
      <c r="AE385" s="35"/>
      <c r="AT385" s="18" t="s">
        <v>264</v>
      </c>
      <c r="AU385" s="18" t="s">
        <v>80</v>
      </c>
    </row>
    <row r="386" spans="1:65" s="13" customFormat="1" ht="11.25">
      <c r="B386" s="210"/>
      <c r="C386" s="211"/>
      <c r="D386" s="206" t="s">
        <v>184</v>
      </c>
      <c r="E386" s="212" t="s">
        <v>19</v>
      </c>
      <c r="F386" s="213" t="s">
        <v>628</v>
      </c>
      <c r="G386" s="211"/>
      <c r="H386" s="214">
        <v>28.42</v>
      </c>
      <c r="I386" s="215"/>
      <c r="J386" s="211"/>
      <c r="K386" s="211"/>
      <c r="L386" s="216"/>
      <c r="M386" s="217"/>
      <c r="N386" s="218"/>
      <c r="O386" s="218"/>
      <c r="P386" s="218"/>
      <c r="Q386" s="218"/>
      <c r="R386" s="218"/>
      <c r="S386" s="218"/>
      <c r="T386" s="219"/>
      <c r="AT386" s="220" t="s">
        <v>184</v>
      </c>
      <c r="AU386" s="220" t="s">
        <v>80</v>
      </c>
      <c r="AV386" s="13" t="s">
        <v>80</v>
      </c>
      <c r="AW386" s="13" t="s">
        <v>33</v>
      </c>
      <c r="AX386" s="13" t="s">
        <v>71</v>
      </c>
      <c r="AY386" s="220" t="s">
        <v>162</v>
      </c>
    </row>
    <row r="387" spans="1:65" s="13" customFormat="1" ht="11.25">
      <c r="B387" s="210"/>
      <c r="C387" s="211"/>
      <c r="D387" s="206" t="s">
        <v>184</v>
      </c>
      <c r="E387" s="212" t="s">
        <v>19</v>
      </c>
      <c r="F387" s="213" t="s">
        <v>629</v>
      </c>
      <c r="G387" s="211"/>
      <c r="H387" s="214">
        <v>108.044</v>
      </c>
      <c r="I387" s="215"/>
      <c r="J387" s="211"/>
      <c r="K387" s="211"/>
      <c r="L387" s="216"/>
      <c r="M387" s="217"/>
      <c r="N387" s="218"/>
      <c r="O387" s="218"/>
      <c r="P387" s="218"/>
      <c r="Q387" s="218"/>
      <c r="R387" s="218"/>
      <c r="S387" s="218"/>
      <c r="T387" s="219"/>
      <c r="AT387" s="220" t="s">
        <v>184</v>
      </c>
      <c r="AU387" s="220" t="s">
        <v>80</v>
      </c>
      <c r="AV387" s="13" t="s">
        <v>80</v>
      </c>
      <c r="AW387" s="13" t="s">
        <v>33</v>
      </c>
      <c r="AX387" s="13" t="s">
        <v>71</v>
      </c>
      <c r="AY387" s="220" t="s">
        <v>162</v>
      </c>
    </row>
    <row r="388" spans="1:65" s="13" customFormat="1" ht="11.25">
      <c r="B388" s="210"/>
      <c r="C388" s="211"/>
      <c r="D388" s="206" t="s">
        <v>184</v>
      </c>
      <c r="E388" s="212" t="s">
        <v>19</v>
      </c>
      <c r="F388" s="213" t="s">
        <v>630</v>
      </c>
      <c r="G388" s="211"/>
      <c r="H388" s="214">
        <v>22.541</v>
      </c>
      <c r="I388" s="215"/>
      <c r="J388" s="211"/>
      <c r="K388" s="211"/>
      <c r="L388" s="216"/>
      <c r="M388" s="217"/>
      <c r="N388" s="218"/>
      <c r="O388" s="218"/>
      <c r="P388" s="218"/>
      <c r="Q388" s="218"/>
      <c r="R388" s="218"/>
      <c r="S388" s="218"/>
      <c r="T388" s="219"/>
      <c r="AT388" s="220" t="s">
        <v>184</v>
      </c>
      <c r="AU388" s="220" t="s">
        <v>80</v>
      </c>
      <c r="AV388" s="13" t="s">
        <v>80</v>
      </c>
      <c r="AW388" s="13" t="s">
        <v>33</v>
      </c>
      <c r="AX388" s="13" t="s">
        <v>71</v>
      </c>
      <c r="AY388" s="220" t="s">
        <v>162</v>
      </c>
    </row>
    <row r="389" spans="1:65" s="14" customFormat="1" ht="11.25">
      <c r="B389" s="221"/>
      <c r="C389" s="222"/>
      <c r="D389" s="206" t="s">
        <v>184</v>
      </c>
      <c r="E389" s="223" t="s">
        <v>19</v>
      </c>
      <c r="F389" s="224" t="s">
        <v>236</v>
      </c>
      <c r="G389" s="222"/>
      <c r="H389" s="225">
        <v>159.005</v>
      </c>
      <c r="I389" s="226"/>
      <c r="J389" s="222"/>
      <c r="K389" s="222"/>
      <c r="L389" s="227"/>
      <c r="M389" s="228"/>
      <c r="N389" s="229"/>
      <c r="O389" s="229"/>
      <c r="P389" s="229"/>
      <c r="Q389" s="229"/>
      <c r="R389" s="229"/>
      <c r="S389" s="229"/>
      <c r="T389" s="230"/>
      <c r="AT389" s="231" t="s">
        <v>184</v>
      </c>
      <c r="AU389" s="231" t="s">
        <v>80</v>
      </c>
      <c r="AV389" s="14" t="s">
        <v>169</v>
      </c>
      <c r="AW389" s="14" t="s">
        <v>33</v>
      </c>
      <c r="AX389" s="14" t="s">
        <v>78</v>
      </c>
      <c r="AY389" s="231" t="s">
        <v>162</v>
      </c>
    </row>
    <row r="390" spans="1:65" s="2" customFormat="1" ht="21.75" customHeight="1">
      <c r="A390" s="35"/>
      <c r="B390" s="36"/>
      <c r="C390" s="193" t="s">
        <v>631</v>
      </c>
      <c r="D390" s="193" t="s">
        <v>164</v>
      </c>
      <c r="E390" s="194" t="s">
        <v>632</v>
      </c>
      <c r="F390" s="195" t="s">
        <v>633</v>
      </c>
      <c r="G390" s="196" t="s">
        <v>250</v>
      </c>
      <c r="H390" s="197">
        <v>955.298</v>
      </c>
      <c r="I390" s="198"/>
      <c r="J390" s="199">
        <f>ROUND(I390*H390,2)</f>
        <v>0</v>
      </c>
      <c r="K390" s="195" t="s">
        <v>168</v>
      </c>
      <c r="L390" s="40"/>
      <c r="M390" s="200" t="s">
        <v>19</v>
      </c>
      <c r="N390" s="201" t="s">
        <v>42</v>
      </c>
      <c r="O390" s="65"/>
      <c r="P390" s="202">
        <f>O390*H390</f>
        <v>0</v>
      </c>
      <c r="Q390" s="202">
        <v>0.11549</v>
      </c>
      <c r="R390" s="202">
        <f>Q390*H390</f>
        <v>110.32736602</v>
      </c>
      <c r="S390" s="202">
        <v>0</v>
      </c>
      <c r="T390" s="203">
        <f>S390*H390</f>
        <v>0</v>
      </c>
      <c r="U390" s="35"/>
      <c r="V390" s="35"/>
      <c r="W390" s="35"/>
      <c r="X390" s="35"/>
      <c r="Y390" s="35"/>
      <c r="Z390" s="35"/>
      <c r="AA390" s="35"/>
      <c r="AB390" s="35"/>
      <c r="AC390" s="35"/>
      <c r="AD390" s="35"/>
      <c r="AE390" s="35"/>
      <c r="AR390" s="204" t="s">
        <v>169</v>
      </c>
      <c r="AT390" s="204" t="s">
        <v>164</v>
      </c>
      <c r="AU390" s="204" t="s">
        <v>80</v>
      </c>
      <c r="AY390" s="18" t="s">
        <v>162</v>
      </c>
      <c r="BE390" s="205">
        <f>IF(N390="základní",J390,0)</f>
        <v>0</v>
      </c>
      <c r="BF390" s="205">
        <f>IF(N390="snížená",J390,0)</f>
        <v>0</v>
      </c>
      <c r="BG390" s="205">
        <f>IF(N390="zákl. přenesená",J390,0)</f>
        <v>0</v>
      </c>
      <c r="BH390" s="205">
        <f>IF(N390="sníž. přenesená",J390,0)</f>
        <v>0</v>
      </c>
      <c r="BI390" s="205">
        <f>IF(N390="nulová",J390,0)</f>
        <v>0</v>
      </c>
      <c r="BJ390" s="18" t="s">
        <v>78</v>
      </c>
      <c r="BK390" s="205">
        <f>ROUND(I390*H390,2)</f>
        <v>0</v>
      </c>
      <c r="BL390" s="18" t="s">
        <v>169</v>
      </c>
      <c r="BM390" s="204" t="s">
        <v>634</v>
      </c>
    </row>
    <row r="391" spans="1:65" s="2" customFormat="1" ht="29.25">
      <c r="A391" s="35"/>
      <c r="B391" s="36"/>
      <c r="C391" s="37"/>
      <c r="D391" s="206" t="s">
        <v>171</v>
      </c>
      <c r="E391" s="37"/>
      <c r="F391" s="207" t="s">
        <v>626</v>
      </c>
      <c r="G391" s="37"/>
      <c r="H391" s="37"/>
      <c r="I391" s="116"/>
      <c r="J391" s="37"/>
      <c r="K391" s="37"/>
      <c r="L391" s="40"/>
      <c r="M391" s="208"/>
      <c r="N391" s="209"/>
      <c r="O391" s="65"/>
      <c r="P391" s="65"/>
      <c r="Q391" s="65"/>
      <c r="R391" s="65"/>
      <c r="S391" s="65"/>
      <c r="T391" s="66"/>
      <c r="U391" s="35"/>
      <c r="V391" s="35"/>
      <c r="W391" s="35"/>
      <c r="X391" s="35"/>
      <c r="Y391" s="35"/>
      <c r="Z391" s="35"/>
      <c r="AA391" s="35"/>
      <c r="AB391" s="35"/>
      <c r="AC391" s="35"/>
      <c r="AD391" s="35"/>
      <c r="AE391" s="35"/>
      <c r="AT391" s="18" t="s">
        <v>171</v>
      </c>
      <c r="AU391" s="18" t="s">
        <v>80</v>
      </c>
    </row>
    <row r="392" spans="1:65" s="2" customFormat="1" ht="19.5">
      <c r="A392" s="35"/>
      <c r="B392" s="36"/>
      <c r="C392" s="37"/>
      <c r="D392" s="206" t="s">
        <v>264</v>
      </c>
      <c r="E392" s="37"/>
      <c r="F392" s="207" t="s">
        <v>635</v>
      </c>
      <c r="G392" s="37"/>
      <c r="H392" s="37"/>
      <c r="I392" s="116"/>
      <c r="J392" s="37"/>
      <c r="K392" s="37"/>
      <c r="L392" s="40"/>
      <c r="M392" s="208"/>
      <c r="N392" s="209"/>
      <c r="O392" s="65"/>
      <c r="P392" s="65"/>
      <c r="Q392" s="65"/>
      <c r="R392" s="65"/>
      <c r="S392" s="65"/>
      <c r="T392" s="66"/>
      <c r="U392" s="35"/>
      <c r="V392" s="35"/>
      <c r="W392" s="35"/>
      <c r="X392" s="35"/>
      <c r="Y392" s="35"/>
      <c r="Z392" s="35"/>
      <c r="AA392" s="35"/>
      <c r="AB392" s="35"/>
      <c r="AC392" s="35"/>
      <c r="AD392" s="35"/>
      <c r="AE392" s="35"/>
      <c r="AT392" s="18" t="s">
        <v>264</v>
      </c>
      <c r="AU392" s="18" t="s">
        <v>80</v>
      </c>
    </row>
    <row r="393" spans="1:65" s="14" customFormat="1" ht="11.25">
      <c r="B393" s="221"/>
      <c r="C393" s="222"/>
      <c r="D393" s="206" t="s">
        <v>184</v>
      </c>
      <c r="E393" s="223" t="s">
        <v>19</v>
      </c>
      <c r="F393" s="224" t="s">
        <v>236</v>
      </c>
      <c r="G393" s="222"/>
      <c r="H393" s="225">
        <v>955.298</v>
      </c>
      <c r="I393" s="226"/>
      <c r="J393" s="222"/>
      <c r="K393" s="222"/>
      <c r="L393" s="227"/>
      <c r="M393" s="228"/>
      <c r="N393" s="229"/>
      <c r="O393" s="229"/>
      <c r="P393" s="229"/>
      <c r="Q393" s="229"/>
      <c r="R393" s="229"/>
      <c r="S393" s="229"/>
      <c r="T393" s="230"/>
      <c r="AT393" s="231" t="s">
        <v>184</v>
      </c>
      <c r="AU393" s="231" t="s">
        <v>80</v>
      </c>
      <c r="AV393" s="14" t="s">
        <v>169</v>
      </c>
      <c r="AW393" s="14" t="s">
        <v>33</v>
      </c>
      <c r="AX393" s="14" t="s">
        <v>71</v>
      </c>
      <c r="AY393" s="231" t="s">
        <v>162</v>
      </c>
    </row>
    <row r="394" spans="1:65" s="2" customFormat="1" ht="21.75" customHeight="1">
      <c r="A394" s="35"/>
      <c r="B394" s="36"/>
      <c r="C394" s="193" t="s">
        <v>636</v>
      </c>
      <c r="D394" s="193" t="s">
        <v>164</v>
      </c>
      <c r="E394" s="194" t="s">
        <v>637</v>
      </c>
      <c r="F394" s="195" t="s">
        <v>638</v>
      </c>
      <c r="G394" s="196" t="s">
        <v>250</v>
      </c>
      <c r="H394" s="197">
        <v>108.824</v>
      </c>
      <c r="I394" s="198"/>
      <c r="J394" s="199">
        <f>ROUND(I394*H394,2)</f>
        <v>0</v>
      </c>
      <c r="K394" s="195" t="s">
        <v>168</v>
      </c>
      <c r="L394" s="40"/>
      <c r="M394" s="200" t="s">
        <v>19</v>
      </c>
      <c r="N394" s="201" t="s">
        <v>42</v>
      </c>
      <c r="O394" s="65"/>
      <c r="P394" s="202">
        <f>O394*H394</f>
        <v>0</v>
      </c>
      <c r="Q394" s="202">
        <v>0.10324999999999999</v>
      </c>
      <c r="R394" s="202">
        <f>Q394*H394</f>
        <v>11.236077999999999</v>
      </c>
      <c r="S394" s="202">
        <v>0</v>
      </c>
      <c r="T394" s="203">
        <f>S394*H394</f>
        <v>0</v>
      </c>
      <c r="U394" s="35"/>
      <c r="V394" s="35"/>
      <c r="W394" s="35"/>
      <c r="X394" s="35"/>
      <c r="Y394" s="35"/>
      <c r="Z394" s="35"/>
      <c r="AA394" s="35"/>
      <c r="AB394" s="35"/>
      <c r="AC394" s="35"/>
      <c r="AD394" s="35"/>
      <c r="AE394" s="35"/>
      <c r="AR394" s="204" t="s">
        <v>169</v>
      </c>
      <c r="AT394" s="204" t="s">
        <v>164</v>
      </c>
      <c r="AU394" s="204" t="s">
        <v>80</v>
      </c>
      <c r="AY394" s="18" t="s">
        <v>162</v>
      </c>
      <c r="BE394" s="205">
        <f>IF(N394="základní",J394,0)</f>
        <v>0</v>
      </c>
      <c r="BF394" s="205">
        <f>IF(N394="snížená",J394,0)</f>
        <v>0</v>
      </c>
      <c r="BG394" s="205">
        <f>IF(N394="zákl. přenesená",J394,0)</f>
        <v>0</v>
      </c>
      <c r="BH394" s="205">
        <f>IF(N394="sníž. přenesená",J394,0)</f>
        <v>0</v>
      </c>
      <c r="BI394" s="205">
        <f>IF(N394="nulová",J394,0)</f>
        <v>0</v>
      </c>
      <c r="BJ394" s="18" t="s">
        <v>78</v>
      </c>
      <c r="BK394" s="205">
        <f>ROUND(I394*H394,2)</f>
        <v>0</v>
      </c>
      <c r="BL394" s="18" t="s">
        <v>169</v>
      </c>
      <c r="BM394" s="204" t="s">
        <v>639</v>
      </c>
    </row>
    <row r="395" spans="1:65" s="2" customFormat="1" ht="19.5">
      <c r="A395" s="35"/>
      <c r="B395" s="36"/>
      <c r="C395" s="37"/>
      <c r="D395" s="206" t="s">
        <v>264</v>
      </c>
      <c r="E395" s="37"/>
      <c r="F395" s="207" t="s">
        <v>640</v>
      </c>
      <c r="G395" s="37"/>
      <c r="H395" s="37"/>
      <c r="I395" s="116"/>
      <c r="J395" s="37"/>
      <c r="K395" s="37"/>
      <c r="L395" s="40"/>
      <c r="M395" s="208"/>
      <c r="N395" s="209"/>
      <c r="O395" s="65"/>
      <c r="P395" s="65"/>
      <c r="Q395" s="65"/>
      <c r="R395" s="65"/>
      <c r="S395" s="65"/>
      <c r="T395" s="66"/>
      <c r="U395" s="35"/>
      <c r="V395" s="35"/>
      <c r="W395" s="35"/>
      <c r="X395" s="35"/>
      <c r="Y395" s="35"/>
      <c r="Z395" s="35"/>
      <c r="AA395" s="35"/>
      <c r="AB395" s="35"/>
      <c r="AC395" s="35"/>
      <c r="AD395" s="35"/>
      <c r="AE395" s="35"/>
      <c r="AT395" s="18" t="s">
        <v>264</v>
      </c>
      <c r="AU395" s="18" t="s">
        <v>80</v>
      </c>
    </row>
    <row r="396" spans="1:65" s="13" customFormat="1" ht="11.25">
      <c r="B396" s="210"/>
      <c r="C396" s="211"/>
      <c r="D396" s="206" t="s">
        <v>184</v>
      </c>
      <c r="E396" s="212" t="s">
        <v>19</v>
      </c>
      <c r="F396" s="213" t="s">
        <v>641</v>
      </c>
      <c r="G396" s="211"/>
      <c r="H396" s="214">
        <v>108.824</v>
      </c>
      <c r="I396" s="215"/>
      <c r="J396" s="211"/>
      <c r="K396" s="211"/>
      <c r="L396" s="216"/>
      <c r="M396" s="217"/>
      <c r="N396" s="218"/>
      <c r="O396" s="218"/>
      <c r="P396" s="218"/>
      <c r="Q396" s="218"/>
      <c r="R396" s="218"/>
      <c r="S396" s="218"/>
      <c r="T396" s="219"/>
      <c r="AT396" s="220" t="s">
        <v>184</v>
      </c>
      <c r="AU396" s="220" t="s">
        <v>80</v>
      </c>
      <c r="AV396" s="13" t="s">
        <v>80</v>
      </c>
      <c r="AW396" s="13" t="s">
        <v>33</v>
      </c>
      <c r="AX396" s="13" t="s">
        <v>78</v>
      </c>
      <c r="AY396" s="220" t="s">
        <v>162</v>
      </c>
    </row>
    <row r="397" spans="1:65" s="12" customFormat="1" ht="22.9" customHeight="1">
      <c r="B397" s="177"/>
      <c r="C397" s="178"/>
      <c r="D397" s="179" t="s">
        <v>70</v>
      </c>
      <c r="E397" s="191" t="s">
        <v>169</v>
      </c>
      <c r="F397" s="191" t="s">
        <v>642</v>
      </c>
      <c r="G397" s="178"/>
      <c r="H397" s="178"/>
      <c r="I397" s="181"/>
      <c r="J397" s="192">
        <f>BK397</f>
        <v>0</v>
      </c>
      <c r="K397" s="178"/>
      <c r="L397" s="183"/>
      <c r="M397" s="184"/>
      <c r="N397" s="185"/>
      <c r="O397" s="185"/>
      <c r="P397" s="186">
        <f>SUM(P398:P487)</f>
        <v>0</v>
      </c>
      <c r="Q397" s="185"/>
      <c r="R397" s="186">
        <f>SUM(R398:R487)</f>
        <v>1967.0247187699999</v>
      </c>
      <c r="S397" s="185"/>
      <c r="T397" s="187">
        <f>SUM(T398:T487)</f>
        <v>0</v>
      </c>
      <c r="AR397" s="188" t="s">
        <v>78</v>
      </c>
      <c r="AT397" s="189" t="s">
        <v>70</v>
      </c>
      <c r="AU397" s="189" t="s">
        <v>78</v>
      </c>
      <c r="AY397" s="188" t="s">
        <v>162</v>
      </c>
      <c r="BK397" s="190">
        <f>SUM(BK398:BK487)</f>
        <v>0</v>
      </c>
    </row>
    <row r="398" spans="1:65" s="2" customFormat="1" ht="21.75" customHeight="1">
      <c r="A398" s="35"/>
      <c r="B398" s="36"/>
      <c r="C398" s="193" t="s">
        <v>643</v>
      </c>
      <c r="D398" s="193" t="s">
        <v>164</v>
      </c>
      <c r="E398" s="194" t="s">
        <v>644</v>
      </c>
      <c r="F398" s="195" t="s">
        <v>645</v>
      </c>
      <c r="G398" s="196" t="s">
        <v>181</v>
      </c>
      <c r="H398" s="197">
        <v>563.66099999999994</v>
      </c>
      <c r="I398" s="198"/>
      <c r="J398" s="199">
        <f>ROUND(I398*H398,2)</f>
        <v>0</v>
      </c>
      <c r="K398" s="195" t="s">
        <v>168</v>
      </c>
      <c r="L398" s="40"/>
      <c r="M398" s="200" t="s">
        <v>19</v>
      </c>
      <c r="N398" s="201" t="s">
        <v>42</v>
      </c>
      <c r="O398" s="65"/>
      <c r="P398" s="202">
        <f>O398*H398</f>
        <v>0</v>
      </c>
      <c r="Q398" s="202">
        <v>2.45343</v>
      </c>
      <c r="R398" s="202">
        <f>Q398*H398</f>
        <v>1382.9028072299998</v>
      </c>
      <c r="S398" s="202">
        <v>0</v>
      </c>
      <c r="T398" s="203">
        <f>S398*H398</f>
        <v>0</v>
      </c>
      <c r="U398" s="35"/>
      <c r="V398" s="35"/>
      <c r="W398" s="35"/>
      <c r="X398" s="35"/>
      <c r="Y398" s="35"/>
      <c r="Z398" s="35"/>
      <c r="AA398" s="35"/>
      <c r="AB398" s="35"/>
      <c r="AC398" s="35"/>
      <c r="AD398" s="35"/>
      <c r="AE398" s="35"/>
      <c r="AR398" s="204" t="s">
        <v>169</v>
      </c>
      <c r="AT398" s="204" t="s">
        <v>164</v>
      </c>
      <c r="AU398" s="204" t="s">
        <v>80</v>
      </c>
      <c r="AY398" s="18" t="s">
        <v>162</v>
      </c>
      <c r="BE398" s="205">
        <f>IF(N398="základní",J398,0)</f>
        <v>0</v>
      </c>
      <c r="BF398" s="205">
        <f>IF(N398="snížená",J398,0)</f>
        <v>0</v>
      </c>
      <c r="BG398" s="205">
        <f>IF(N398="zákl. přenesená",J398,0)</f>
        <v>0</v>
      </c>
      <c r="BH398" s="205">
        <f>IF(N398="sníž. přenesená",J398,0)</f>
        <v>0</v>
      </c>
      <c r="BI398" s="205">
        <f>IF(N398="nulová",J398,0)</f>
        <v>0</v>
      </c>
      <c r="BJ398" s="18" t="s">
        <v>78</v>
      </c>
      <c r="BK398" s="205">
        <f>ROUND(I398*H398,2)</f>
        <v>0</v>
      </c>
      <c r="BL398" s="18" t="s">
        <v>169</v>
      </c>
      <c r="BM398" s="204" t="s">
        <v>646</v>
      </c>
    </row>
    <row r="399" spans="1:65" s="2" customFormat="1" ht="39">
      <c r="A399" s="35"/>
      <c r="B399" s="36"/>
      <c r="C399" s="37"/>
      <c r="D399" s="206" t="s">
        <v>171</v>
      </c>
      <c r="E399" s="37"/>
      <c r="F399" s="207" t="s">
        <v>647</v>
      </c>
      <c r="G399" s="37"/>
      <c r="H399" s="37"/>
      <c r="I399" s="116"/>
      <c r="J399" s="37"/>
      <c r="K399" s="37"/>
      <c r="L399" s="40"/>
      <c r="M399" s="208"/>
      <c r="N399" s="209"/>
      <c r="O399" s="65"/>
      <c r="P399" s="65"/>
      <c r="Q399" s="65"/>
      <c r="R399" s="65"/>
      <c r="S399" s="65"/>
      <c r="T399" s="66"/>
      <c r="U399" s="35"/>
      <c r="V399" s="35"/>
      <c r="W399" s="35"/>
      <c r="X399" s="35"/>
      <c r="Y399" s="35"/>
      <c r="Z399" s="35"/>
      <c r="AA399" s="35"/>
      <c r="AB399" s="35"/>
      <c r="AC399" s="35"/>
      <c r="AD399" s="35"/>
      <c r="AE399" s="35"/>
      <c r="AT399" s="18" t="s">
        <v>171</v>
      </c>
      <c r="AU399" s="18" t="s">
        <v>80</v>
      </c>
    </row>
    <row r="400" spans="1:65" s="13" customFormat="1" ht="11.25">
      <c r="B400" s="210"/>
      <c r="C400" s="211"/>
      <c r="D400" s="206" t="s">
        <v>184</v>
      </c>
      <c r="E400" s="212" t="s">
        <v>19</v>
      </c>
      <c r="F400" s="213" t="s">
        <v>648</v>
      </c>
      <c r="G400" s="211"/>
      <c r="H400" s="214">
        <v>41.915999999999997</v>
      </c>
      <c r="I400" s="215"/>
      <c r="J400" s="211"/>
      <c r="K400" s="211"/>
      <c r="L400" s="216"/>
      <c r="M400" s="217"/>
      <c r="N400" s="218"/>
      <c r="O400" s="218"/>
      <c r="P400" s="218"/>
      <c r="Q400" s="218"/>
      <c r="R400" s="218"/>
      <c r="S400" s="218"/>
      <c r="T400" s="219"/>
      <c r="AT400" s="220" t="s">
        <v>184</v>
      </c>
      <c r="AU400" s="220" t="s">
        <v>80</v>
      </c>
      <c r="AV400" s="13" t="s">
        <v>80</v>
      </c>
      <c r="AW400" s="13" t="s">
        <v>33</v>
      </c>
      <c r="AX400" s="13" t="s">
        <v>71</v>
      </c>
      <c r="AY400" s="220" t="s">
        <v>162</v>
      </c>
    </row>
    <row r="401" spans="1:65" s="13" customFormat="1" ht="11.25">
      <c r="B401" s="210"/>
      <c r="C401" s="211"/>
      <c r="D401" s="206" t="s">
        <v>184</v>
      </c>
      <c r="E401" s="212" t="s">
        <v>19</v>
      </c>
      <c r="F401" s="213" t="s">
        <v>649</v>
      </c>
      <c r="G401" s="211"/>
      <c r="H401" s="214">
        <v>161.90899999999999</v>
      </c>
      <c r="I401" s="215"/>
      <c r="J401" s="211"/>
      <c r="K401" s="211"/>
      <c r="L401" s="216"/>
      <c r="M401" s="217"/>
      <c r="N401" s="218"/>
      <c r="O401" s="218"/>
      <c r="P401" s="218"/>
      <c r="Q401" s="218"/>
      <c r="R401" s="218"/>
      <c r="S401" s="218"/>
      <c r="T401" s="219"/>
      <c r="AT401" s="220" t="s">
        <v>184</v>
      </c>
      <c r="AU401" s="220" t="s">
        <v>80</v>
      </c>
      <c r="AV401" s="13" t="s">
        <v>80</v>
      </c>
      <c r="AW401" s="13" t="s">
        <v>33</v>
      </c>
      <c r="AX401" s="13" t="s">
        <v>71</v>
      </c>
      <c r="AY401" s="220" t="s">
        <v>162</v>
      </c>
    </row>
    <row r="402" spans="1:65" s="13" customFormat="1" ht="11.25">
      <c r="B402" s="210"/>
      <c r="C402" s="211"/>
      <c r="D402" s="206" t="s">
        <v>184</v>
      </c>
      <c r="E402" s="212" t="s">
        <v>19</v>
      </c>
      <c r="F402" s="213" t="s">
        <v>650</v>
      </c>
      <c r="G402" s="211"/>
      <c r="H402" s="214">
        <v>80.241</v>
      </c>
      <c r="I402" s="215"/>
      <c r="J402" s="211"/>
      <c r="K402" s="211"/>
      <c r="L402" s="216"/>
      <c r="M402" s="217"/>
      <c r="N402" s="218"/>
      <c r="O402" s="218"/>
      <c r="P402" s="218"/>
      <c r="Q402" s="218"/>
      <c r="R402" s="218"/>
      <c r="S402" s="218"/>
      <c r="T402" s="219"/>
      <c r="AT402" s="220" t="s">
        <v>184</v>
      </c>
      <c r="AU402" s="220" t="s">
        <v>80</v>
      </c>
      <c r="AV402" s="13" t="s">
        <v>80</v>
      </c>
      <c r="AW402" s="13" t="s">
        <v>33</v>
      </c>
      <c r="AX402" s="13" t="s">
        <v>71</v>
      </c>
      <c r="AY402" s="220" t="s">
        <v>162</v>
      </c>
    </row>
    <row r="403" spans="1:65" s="13" customFormat="1" ht="11.25">
      <c r="B403" s="210"/>
      <c r="C403" s="211"/>
      <c r="D403" s="206" t="s">
        <v>184</v>
      </c>
      <c r="E403" s="212" t="s">
        <v>19</v>
      </c>
      <c r="F403" s="213" t="s">
        <v>651</v>
      </c>
      <c r="G403" s="211"/>
      <c r="H403" s="214">
        <v>10.648999999999999</v>
      </c>
      <c r="I403" s="215"/>
      <c r="J403" s="211"/>
      <c r="K403" s="211"/>
      <c r="L403" s="216"/>
      <c r="M403" s="217"/>
      <c r="N403" s="218"/>
      <c r="O403" s="218"/>
      <c r="P403" s="218"/>
      <c r="Q403" s="218"/>
      <c r="R403" s="218"/>
      <c r="S403" s="218"/>
      <c r="T403" s="219"/>
      <c r="AT403" s="220" t="s">
        <v>184</v>
      </c>
      <c r="AU403" s="220" t="s">
        <v>80</v>
      </c>
      <c r="AV403" s="13" t="s">
        <v>80</v>
      </c>
      <c r="AW403" s="13" t="s">
        <v>33</v>
      </c>
      <c r="AX403" s="13" t="s">
        <v>71</v>
      </c>
      <c r="AY403" s="220" t="s">
        <v>162</v>
      </c>
    </row>
    <row r="404" spans="1:65" s="13" customFormat="1" ht="11.25">
      <c r="B404" s="210"/>
      <c r="C404" s="211"/>
      <c r="D404" s="206" t="s">
        <v>184</v>
      </c>
      <c r="E404" s="212" t="s">
        <v>19</v>
      </c>
      <c r="F404" s="213" t="s">
        <v>652</v>
      </c>
      <c r="G404" s="211"/>
      <c r="H404" s="214">
        <v>11.647</v>
      </c>
      <c r="I404" s="215"/>
      <c r="J404" s="211"/>
      <c r="K404" s="211"/>
      <c r="L404" s="216"/>
      <c r="M404" s="217"/>
      <c r="N404" s="218"/>
      <c r="O404" s="218"/>
      <c r="P404" s="218"/>
      <c r="Q404" s="218"/>
      <c r="R404" s="218"/>
      <c r="S404" s="218"/>
      <c r="T404" s="219"/>
      <c r="AT404" s="220" t="s">
        <v>184</v>
      </c>
      <c r="AU404" s="220" t="s">
        <v>80</v>
      </c>
      <c r="AV404" s="13" t="s">
        <v>80</v>
      </c>
      <c r="AW404" s="13" t="s">
        <v>33</v>
      </c>
      <c r="AX404" s="13" t="s">
        <v>71</v>
      </c>
      <c r="AY404" s="220" t="s">
        <v>162</v>
      </c>
    </row>
    <row r="405" spans="1:65" s="13" customFormat="1" ht="11.25">
      <c r="B405" s="210"/>
      <c r="C405" s="211"/>
      <c r="D405" s="206" t="s">
        <v>184</v>
      </c>
      <c r="E405" s="212" t="s">
        <v>19</v>
      </c>
      <c r="F405" s="213" t="s">
        <v>653</v>
      </c>
      <c r="G405" s="211"/>
      <c r="H405" s="214">
        <v>8.782</v>
      </c>
      <c r="I405" s="215"/>
      <c r="J405" s="211"/>
      <c r="K405" s="211"/>
      <c r="L405" s="216"/>
      <c r="M405" s="217"/>
      <c r="N405" s="218"/>
      <c r="O405" s="218"/>
      <c r="P405" s="218"/>
      <c r="Q405" s="218"/>
      <c r="R405" s="218"/>
      <c r="S405" s="218"/>
      <c r="T405" s="219"/>
      <c r="AT405" s="220" t="s">
        <v>184</v>
      </c>
      <c r="AU405" s="220" t="s">
        <v>80</v>
      </c>
      <c r="AV405" s="13" t="s">
        <v>80</v>
      </c>
      <c r="AW405" s="13" t="s">
        <v>33</v>
      </c>
      <c r="AX405" s="13" t="s">
        <v>71</v>
      </c>
      <c r="AY405" s="220" t="s">
        <v>162</v>
      </c>
    </row>
    <row r="406" spans="1:65" s="13" customFormat="1" ht="11.25">
      <c r="B406" s="210"/>
      <c r="C406" s="211"/>
      <c r="D406" s="206" t="s">
        <v>184</v>
      </c>
      <c r="E406" s="212" t="s">
        <v>19</v>
      </c>
      <c r="F406" s="213" t="s">
        <v>654</v>
      </c>
      <c r="G406" s="211"/>
      <c r="H406" s="214">
        <v>154.09299999999999</v>
      </c>
      <c r="I406" s="215"/>
      <c r="J406" s="211"/>
      <c r="K406" s="211"/>
      <c r="L406" s="216"/>
      <c r="M406" s="217"/>
      <c r="N406" s="218"/>
      <c r="O406" s="218"/>
      <c r="P406" s="218"/>
      <c r="Q406" s="218"/>
      <c r="R406" s="218"/>
      <c r="S406" s="218"/>
      <c r="T406" s="219"/>
      <c r="AT406" s="220" t="s">
        <v>184</v>
      </c>
      <c r="AU406" s="220" t="s">
        <v>80</v>
      </c>
      <c r="AV406" s="13" t="s">
        <v>80</v>
      </c>
      <c r="AW406" s="13" t="s">
        <v>33</v>
      </c>
      <c r="AX406" s="13" t="s">
        <v>71</v>
      </c>
      <c r="AY406" s="220" t="s">
        <v>162</v>
      </c>
    </row>
    <row r="407" spans="1:65" s="13" customFormat="1" ht="11.25">
      <c r="B407" s="210"/>
      <c r="C407" s="211"/>
      <c r="D407" s="206" t="s">
        <v>184</v>
      </c>
      <c r="E407" s="212" t="s">
        <v>19</v>
      </c>
      <c r="F407" s="213" t="s">
        <v>655</v>
      </c>
      <c r="G407" s="211"/>
      <c r="H407" s="214">
        <v>74.793000000000006</v>
      </c>
      <c r="I407" s="215"/>
      <c r="J407" s="211"/>
      <c r="K407" s="211"/>
      <c r="L407" s="216"/>
      <c r="M407" s="217"/>
      <c r="N407" s="218"/>
      <c r="O407" s="218"/>
      <c r="P407" s="218"/>
      <c r="Q407" s="218"/>
      <c r="R407" s="218"/>
      <c r="S407" s="218"/>
      <c r="T407" s="219"/>
      <c r="AT407" s="220" t="s">
        <v>184</v>
      </c>
      <c r="AU407" s="220" t="s">
        <v>80</v>
      </c>
      <c r="AV407" s="13" t="s">
        <v>80</v>
      </c>
      <c r="AW407" s="13" t="s">
        <v>33</v>
      </c>
      <c r="AX407" s="13" t="s">
        <v>71</v>
      </c>
      <c r="AY407" s="220" t="s">
        <v>162</v>
      </c>
    </row>
    <row r="408" spans="1:65" s="13" customFormat="1" ht="11.25">
      <c r="B408" s="210"/>
      <c r="C408" s="211"/>
      <c r="D408" s="206" t="s">
        <v>184</v>
      </c>
      <c r="E408" s="212" t="s">
        <v>19</v>
      </c>
      <c r="F408" s="213" t="s">
        <v>656</v>
      </c>
      <c r="G408" s="211"/>
      <c r="H408" s="214">
        <v>15.198</v>
      </c>
      <c r="I408" s="215"/>
      <c r="J408" s="211"/>
      <c r="K408" s="211"/>
      <c r="L408" s="216"/>
      <c r="M408" s="217"/>
      <c r="N408" s="218"/>
      <c r="O408" s="218"/>
      <c r="P408" s="218"/>
      <c r="Q408" s="218"/>
      <c r="R408" s="218"/>
      <c r="S408" s="218"/>
      <c r="T408" s="219"/>
      <c r="AT408" s="220" t="s">
        <v>184</v>
      </c>
      <c r="AU408" s="220" t="s">
        <v>80</v>
      </c>
      <c r="AV408" s="13" t="s">
        <v>80</v>
      </c>
      <c r="AW408" s="13" t="s">
        <v>33</v>
      </c>
      <c r="AX408" s="13" t="s">
        <v>71</v>
      </c>
      <c r="AY408" s="220" t="s">
        <v>162</v>
      </c>
    </row>
    <row r="409" spans="1:65" s="13" customFormat="1" ht="11.25">
      <c r="B409" s="210"/>
      <c r="C409" s="211"/>
      <c r="D409" s="206" t="s">
        <v>184</v>
      </c>
      <c r="E409" s="212" t="s">
        <v>19</v>
      </c>
      <c r="F409" s="213" t="s">
        <v>657</v>
      </c>
      <c r="G409" s="211"/>
      <c r="H409" s="214">
        <v>4.4329999999999998</v>
      </c>
      <c r="I409" s="215"/>
      <c r="J409" s="211"/>
      <c r="K409" s="211"/>
      <c r="L409" s="216"/>
      <c r="M409" s="217"/>
      <c r="N409" s="218"/>
      <c r="O409" s="218"/>
      <c r="P409" s="218"/>
      <c r="Q409" s="218"/>
      <c r="R409" s="218"/>
      <c r="S409" s="218"/>
      <c r="T409" s="219"/>
      <c r="AT409" s="220" t="s">
        <v>184</v>
      </c>
      <c r="AU409" s="220" t="s">
        <v>80</v>
      </c>
      <c r="AV409" s="13" t="s">
        <v>80</v>
      </c>
      <c r="AW409" s="13" t="s">
        <v>33</v>
      </c>
      <c r="AX409" s="13" t="s">
        <v>71</v>
      </c>
      <c r="AY409" s="220" t="s">
        <v>162</v>
      </c>
    </row>
    <row r="410" spans="1:65" s="14" customFormat="1" ht="11.25">
      <c r="B410" s="221"/>
      <c r="C410" s="222"/>
      <c r="D410" s="206" t="s">
        <v>184</v>
      </c>
      <c r="E410" s="223" t="s">
        <v>19</v>
      </c>
      <c r="F410" s="224" t="s">
        <v>236</v>
      </c>
      <c r="G410" s="222"/>
      <c r="H410" s="225">
        <v>563.66099999999994</v>
      </c>
      <c r="I410" s="226"/>
      <c r="J410" s="222"/>
      <c r="K410" s="222"/>
      <c r="L410" s="227"/>
      <c r="M410" s="228"/>
      <c r="N410" s="229"/>
      <c r="O410" s="229"/>
      <c r="P410" s="229"/>
      <c r="Q410" s="229"/>
      <c r="R410" s="229"/>
      <c r="S410" s="229"/>
      <c r="T410" s="230"/>
      <c r="AT410" s="231" t="s">
        <v>184</v>
      </c>
      <c r="AU410" s="231" t="s">
        <v>80</v>
      </c>
      <c r="AV410" s="14" t="s">
        <v>169</v>
      </c>
      <c r="AW410" s="14" t="s">
        <v>33</v>
      </c>
      <c r="AX410" s="14" t="s">
        <v>78</v>
      </c>
      <c r="AY410" s="231" t="s">
        <v>162</v>
      </c>
    </row>
    <row r="411" spans="1:65" s="2" customFormat="1" ht="16.5" customHeight="1">
      <c r="A411" s="35"/>
      <c r="B411" s="36"/>
      <c r="C411" s="193" t="s">
        <v>658</v>
      </c>
      <c r="D411" s="193" t="s">
        <v>164</v>
      </c>
      <c r="E411" s="194" t="s">
        <v>659</v>
      </c>
      <c r="F411" s="195" t="s">
        <v>660</v>
      </c>
      <c r="G411" s="196" t="s">
        <v>250</v>
      </c>
      <c r="H411" s="197">
        <v>2694.5010000000002</v>
      </c>
      <c r="I411" s="198"/>
      <c r="J411" s="199">
        <f>ROUND(I411*H411,2)</f>
        <v>0</v>
      </c>
      <c r="K411" s="195" t="s">
        <v>168</v>
      </c>
      <c r="L411" s="40"/>
      <c r="M411" s="200" t="s">
        <v>19</v>
      </c>
      <c r="N411" s="201" t="s">
        <v>42</v>
      </c>
      <c r="O411" s="65"/>
      <c r="P411" s="202">
        <f>O411*H411</f>
        <v>0</v>
      </c>
      <c r="Q411" s="202">
        <v>5.3299999999999997E-3</v>
      </c>
      <c r="R411" s="202">
        <f>Q411*H411</f>
        <v>14.36169033</v>
      </c>
      <c r="S411" s="202">
        <v>0</v>
      </c>
      <c r="T411" s="203">
        <f>S411*H411</f>
        <v>0</v>
      </c>
      <c r="U411" s="35"/>
      <c r="V411" s="35"/>
      <c r="W411" s="35"/>
      <c r="X411" s="35"/>
      <c r="Y411" s="35"/>
      <c r="Z411" s="35"/>
      <c r="AA411" s="35"/>
      <c r="AB411" s="35"/>
      <c r="AC411" s="35"/>
      <c r="AD411" s="35"/>
      <c r="AE411" s="35"/>
      <c r="AR411" s="204" t="s">
        <v>169</v>
      </c>
      <c r="AT411" s="204" t="s">
        <v>164</v>
      </c>
      <c r="AU411" s="204" t="s">
        <v>80</v>
      </c>
      <c r="AY411" s="18" t="s">
        <v>162</v>
      </c>
      <c r="BE411" s="205">
        <f>IF(N411="základní",J411,0)</f>
        <v>0</v>
      </c>
      <c r="BF411" s="205">
        <f>IF(N411="snížená",J411,0)</f>
        <v>0</v>
      </c>
      <c r="BG411" s="205">
        <f>IF(N411="zákl. přenesená",J411,0)</f>
        <v>0</v>
      </c>
      <c r="BH411" s="205">
        <f>IF(N411="sníž. přenesená",J411,0)</f>
        <v>0</v>
      </c>
      <c r="BI411" s="205">
        <f>IF(N411="nulová",J411,0)</f>
        <v>0</v>
      </c>
      <c r="BJ411" s="18" t="s">
        <v>78</v>
      </c>
      <c r="BK411" s="205">
        <f>ROUND(I411*H411,2)</f>
        <v>0</v>
      </c>
      <c r="BL411" s="18" t="s">
        <v>169</v>
      </c>
      <c r="BM411" s="204" t="s">
        <v>661</v>
      </c>
    </row>
    <row r="412" spans="1:65" s="2" customFormat="1" ht="146.25">
      <c r="A412" s="35"/>
      <c r="B412" s="36"/>
      <c r="C412" s="37"/>
      <c r="D412" s="206" t="s">
        <v>171</v>
      </c>
      <c r="E412" s="37"/>
      <c r="F412" s="207" t="s">
        <v>662</v>
      </c>
      <c r="G412" s="37"/>
      <c r="H412" s="37"/>
      <c r="I412" s="116"/>
      <c r="J412" s="37"/>
      <c r="K412" s="37"/>
      <c r="L412" s="40"/>
      <c r="M412" s="208"/>
      <c r="N412" s="209"/>
      <c r="O412" s="65"/>
      <c r="P412" s="65"/>
      <c r="Q412" s="65"/>
      <c r="R412" s="65"/>
      <c r="S412" s="65"/>
      <c r="T412" s="66"/>
      <c r="U412" s="35"/>
      <c r="V412" s="35"/>
      <c r="W412" s="35"/>
      <c r="X412" s="35"/>
      <c r="Y412" s="35"/>
      <c r="Z412" s="35"/>
      <c r="AA412" s="35"/>
      <c r="AB412" s="35"/>
      <c r="AC412" s="35"/>
      <c r="AD412" s="35"/>
      <c r="AE412" s="35"/>
      <c r="AT412" s="18" t="s">
        <v>171</v>
      </c>
      <c r="AU412" s="18" t="s">
        <v>80</v>
      </c>
    </row>
    <row r="413" spans="1:65" s="13" customFormat="1" ht="11.25">
      <c r="B413" s="210"/>
      <c r="C413" s="211"/>
      <c r="D413" s="206" t="s">
        <v>184</v>
      </c>
      <c r="E413" s="212" t="s">
        <v>19</v>
      </c>
      <c r="F413" s="213" t="s">
        <v>663</v>
      </c>
      <c r="G413" s="211"/>
      <c r="H413" s="214">
        <v>199.25</v>
      </c>
      <c r="I413" s="215"/>
      <c r="J413" s="211"/>
      <c r="K413" s="211"/>
      <c r="L413" s="216"/>
      <c r="M413" s="217"/>
      <c r="N413" s="218"/>
      <c r="O413" s="218"/>
      <c r="P413" s="218"/>
      <c r="Q413" s="218"/>
      <c r="R413" s="218"/>
      <c r="S413" s="218"/>
      <c r="T413" s="219"/>
      <c r="AT413" s="220" t="s">
        <v>184</v>
      </c>
      <c r="AU413" s="220" t="s">
        <v>80</v>
      </c>
      <c r="AV413" s="13" t="s">
        <v>80</v>
      </c>
      <c r="AW413" s="13" t="s">
        <v>33</v>
      </c>
      <c r="AX413" s="13" t="s">
        <v>71</v>
      </c>
      <c r="AY413" s="220" t="s">
        <v>162</v>
      </c>
    </row>
    <row r="414" spans="1:65" s="13" customFormat="1" ht="11.25">
      <c r="B414" s="210"/>
      <c r="C414" s="211"/>
      <c r="D414" s="206" t="s">
        <v>184</v>
      </c>
      <c r="E414" s="212" t="s">
        <v>19</v>
      </c>
      <c r="F414" s="213" t="s">
        <v>664</v>
      </c>
      <c r="G414" s="211"/>
      <c r="H414" s="214">
        <v>803.12</v>
      </c>
      <c r="I414" s="215"/>
      <c r="J414" s="211"/>
      <c r="K414" s="211"/>
      <c r="L414" s="216"/>
      <c r="M414" s="217"/>
      <c r="N414" s="218"/>
      <c r="O414" s="218"/>
      <c r="P414" s="218"/>
      <c r="Q414" s="218"/>
      <c r="R414" s="218"/>
      <c r="S414" s="218"/>
      <c r="T414" s="219"/>
      <c r="AT414" s="220" t="s">
        <v>184</v>
      </c>
      <c r="AU414" s="220" t="s">
        <v>80</v>
      </c>
      <c r="AV414" s="13" t="s">
        <v>80</v>
      </c>
      <c r="AW414" s="13" t="s">
        <v>33</v>
      </c>
      <c r="AX414" s="13" t="s">
        <v>71</v>
      </c>
      <c r="AY414" s="220" t="s">
        <v>162</v>
      </c>
    </row>
    <row r="415" spans="1:65" s="13" customFormat="1" ht="11.25">
      <c r="B415" s="210"/>
      <c r="C415" s="211"/>
      <c r="D415" s="206" t="s">
        <v>184</v>
      </c>
      <c r="E415" s="212" t="s">
        <v>19</v>
      </c>
      <c r="F415" s="213" t="s">
        <v>665</v>
      </c>
      <c r="G415" s="211"/>
      <c r="H415" s="214">
        <v>866.07</v>
      </c>
      <c r="I415" s="215"/>
      <c r="J415" s="211"/>
      <c r="K415" s="211"/>
      <c r="L415" s="216"/>
      <c r="M415" s="217"/>
      <c r="N415" s="218"/>
      <c r="O415" s="218"/>
      <c r="P415" s="218"/>
      <c r="Q415" s="218"/>
      <c r="R415" s="218"/>
      <c r="S415" s="218"/>
      <c r="T415" s="219"/>
      <c r="AT415" s="220" t="s">
        <v>184</v>
      </c>
      <c r="AU415" s="220" t="s">
        <v>80</v>
      </c>
      <c r="AV415" s="13" t="s">
        <v>80</v>
      </c>
      <c r="AW415" s="13" t="s">
        <v>33</v>
      </c>
      <c r="AX415" s="13" t="s">
        <v>71</v>
      </c>
      <c r="AY415" s="220" t="s">
        <v>162</v>
      </c>
    </row>
    <row r="416" spans="1:65" s="13" customFormat="1" ht="11.25">
      <c r="B416" s="210"/>
      <c r="C416" s="211"/>
      <c r="D416" s="206" t="s">
        <v>184</v>
      </c>
      <c r="E416" s="212" t="s">
        <v>19</v>
      </c>
      <c r="F416" s="213" t="s">
        <v>666</v>
      </c>
      <c r="G416" s="211"/>
      <c r="H416" s="214">
        <v>295.33499999999998</v>
      </c>
      <c r="I416" s="215"/>
      <c r="J416" s="211"/>
      <c r="K416" s="211"/>
      <c r="L416" s="216"/>
      <c r="M416" s="217"/>
      <c r="N416" s="218"/>
      <c r="O416" s="218"/>
      <c r="P416" s="218"/>
      <c r="Q416" s="218"/>
      <c r="R416" s="218"/>
      <c r="S416" s="218"/>
      <c r="T416" s="219"/>
      <c r="AT416" s="220" t="s">
        <v>184</v>
      </c>
      <c r="AU416" s="220" t="s">
        <v>80</v>
      </c>
      <c r="AV416" s="13" t="s">
        <v>80</v>
      </c>
      <c r="AW416" s="13" t="s">
        <v>33</v>
      </c>
      <c r="AX416" s="13" t="s">
        <v>71</v>
      </c>
      <c r="AY416" s="220" t="s">
        <v>162</v>
      </c>
    </row>
    <row r="417" spans="1:65" s="13" customFormat="1" ht="11.25">
      <c r="B417" s="210"/>
      <c r="C417" s="211"/>
      <c r="D417" s="206" t="s">
        <v>184</v>
      </c>
      <c r="E417" s="212" t="s">
        <v>19</v>
      </c>
      <c r="F417" s="213" t="s">
        <v>667</v>
      </c>
      <c r="G417" s="211"/>
      <c r="H417" s="214">
        <v>53.033999999999999</v>
      </c>
      <c r="I417" s="215"/>
      <c r="J417" s="211"/>
      <c r="K417" s="211"/>
      <c r="L417" s="216"/>
      <c r="M417" s="217"/>
      <c r="N417" s="218"/>
      <c r="O417" s="218"/>
      <c r="P417" s="218"/>
      <c r="Q417" s="218"/>
      <c r="R417" s="218"/>
      <c r="S417" s="218"/>
      <c r="T417" s="219"/>
      <c r="AT417" s="220" t="s">
        <v>184</v>
      </c>
      <c r="AU417" s="220" t="s">
        <v>80</v>
      </c>
      <c r="AV417" s="13" t="s">
        <v>80</v>
      </c>
      <c r="AW417" s="13" t="s">
        <v>33</v>
      </c>
      <c r="AX417" s="13" t="s">
        <v>71</v>
      </c>
      <c r="AY417" s="220" t="s">
        <v>162</v>
      </c>
    </row>
    <row r="418" spans="1:65" s="13" customFormat="1" ht="11.25">
      <c r="B418" s="210"/>
      <c r="C418" s="211"/>
      <c r="D418" s="206" t="s">
        <v>184</v>
      </c>
      <c r="E418" s="212" t="s">
        <v>19</v>
      </c>
      <c r="F418" s="213" t="s">
        <v>668</v>
      </c>
      <c r="G418" s="211"/>
      <c r="H418" s="214">
        <v>18.823</v>
      </c>
      <c r="I418" s="215"/>
      <c r="J418" s="211"/>
      <c r="K418" s="211"/>
      <c r="L418" s="216"/>
      <c r="M418" s="217"/>
      <c r="N418" s="218"/>
      <c r="O418" s="218"/>
      <c r="P418" s="218"/>
      <c r="Q418" s="218"/>
      <c r="R418" s="218"/>
      <c r="S418" s="218"/>
      <c r="T418" s="219"/>
      <c r="AT418" s="220" t="s">
        <v>184</v>
      </c>
      <c r="AU418" s="220" t="s">
        <v>80</v>
      </c>
      <c r="AV418" s="13" t="s">
        <v>80</v>
      </c>
      <c r="AW418" s="13" t="s">
        <v>33</v>
      </c>
      <c r="AX418" s="13" t="s">
        <v>71</v>
      </c>
      <c r="AY418" s="220" t="s">
        <v>162</v>
      </c>
    </row>
    <row r="419" spans="1:65" s="13" customFormat="1" ht="11.25">
      <c r="B419" s="210"/>
      <c r="C419" s="211"/>
      <c r="D419" s="206" t="s">
        <v>184</v>
      </c>
      <c r="E419" s="212" t="s">
        <v>19</v>
      </c>
      <c r="F419" s="213" t="s">
        <v>669</v>
      </c>
      <c r="G419" s="211"/>
      <c r="H419" s="214">
        <v>109.71</v>
      </c>
      <c r="I419" s="215"/>
      <c r="J419" s="211"/>
      <c r="K419" s="211"/>
      <c r="L419" s="216"/>
      <c r="M419" s="217"/>
      <c r="N419" s="218"/>
      <c r="O419" s="218"/>
      <c r="P419" s="218"/>
      <c r="Q419" s="218"/>
      <c r="R419" s="218"/>
      <c r="S419" s="218"/>
      <c r="T419" s="219"/>
      <c r="AT419" s="220" t="s">
        <v>184</v>
      </c>
      <c r="AU419" s="220" t="s">
        <v>80</v>
      </c>
      <c r="AV419" s="13" t="s">
        <v>80</v>
      </c>
      <c r="AW419" s="13" t="s">
        <v>33</v>
      </c>
      <c r="AX419" s="13" t="s">
        <v>71</v>
      </c>
      <c r="AY419" s="220" t="s">
        <v>162</v>
      </c>
    </row>
    <row r="420" spans="1:65" s="13" customFormat="1" ht="11.25">
      <c r="B420" s="210"/>
      <c r="C420" s="211"/>
      <c r="D420" s="206" t="s">
        <v>184</v>
      </c>
      <c r="E420" s="212" t="s">
        <v>19</v>
      </c>
      <c r="F420" s="213" t="s">
        <v>670</v>
      </c>
      <c r="G420" s="211"/>
      <c r="H420" s="214">
        <v>217.46299999999999</v>
      </c>
      <c r="I420" s="215"/>
      <c r="J420" s="211"/>
      <c r="K420" s="211"/>
      <c r="L420" s="216"/>
      <c r="M420" s="217"/>
      <c r="N420" s="218"/>
      <c r="O420" s="218"/>
      <c r="P420" s="218"/>
      <c r="Q420" s="218"/>
      <c r="R420" s="218"/>
      <c r="S420" s="218"/>
      <c r="T420" s="219"/>
      <c r="AT420" s="220" t="s">
        <v>184</v>
      </c>
      <c r="AU420" s="220" t="s">
        <v>80</v>
      </c>
      <c r="AV420" s="13" t="s">
        <v>80</v>
      </c>
      <c r="AW420" s="13" t="s">
        <v>33</v>
      </c>
      <c r="AX420" s="13" t="s">
        <v>71</v>
      </c>
      <c r="AY420" s="220" t="s">
        <v>162</v>
      </c>
    </row>
    <row r="421" spans="1:65" s="13" customFormat="1" ht="11.25">
      <c r="B421" s="210"/>
      <c r="C421" s="211"/>
      <c r="D421" s="206" t="s">
        <v>184</v>
      </c>
      <c r="E421" s="212" t="s">
        <v>19</v>
      </c>
      <c r="F421" s="213" t="s">
        <v>671</v>
      </c>
      <c r="G421" s="211"/>
      <c r="H421" s="214">
        <v>35.374000000000002</v>
      </c>
      <c r="I421" s="215"/>
      <c r="J421" s="211"/>
      <c r="K421" s="211"/>
      <c r="L421" s="216"/>
      <c r="M421" s="217"/>
      <c r="N421" s="218"/>
      <c r="O421" s="218"/>
      <c r="P421" s="218"/>
      <c r="Q421" s="218"/>
      <c r="R421" s="218"/>
      <c r="S421" s="218"/>
      <c r="T421" s="219"/>
      <c r="AT421" s="220" t="s">
        <v>184</v>
      </c>
      <c r="AU421" s="220" t="s">
        <v>80</v>
      </c>
      <c r="AV421" s="13" t="s">
        <v>80</v>
      </c>
      <c r="AW421" s="13" t="s">
        <v>33</v>
      </c>
      <c r="AX421" s="13" t="s">
        <v>71</v>
      </c>
      <c r="AY421" s="220" t="s">
        <v>162</v>
      </c>
    </row>
    <row r="422" spans="1:65" s="13" customFormat="1" ht="11.25">
      <c r="B422" s="210"/>
      <c r="C422" s="211"/>
      <c r="D422" s="206" t="s">
        <v>184</v>
      </c>
      <c r="E422" s="212" t="s">
        <v>19</v>
      </c>
      <c r="F422" s="213" t="s">
        <v>672</v>
      </c>
      <c r="G422" s="211"/>
      <c r="H422" s="214">
        <v>91.57</v>
      </c>
      <c r="I422" s="215"/>
      <c r="J422" s="211"/>
      <c r="K422" s="211"/>
      <c r="L422" s="216"/>
      <c r="M422" s="217"/>
      <c r="N422" s="218"/>
      <c r="O422" s="218"/>
      <c r="P422" s="218"/>
      <c r="Q422" s="218"/>
      <c r="R422" s="218"/>
      <c r="S422" s="218"/>
      <c r="T422" s="219"/>
      <c r="AT422" s="220" t="s">
        <v>184</v>
      </c>
      <c r="AU422" s="220" t="s">
        <v>80</v>
      </c>
      <c r="AV422" s="13" t="s">
        <v>80</v>
      </c>
      <c r="AW422" s="13" t="s">
        <v>33</v>
      </c>
      <c r="AX422" s="13" t="s">
        <v>71</v>
      </c>
      <c r="AY422" s="220" t="s">
        <v>162</v>
      </c>
    </row>
    <row r="423" spans="1:65" s="13" customFormat="1" ht="11.25">
      <c r="B423" s="210"/>
      <c r="C423" s="211"/>
      <c r="D423" s="206" t="s">
        <v>184</v>
      </c>
      <c r="E423" s="212" t="s">
        <v>19</v>
      </c>
      <c r="F423" s="213" t="s">
        <v>673</v>
      </c>
      <c r="G423" s="211"/>
      <c r="H423" s="214">
        <v>4.7519999999999998</v>
      </c>
      <c r="I423" s="215"/>
      <c r="J423" s="211"/>
      <c r="K423" s="211"/>
      <c r="L423" s="216"/>
      <c r="M423" s="217"/>
      <c r="N423" s="218"/>
      <c r="O423" s="218"/>
      <c r="P423" s="218"/>
      <c r="Q423" s="218"/>
      <c r="R423" s="218"/>
      <c r="S423" s="218"/>
      <c r="T423" s="219"/>
      <c r="AT423" s="220" t="s">
        <v>184</v>
      </c>
      <c r="AU423" s="220" t="s">
        <v>80</v>
      </c>
      <c r="AV423" s="13" t="s">
        <v>80</v>
      </c>
      <c r="AW423" s="13" t="s">
        <v>33</v>
      </c>
      <c r="AX423" s="13" t="s">
        <v>71</v>
      </c>
      <c r="AY423" s="220" t="s">
        <v>162</v>
      </c>
    </row>
    <row r="424" spans="1:65" s="14" customFormat="1" ht="11.25">
      <c r="B424" s="221"/>
      <c r="C424" s="222"/>
      <c r="D424" s="206" t="s">
        <v>184</v>
      </c>
      <c r="E424" s="223" t="s">
        <v>19</v>
      </c>
      <c r="F424" s="224" t="s">
        <v>236</v>
      </c>
      <c r="G424" s="222"/>
      <c r="H424" s="225">
        <v>2694.5010000000002</v>
      </c>
      <c r="I424" s="226"/>
      <c r="J424" s="222"/>
      <c r="K424" s="222"/>
      <c r="L424" s="227"/>
      <c r="M424" s="228"/>
      <c r="N424" s="229"/>
      <c r="O424" s="229"/>
      <c r="P424" s="229"/>
      <c r="Q424" s="229"/>
      <c r="R424" s="229"/>
      <c r="S424" s="229"/>
      <c r="T424" s="230"/>
      <c r="AT424" s="231" t="s">
        <v>184</v>
      </c>
      <c r="AU424" s="231" t="s">
        <v>80</v>
      </c>
      <c r="AV424" s="14" t="s">
        <v>169</v>
      </c>
      <c r="AW424" s="14" t="s">
        <v>33</v>
      </c>
      <c r="AX424" s="14" t="s">
        <v>78</v>
      </c>
      <c r="AY424" s="231" t="s">
        <v>162</v>
      </c>
    </row>
    <row r="425" spans="1:65" s="2" customFormat="1" ht="21.75" customHeight="1">
      <c r="A425" s="35"/>
      <c r="B425" s="36"/>
      <c r="C425" s="193" t="s">
        <v>674</v>
      </c>
      <c r="D425" s="193" t="s">
        <v>164</v>
      </c>
      <c r="E425" s="194" t="s">
        <v>675</v>
      </c>
      <c r="F425" s="195" t="s">
        <v>676</v>
      </c>
      <c r="G425" s="196" t="s">
        <v>250</v>
      </c>
      <c r="H425" s="197">
        <v>2694.5010000000002</v>
      </c>
      <c r="I425" s="198"/>
      <c r="J425" s="199">
        <f>ROUND(I425*H425,2)</f>
        <v>0</v>
      </c>
      <c r="K425" s="195" t="s">
        <v>168</v>
      </c>
      <c r="L425" s="40"/>
      <c r="M425" s="200" t="s">
        <v>19</v>
      </c>
      <c r="N425" s="201" t="s">
        <v>42</v>
      </c>
      <c r="O425" s="65"/>
      <c r="P425" s="202">
        <f>O425*H425</f>
        <v>0</v>
      </c>
      <c r="Q425" s="202">
        <v>0</v>
      </c>
      <c r="R425" s="202">
        <f>Q425*H425</f>
        <v>0</v>
      </c>
      <c r="S425" s="202">
        <v>0</v>
      </c>
      <c r="T425" s="203">
        <f>S425*H425</f>
        <v>0</v>
      </c>
      <c r="U425" s="35"/>
      <c r="V425" s="35"/>
      <c r="W425" s="35"/>
      <c r="X425" s="35"/>
      <c r="Y425" s="35"/>
      <c r="Z425" s="35"/>
      <c r="AA425" s="35"/>
      <c r="AB425" s="35"/>
      <c r="AC425" s="35"/>
      <c r="AD425" s="35"/>
      <c r="AE425" s="35"/>
      <c r="AR425" s="204" t="s">
        <v>169</v>
      </c>
      <c r="AT425" s="204" t="s">
        <v>164</v>
      </c>
      <c r="AU425" s="204" t="s">
        <v>80</v>
      </c>
      <c r="AY425" s="18" t="s">
        <v>162</v>
      </c>
      <c r="BE425" s="205">
        <f>IF(N425="základní",J425,0)</f>
        <v>0</v>
      </c>
      <c r="BF425" s="205">
        <f>IF(N425="snížená",J425,0)</f>
        <v>0</v>
      </c>
      <c r="BG425" s="205">
        <f>IF(N425="zákl. přenesená",J425,0)</f>
        <v>0</v>
      </c>
      <c r="BH425" s="205">
        <f>IF(N425="sníž. přenesená",J425,0)</f>
        <v>0</v>
      </c>
      <c r="BI425" s="205">
        <f>IF(N425="nulová",J425,0)</f>
        <v>0</v>
      </c>
      <c r="BJ425" s="18" t="s">
        <v>78</v>
      </c>
      <c r="BK425" s="205">
        <f>ROUND(I425*H425,2)</f>
        <v>0</v>
      </c>
      <c r="BL425" s="18" t="s">
        <v>169</v>
      </c>
      <c r="BM425" s="204" t="s">
        <v>677</v>
      </c>
    </row>
    <row r="426" spans="1:65" s="2" customFormat="1" ht="146.25">
      <c r="A426" s="35"/>
      <c r="B426" s="36"/>
      <c r="C426" s="37"/>
      <c r="D426" s="206" t="s">
        <v>171</v>
      </c>
      <c r="E426" s="37"/>
      <c r="F426" s="207" t="s">
        <v>662</v>
      </c>
      <c r="G426" s="37"/>
      <c r="H426" s="37"/>
      <c r="I426" s="116"/>
      <c r="J426" s="37"/>
      <c r="K426" s="37"/>
      <c r="L426" s="40"/>
      <c r="M426" s="208"/>
      <c r="N426" s="209"/>
      <c r="O426" s="65"/>
      <c r="P426" s="65"/>
      <c r="Q426" s="65"/>
      <c r="R426" s="65"/>
      <c r="S426" s="65"/>
      <c r="T426" s="66"/>
      <c r="U426" s="35"/>
      <c r="V426" s="35"/>
      <c r="W426" s="35"/>
      <c r="X426" s="35"/>
      <c r="Y426" s="35"/>
      <c r="Z426" s="35"/>
      <c r="AA426" s="35"/>
      <c r="AB426" s="35"/>
      <c r="AC426" s="35"/>
      <c r="AD426" s="35"/>
      <c r="AE426" s="35"/>
      <c r="AT426" s="18" t="s">
        <v>171</v>
      </c>
      <c r="AU426" s="18" t="s">
        <v>80</v>
      </c>
    </row>
    <row r="427" spans="1:65" s="13" customFormat="1" ht="11.25">
      <c r="B427" s="210"/>
      <c r="C427" s="211"/>
      <c r="D427" s="206" t="s">
        <v>184</v>
      </c>
      <c r="E427" s="212" t="s">
        <v>19</v>
      </c>
      <c r="F427" s="213" t="s">
        <v>663</v>
      </c>
      <c r="G427" s="211"/>
      <c r="H427" s="214">
        <v>199.25</v>
      </c>
      <c r="I427" s="215"/>
      <c r="J427" s="211"/>
      <c r="K427" s="211"/>
      <c r="L427" s="216"/>
      <c r="M427" s="217"/>
      <c r="N427" s="218"/>
      <c r="O427" s="218"/>
      <c r="P427" s="218"/>
      <c r="Q427" s="218"/>
      <c r="R427" s="218"/>
      <c r="S427" s="218"/>
      <c r="T427" s="219"/>
      <c r="AT427" s="220" t="s">
        <v>184</v>
      </c>
      <c r="AU427" s="220" t="s">
        <v>80</v>
      </c>
      <c r="AV427" s="13" t="s">
        <v>80</v>
      </c>
      <c r="AW427" s="13" t="s">
        <v>33</v>
      </c>
      <c r="AX427" s="13" t="s">
        <v>71</v>
      </c>
      <c r="AY427" s="220" t="s">
        <v>162</v>
      </c>
    </row>
    <row r="428" spans="1:65" s="13" customFormat="1" ht="11.25">
      <c r="B428" s="210"/>
      <c r="C428" s="211"/>
      <c r="D428" s="206" t="s">
        <v>184</v>
      </c>
      <c r="E428" s="212" t="s">
        <v>19</v>
      </c>
      <c r="F428" s="213" t="s">
        <v>664</v>
      </c>
      <c r="G428" s="211"/>
      <c r="H428" s="214">
        <v>803.12</v>
      </c>
      <c r="I428" s="215"/>
      <c r="J428" s="211"/>
      <c r="K428" s="211"/>
      <c r="L428" s="216"/>
      <c r="M428" s="217"/>
      <c r="N428" s="218"/>
      <c r="O428" s="218"/>
      <c r="P428" s="218"/>
      <c r="Q428" s="218"/>
      <c r="R428" s="218"/>
      <c r="S428" s="218"/>
      <c r="T428" s="219"/>
      <c r="AT428" s="220" t="s">
        <v>184</v>
      </c>
      <c r="AU428" s="220" t="s">
        <v>80</v>
      </c>
      <c r="AV428" s="13" t="s">
        <v>80</v>
      </c>
      <c r="AW428" s="13" t="s">
        <v>33</v>
      </c>
      <c r="AX428" s="13" t="s">
        <v>71</v>
      </c>
      <c r="AY428" s="220" t="s">
        <v>162</v>
      </c>
    </row>
    <row r="429" spans="1:65" s="13" customFormat="1" ht="11.25">
      <c r="B429" s="210"/>
      <c r="C429" s="211"/>
      <c r="D429" s="206" t="s">
        <v>184</v>
      </c>
      <c r="E429" s="212" t="s">
        <v>19</v>
      </c>
      <c r="F429" s="213" t="s">
        <v>665</v>
      </c>
      <c r="G429" s="211"/>
      <c r="H429" s="214">
        <v>866.07</v>
      </c>
      <c r="I429" s="215"/>
      <c r="J429" s="211"/>
      <c r="K429" s="211"/>
      <c r="L429" s="216"/>
      <c r="M429" s="217"/>
      <c r="N429" s="218"/>
      <c r="O429" s="218"/>
      <c r="P429" s="218"/>
      <c r="Q429" s="218"/>
      <c r="R429" s="218"/>
      <c r="S429" s="218"/>
      <c r="T429" s="219"/>
      <c r="AT429" s="220" t="s">
        <v>184</v>
      </c>
      <c r="AU429" s="220" t="s">
        <v>80</v>
      </c>
      <c r="AV429" s="13" t="s">
        <v>80</v>
      </c>
      <c r="AW429" s="13" t="s">
        <v>33</v>
      </c>
      <c r="AX429" s="13" t="s">
        <v>71</v>
      </c>
      <c r="AY429" s="220" t="s">
        <v>162</v>
      </c>
    </row>
    <row r="430" spans="1:65" s="13" customFormat="1" ht="11.25">
      <c r="B430" s="210"/>
      <c r="C430" s="211"/>
      <c r="D430" s="206" t="s">
        <v>184</v>
      </c>
      <c r="E430" s="212" t="s">
        <v>19</v>
      </c>
      <c r="F430" s="213" t="s">
        <v>666</v>
      </c>
      <c r="G430" s="211"/>
      <c r="H430" s="214">
        <v>295.33499999999998</v>
      </c>
      <c r="I430" s="215"/>
      <c r="J430" s="211"/>
      <c r="K430" s="211"/>
      <c r="L430" s="216"/>
      <c r="M430" s="217"/>
      <c r="N430" s="218"/>
      <c r="O430" s="218"/>
      <c r="P430" s="218"/>
      <c r="Q430" s="218"/>
      <c r="R430" s="218"/>
      <c r="S430" s="218"/>
      <c r="T430" s="219"/>
      <c r="AT430" s="220" t="s">
        <v>184</v>
      </c>
      <c r="AU430" s="220" t="s">
        <v>80</v>
      </c>
      <c r="AV430" s="13" t="s">
        <v>80</v>
      </c>
      <c r="AW430" s="13" t="s">
        <v>33</v>
      </c>
      <c r="AX430" s="13" t="s">
        <v>71</v>
      </c>
      <c r="AY430" s="220" t="s">
        <v>162</v>
      </c>
    </row>
    <row r="431" spans="1:65" s="13" customFormat="1" ht="11.25">
      <c r="B431" s="210"/>
      <c r="C431" s="211"/>
      <c r="D431" s="206" t="s">
        <v>184</v>
      </c>
      <c r="E431" s="212" t="s">
        <v>19</v>
      </c>
      <c r="F431" s="213" t="s">
        <v>667</v>
      </c>
      <c r="G431" s="211"/>
      <c r="H431" s="214">
        <v>53.033999999999999</v>
      </c>
      <c r="I431" s="215"/>
      <c r="J431" s="211"/>
      <c r="K431" s="211"/>
      <c r="L431" s="216"/>
      <c r="M431" s="217"/>
      <c r="N431" s="218"/>
      <c r="O431" s="218"/>
      <c r="P431" s="218"/>
      <c r="Q431" s="218"/>
      <c r="R431" s="218"/>
      <c r="S431" s="218"/>
      <c r="T431" s="219"/>
      <c r="AT431" s="220" t="s">
        <v>184</v>
      </c>
      <c r="AU431" s="220" t="s">
        <v>80</v>
      </c>
      <c r="AV431" s="13" t="s">
        <v>80</v>
      </c>
      <c r="AW431" s="13" t="s">
        <v>33</v>
      </c>
      <c r="AX431" s="13" t="s">
        <v>71</v>
      </c>
      <c r="AY431" s="220" t="s">
        <v>162</v>
      </c>
    </row>
    <row r="432" spans="1:65" s="13" customFormat="1" ht="11.25">
      <c r="B432" s="210"/>
      <c r="C432" s="211"/>
      <c r="D432" s="206" t="s">
        <v>184</v>
      </c>
      <c r="E432" s="212" t="s">
        <v>19</v>
      </c>
      <c r="F432" s="213" t="s">
        <v>668</v>
      </c>
      <c r="G432" s="211"/>
      <c r="H432" s="214">
        <v>18.823</v>
      </c>
      <c r="I432" s="215"/>
      <c r="J432" s="211"/>
      <c r="K432" s="211"/>
      <c r="L432" s="216"/>
      <c r="M432" s="217"/>
      <c r="N432" s="218"/>
      <c r="O432" s="218"/>
      <c r="P432" s="218"/>
      <c r="Q432" s="218"/>
      <c r="R432" s="218"/>
      <c r="S432" s="218"/>
      <c r="T432" s="219"/>
      <c r="AT432" s="220" t="s">
        <v>184</v>
      </c>
      <c r="AU432" s="220" t="s">
        <v>80</v>
      </c>
      <c r="AV432" s="13" t="s">
        <v>80</v>
      </c>
      <c r="AW432" s="13" t="s">
        <v>33</v>
      </c>
      <c r="AX432" s="13" t="s">
        <v>71</v>
      </c>
      <c r="AY432" s="220" t="s">
        <v>162</v>
      </c>
    </row>
    <row r="433" spans="1:65" s="13" customFormat="1" ht="11.25">
      <c r="B433" s="210"/>
      <c r="C433" s="211"/>
      <c r="D433" s="206" t="s">
        <v>184</v>
      </c>
      <c r="E433" s="212" t="s">
        <v>19</v>
      </c>
      <c r="F433" s="213" t="s">
        <v>669</v>
      </c>
      <c r="G433" s="211"/>
      <c r="H433" s="214">
        <v>109.71</v>
      </c>
      <c r="I433" s="215"/>
      <c r="J433" s="211"/>
      <c r="K433" s="211"/>
      <c r="L433" s="216"/>
      <c r="M433" s="217"/>
      <c r="N433" s="218"/>
      <c r="O433" s="218"/>
      <c r="P433" s="218"/>
      <c r="Q433" s="218"/>
      <c r="R433" s="218"/>
      <c r="S433" s="218"/>
      <c r="T433" s="219"/>
      <c r="AT433" s="220" t="s">
        <v>184</v>
      </c>
      <c r="AU433" s="220" t="s">
        <v>80</v>
      </c>
      <c r="AV433" s="13" t="s">
        <v>80</v>
      </c>
      <c r="AW433" s="13" t="s">
        <v>33</v>
      </c>
      <c r="AX433" s="13" t="s">
        <v>71</v>
      </c>
      <c r="AY433" s="220" t="s">
        <v>162</v>
      </c>
    </row>
    <row r="434" spans="1:65" s="13" customFormat="1" ht="11.25">
      <c r="B434" s="210"/>
      <c r="C434" s="211"/>
      <c r="D434" s="206" t="s">
        <v>184</v>
      </c>
      <c r="E434" s="212" t="s">
        <v>19</v>
      </c>
      <c r="F434" s="213" t="s">
        <v>670</v>
      </c>
      <c r="G434" s="211"/>
      <c r="H434" s="214">
        <v>217.46299999999999</v>
      </c>
      <c r="I434" s="215"/>
      <c r="J434" s="211"/>
      <c r="K434" s="211"/>
      <c r="L434" s="216"/>
      <c r="M434" s="217"/>
      <c r="N434" s="218"/>
      <c r="O434" s="218"/>
      <c r="P434" s="218"/>
      <c r="Q434" s="218"/>
      <c r="R434" s="218"/>
      <c r="S434" s="218"/>
      <c r="T434" s="219"/>
      <c r="AT434" s="220" t="s">
        <v>184</v>
      </c>
      <c r="AU434" s="220" t="s">
        <v>80</v>
      </c>
      <c r="AV434" s="13" t="s">
        <v>80</v>
      </c>
      <c r="AW434" s="13" t="s">
        <v>33</v>
      </c>
      <c r="AX434" s="13" t="s">
        <v>71</v>
      </c>
      <c r="AY434" s="220" t="s">
        <v>162</v>
      </c>
    </row>
    <row r="435" spans="1:65" s="13" customFormat="1" ht="11.25">
      <c r="B435" s="210"/>
      <c r="C435" s="211"/>
      <c r="D435" s="206" t="s">
        <v>184</v>
      </c>
      <c r="E435" s="212" t="s">
        <v>19</v>
      </c>
      <c r="F435" s="213" t="s">
        <v>671</v>
      </c>
      <c r="G435" s="211"/>
      <c r="H435" s="214">
        <v>35.374000000000002</v>
      </c>
      <c r="I435" s="215"/>
      <c r="J435" s="211"/>
      <c r="K435" s="211"/>
      <c r="L435" s="216"/>
      <c r="M435" s="217"/>
      <c r="N435" s="218"/>
      <c r="O435" s="218"/>
      <c r="P435" s="218"/>
      <c r="Q435" s="218"/>
      <c r="R435" s="218"/>
      <c r="S435" s="218"/>
      <c r="T435" s="219"/>
      <c r="AT435" s="220" t="s">
        <v>184</v>
      </c>
      <c r="AU435" s="220" t="s">
        <v>80</v>
      </c>
      <c r="AV435" s="13" t="s">
        <v>80</v>
      </c>
      <c r="AW435" s="13" t="s">
        <v>33</v>
      </c>
      <c r="AX435" s="13" t="s">
        <v>71</v>
      </c>
      <c r="AY435" s="220" t="s">
        <v>162</v>
      </c>
    </row>
    <row r="436" spans="1:65" s="13" customFormat="1" ht="11.25">
      <c r="B436" s="210"/>
      <c r="C436" s="211"/>
      <c r="D436" s="206" t="s">
        <v>184</v>
      </c>
      <c r="E436" s="212" t="s">
        <v>19</v>
      </c>
      <c r="F436" s="213" t="s">
        <v>672</v>
      </c>
      <c r="G436" s="211"/>
      <c r="H436" s="214">
        <v>91.57</v>
      </c>
      <c r="I436" s="215"/>
      <c r="J436" s="211"/>
      <c r="K436" s="211"/>
      <c r="L436" s="216"/>
      <c r="M436" s="217"/>
      <c r="N436" s="218"/>
      <c r="O436" s="218"/>
      <c r="P436" s="218"/>
      <c r="Q436" s="218"/>
      <c r="R436" s="218"/>
      <c r="S436" s="218"/>
      <c r="T436" s="219"/>
      <c r="AT436" s="220" t="s">
        <v>184</v>
      </c>
      <c r="AU436" s="220" t="s">
        <v>80</v>
      </c>
      <c r="AV436" s="13" t="s">
        <v>80</v>
      </c>
      <c r="AW436" s="13" t="s">
        <v>33</v>
      </c>
      <c r="AX436" s="13" t="s">
        <v>71</v>
      </c>
      <c r="AY436" s="220" t="s">
        <v>162</v>
      </c>
    </row>
    <row r="437" spans="1:65" s="13" customFormat="1" ht="11.25">
      <c r="B437" s="210"/>
      <c r="C437" s="211"/>
      <c r="D437" s="206" t="s">
        <v>184</v>
      </c>
      <c r="E437" s="212" t="s">
        <v>19</v>
      </c>
      <c r="F437" s="213" t="s">
        <v>673</v>
      </c>
      <c r="G437" s="211"/>
      <c r="H437" s="214">
        <v>4.7519999999999998</v>
      </c>
      <c r="I437" s="215"/>
      <c r="J437" s="211"/>
      <c r="K437" s="211"/>
      <c r="L437" s="216"/>
      <c r="M437" s="217"/>
      <c r="N437" s="218"/>
      <c r="O437" s="218"/>
      <c r="P437" s="218"/>
      <c r="Q437" s="218"/>
      <c r="R437" s="218"/>
      <c r="S437" s="218"/>
      <c r="T437" s="219"/>
      <c r="AT437" s="220" t="s">
        <v>184</v>
      </c>
      <c r="AU437" s="220" t="s">
        <v>80</v>
      </c>
      <c r="AV437" s="13" t="s">
        <v>80</v>
      </c>
      <c r="AW437" s="13" t="s">
        <v>33</v>
      </c>
      <c r="AX437" s="13" t="s">
        <v>71</v>
      </c>
      <c r="AY437" s="220" t="s">
        <v>162</v>
      </c>
    </row>
    <row r="438" spans="1:65" s="14" customFormat="1" ht="11.25">
      <c r="B438" s="221"/>
      <c r="C438" s="222"/>
      <c r="D438" s="206" t="s">
        <v>184</v>
      </c>
      <c r="E438" s="223" t="s">
        <v>19</v>
      </c>
      <c r="F438" s="224" t="s">
        <v>236</v>
      </c>
      <c r="G438" s="222"/>
      <c r="H438" s="225">
        <v>2694.5010000000002</v>
      </c>
      <c r="I438" s="226"/>
      <c r="J438" s="222"/>
      <c r="K438" s="222"/>
      <c r="L438" s="227"/>
      <c r="M438" s="228"/>
      <c r="N438" s="229"/>
      <c r="O438" s="229"/>
      <c r="P438" s="229"/>
      <c r="Q438" s="229"/>
      <c r="R438" s="229"/>
      <c r="S438" s="229"/>
      <c r="T438" s="230"/>
      <c r="AT438" s="231" t="s">
        <v>184</v>
      </c>
      <c r="AU438" s="231" t="s">
        <v>80</v>
      </c>
      <c r="AV438" s="14" t="s">
        <v>169</v>
      </c>
      <c r="AW438" s="14" t="s">
        <v>33</v>
      </c>
      <c r="AX438" s="14" t="s">
        <v>78</v>
      </c>
      <c r="AY438" s="231" t="s">
        <v>162</v>
      </c>
    </row>
    <row r="439" spans="1:65" s="2" customFormat="1" ht="21.75" customHeight="1">
      <c r="A439" s="35"/>
      <c r="B439" s="36"/>
      <c r="C439" s="193" t="s">
        <v>678</v>
      </c>
      <c r="D439" s="193" t="s">
        <v>164</v>
      </c>
      <c r="E439" s="194" t="s">
        <v>679</v>
      </c>
      <c r="F439" s="195" t="s">
        <v>680</v>
      </c>
      <c r="G439" s="196" t="s">
        <v>250</v>
      </c>
      <c r="H439" s="197">
        <v>2694.5010000000002</v>
      </c>
      <c r="I439" s="198"/>
      <c r="J439" s="199">
        <f>ROUND(I439*H439,2)</f>
        <v>0</v>
      </c>
      <c r="K439" s="195" t="s">
        <v>168</v>
      </c>
      <c r="L439" s="40"/>
      <c r="M439" s="200" t="s">
        <v>19</v>
      </c>
      <c r="N439" s="201" t="s">
        <v>42</v>
      </c>
      <c r="O439" s="65"/>
      <c r="P439" s="202">
        <f>O439*H439</f>
        <v>0</v>
      </c>
      <c r="Q439" s="202">
        <v>8.8000000000000003E-4</v>
      </c>
      <c r="R439" s="202">
        <f>Q439*H439</f>
        <v>2.3711608800000001</v>
      </c>
      <c r="S439" s="202">
        <v>0</v>
      </c>
      <c r="T439" s="203">
        <f>S439*H439</f>
        <v>0</v>
      </c>
      <c r="U439" s="35"/>
      <c r="V439" s="35"/>
      <c r="W439" s="35"/>
      <c r="X439" s="35"/>
      <c r="Y439" s="35"/>
      <c r="Z439" s="35"/>
      <c r="AA439" s="35"/>
      <c r="AB439" s="35"/>
      <c r="AC439" s="35"/>
      <c r="AD439" s="35"/>
      <c r="AE439" s="35"/>
      <c r="AR439" s="204" t="s">
        <v>169</v>
      </c>
      <c r="AT439" s="204" t="s">
        <v>164</v>
      </c>
      <c r="AU439" s="204" t="s">
        <v>80</v>
      </c>
      <c r="AY439" s="18" t="s">
        <v>162</v>
      </c>
      <c r="BE439" s="205">
        <f>IF(N439="základní",J439,0)</f>
        <v>0</v>
      </c>
      <c r="BF439" s="205">
        <f>IF(N439="snížená",J439,0)</f>
        <v>0</v>
      </c>
      <c r="BG439" s="205">
        <f>IF(N439="zákl. přenesená",J439,0)</f>
        <v>0</v>
      </c>
      <c r="BH439" s="205">
        <f>IF(N439="sníž. přenesená",J439,0)</f>
        <v>0</v>
      </c>
      <c r="BI439" s="205">
        <f>IF(N439="nulová",J439,0)</f>
        <v>0</v>
      </c>
      <c r="BJ439" s="18" t="s">
        <v>78</v>
      </c>
      <c r="BK439" s="205">
        <f>ROUND(I439*H439,2)</f>
        <v>0</v>
      </c>
      <c r="BL439" s="18" t="s">
        <v>169</v>
      </c>
      <c r="BM439" s="204" t="s">
        <v>681</v>
      </c>
    </row>
    <row r="440" spans="1:65" s="2" customFormat="1" ht="29.25">
      <c r="A440" s="35"/>
      <c r="B440" s="36"/>
      <c r="C440" s="37"/>
      <c r="D440" s="206" t="s">
        <v>171</v>
      </c>
      <c r="E440" s="37"/>
      <c r="F440" s="207" t="s">
        <v>682</v>
      </c>
      <c r="G440" s="37"/>
      <c r="H440" s="37"/>
      <c r="I440" s="116"/>
      <c r="J440" s="37"/>
      <c r="K440" s="37"/>
      <c r="L440" s="40"/>
      <c r="M440" s="208"/>
      <c r="N440" s="209"/>
      <c r="O440" s="65"/>
      <c r="P440" s="65"/>
      <c r="Q440" s="65"/>
      <c r="R440" s="65"/>
      <c r="S440" s="65"/>
      <c r="T440" s="66"/>
      <c r="U440" s="35"/>
      <c r="V440" s="35"/>
      <c r="W440" s="35"/>
      <c r="X440" s="35"/>
      <c r="Y440" s="35"/>
      <c r="Z440" s="35"/>
      <c r="AA440" s="35"/>
      <c r="AB440" s="35"/>
      <c r="AC440" s="35"/>
      <c r="AD440" s="35"/>
      <c r="AE440" s="35"/>
      <c r="AT440" s="18" t="s">
        <v>171</v>
      </c>
      <c r="AU440" s="18" t="s">
        <v>80</v>
      </c>
    </row>
    <row r="441" spans="1:65" s="2" customFormat="1" ht="21.75" customHeight="1">
      <c r="A441" s="35"/>
      <c r="B441" s="36"/>
      <c r="C441" s="193" t="s">
        <v>683</v>
      </c>
      <c r="D441" s="193" t="s">
        <v>164</v>
      </c>
      <c r="E441" s="194" t="s">
        <v>684</v>
      </c>
      <c r="F441" s="195" t="s">
        <v>685</v>
      </c>
      <c r="G441" s="196" t="s">
        <v>250</v>
      </c>
      <c r="H441" s="197">
        <v>2694.5010000000002</v>
      </c>
      <c r="I441" s="198"/>
      <c r="J441" s="199">
        <f>ROUND(I441*H441,2)</f>
        <v>0</v>
      </c>
      <c r="K441" s="195" t="s">
        <v>168</v>
      </c>
      <c r="L441" s="40"/>
      <c r="M441" s="200" t="s">
        <v>19</v>
      </c>
      <c r="N441" s="201" t="s">
        <v>42</v>
      </c>
      <c r="O441" s="65"/>
      <c r="P441" s="202">
        <f>O441*H441</f>
        <v>0</v>
      </c>
      <c r="Q441" s="202">
        <v>0</v>
      </c>
      <c r="R441" s="202">
        <f>Q441*H441</f>
        <v>0</v>
      </c>
      <c r="S441" s="202">
        <v>0</v>
      </c>
      <c r="T441" s="203">
        <f>S441*H441</f>
        <v>0</v>
      </c>
      <c r="U441" s="35"/>
      <c r="V441" s="35"/>
      <c r="W441" s="35"/>
      <c r="X441" s="35"/>
      <c r="Y441" s="35"/>
      <c r="Z441" s="35"/>
      <c r="AA441" s="35"/>
      <c r="AB441" s="35"/>
      <c r="AC441" s="35"/>
      <c r="AD441" s="35"/>
      <c r="AE441" s="35"/>
      <c r="AR441" s="204" t="s">
        <v>169</v>
      </c>
      <c r="AT441" s="204" t="s">
        <v>164</v>
      </c>
      <c r="AU441" s="204" t="s">
        <v>80</v>
      </c>
      <c r="AY441" s="18" t="s">
        <v>162</v>
      </c>
      <c r="BE441" s="205">
        <f>IF(N441="základní",J441,0)</f>
        <v>0</v>
      </c>
      <c r="BF441" s="205">
        <f>IF(N441="snížená",J441,0)</f>
        <v>0</v>
      </c>
      <c r="BG441" s="205">
        <f>IF(N441="zákl. přenesená",J441,0)</f>
        <v>0</v>
      </c>
      <c r="BH441" s="205">
        <f>IF(N441="sníž. přenesená",J441,0)</f>
        <v>0</v>
      </c>
      <c r="BI441" s="205">
        <f>IF(N441="nulová",J441,0)</f>
        <v>0</v>
      </c>
      <c r="BJ441" s="18" t="s">
        <v>78</v>
      </c>
      <c r="BK441" s="205">
        <f>ROUND(I441*H441,2)</f>
        <v>0</v>
      </c>
      <c r="BL441" s="18" t="s">
        <v>169</v>
      </c>
      <c r="BM441" s="204" t="s">
        <v>686</v>
      </c>
    </row>
    <row r="442" spans="1:65" s="2" customFormat="1" ht="29.25">
      <c r="A442" s="35"/>
      <c r="B442" s="36"/>
      <c r="C442" s="37"/>
      <c r="D442" s="206" t="s">
        <v>171</v>
      </c>
      <c r="E442" s="37"/>
      <c r="F442" s="207" t="s">
        <v>682</v>
      </c>
      <c r="G442" s="37"/>
      <c r="H442" s="37"/>
      <c r="I442" s="116"/>
      <c r="J442" s="37"/>
      <c r="K442" s="37"/>
      <c r="L442" s="40"/>
      <c r="M442" s="208"/>
      <c r="N442" s="209"/>
      <c r="O442" s="65"/>
      <c r="P442" s="65"/>
      <c r="Q442" s="65"/>
      <c r="R442" s="65"/>
      <c r="S442" s="65"/>
      <c r="T442" s="66"/>
      <c r="U442" s="35"/>
      <c r="V442" s="35"/>
      <c r="W442" s="35"/>
      <c r="X442" s="35"/>
      <c r="Y442" s="35"/>
      <c r="Z442" s="35"/>
      <c r="AA442" s="35"/>
      <c r="AB442" s="35"/>
      <c r="AC442" s="35"/>
      <c r="AD442" s="35"/>
      <c r="AE442" s="35"/>
      <c r="AT442" s="18" t="s">
        <v>171</v>
      </c>
      <c r="AU442" s="18" t="s">
        <v>80</v>
      </c>
    </row>
    <row r="443" spans="1:65" s="2" customFormat="1" ht="33" customHeight="1">
      <c r="A443" s="35"/>
      <c r="B443" s="36"/>
      <c r="C443" s="193" t="s">
        <v>687</v>
      </c>
      <c r="D443" s="193" t="s">
        <v>164</v>
      </c>
      <c r="E443" s="194" t="s">
        <v>688</v>
      </c>
      <c r="F443" s="195" t="s">
        <v>689</v>
      </c>
      <c r="G443" s="196" t="s">
        <v>262</v>
      </c>
      <c r="H443" s="197">
        <v>73.275000000000006</v>
      </c>
      <c r="I443" s="198"/>
      <c r="J443" s="199">
        <f>ROUND(I443*H443,2)</f>
        <v>0</v>
      </c>
      <c r="K443" s="195" t="s">
        <v>168</v>
      </c>
      <c r="L443" s="40"/>
      <c r="M443" s="200" t="s">
        <v>19</v>
      </c>
      <c r="N443" s="201" t="s">
        <v>42</v>
      </c>
      <c r="O443" s="65"/>
      <c r="P443" s="202">
        <f>O443*H443</f>
        <v>0</v>
      </c>
      <c r="Q443" s="202">
        <v>1.0551600000000001</v>
      </c>
      <c r="R443" s="202">
        <f>Q443*H443</f>
        <v>77.316849000000019</v>
      </c>
      <c r="S443" s="202">
        <v>0</v>
      </c>
      <c r="T443" s="203">
        <f>S443*H443</f>
        <v>0</v>
      </c>
      <c r="U443" s="35"/>
      <c r="V443" s="35"/>
      <c r="W443" s="35"/>
      <c r="X443" s="35"/>
      <c r="Y443" s="35"/>
      <c r="Z443" s="35"/>
      <c r="AA443" s="35"/>
      <c r="AB443" s="35"/>
      <c r="AC443" s="35"/>
      <c r="AD443" s="35"/>
      <c r="AE443" s="35"/>
      <c r="AR443" s="204" t="s">
        <v>169</v>
      </c>
      <c r="AT443" s="204" t="s">
        <v>164</v>
      </c>
      <c r="AU443" s="204" t="s">
        <v>80</v>
      </c>
      <c r="AY443" s="18" t="s">
        <v>162</v>
      </c>
      <c r="BE443" s="205">
        <f>IF(N443="základní",J443,0)</f>
        <v>0</v>
      </c>
      <c r="BF443" s="205">
        <f>IF(N443="snížená",J443,0)</f>
        <v>0</v>
      </c>
      <c r="BG443" s="205">
        <f>IF(N443="zákl. přenesená",J443,0)</f>
        <v>0</v>
      </c>
      <c r="BH443" s="205">
        <f>IF(N443="sníž. přenesená",J443,0)</f>
        <v>0</v>
      </c>
      <c r="BI443" s="205">
        <f>IF(N443="nulová",J443,0)</f>
        <v>0</v>
      </c>
      <c r="BJ443" s="18" t="s">
        <v>78</v>
      </c>
      <c r="BK443" s="205">
        <f>ROUND(I443*H443,2)</f>
        <v>0</v>
      </c>
      <c r="BL443" s="18" t="s">
        <v>169</v>
      </c>
      <c r="BM443" s="204" t="s">
        <v>690</v>
      </c>
    </row>
    <row r="444" spans="1:65" s="2" customFormat="1" ht="21.75" customHeight="1">
      <c r="A444" s="35"/>
      <c r="B444" s="36"/>
      <c r="C444" s="193" t="s">
        <v>691</v>
      </c>
      <c r="D444" s="193" t="s">
        <v>164</v>
      </c>
      <c r="E444" s="194" t="s">
        <v>692</v>
      </c>
      <c r="F444" s="195" t="s">
        <v>693</v>
      </c>
      <c r="G444" s="196" t="s">
        <v>181</v>
      </c>
      <c r="H444" s="197">
        <v>83.474000000000004</v>
      </c>
      <c r="I444" s="198"/>
      <c r="J444" s="199">
        <f>ROUND(I444*H444,2)</f>
        <v>0</v>
      </c>
      <c r="K444" s="195" t="s">
        <v>168</v>
      </c>
      <c r="L444" s="40"/>
      <c r="M444" s="200" t="s">
        <v>19</v>
      </c>
      <c r="N444" s="201" t="s">
        <v>42</v>
      </c>
      <c r="O444" s="65"/>
      <c r="P444" s="202">
        <f>O444*H444</f>
        <v>0</v>
      </c>
      <c r="Q444" s="202">
        <v>2.45336</v>
      </c>
      <c r="R444" s="202">
        <f>Q444*H444</f>
        <v>204.79177264</v>
      </c>
      <c r="S444" s="202">
        <v>0</v>
      </c>
      <c r="T444" s="203">
        <f>S444*H444</f>
        <v>0</v>
      </c>
      <c r="U444" s="35"/>
      <c r="V444" s="35"/>
      <c r="W444" s="35"/>
      <c r="X444" s="35"/>
      <c r="Y444" s="35"/>
      <c r="Z444" s="35"/>
      <c r="AA444" s="35"/>
      <c r="AB444" s="35"/>
      <c r="AC444" s="35"/>
      <c r="AD444" s="35"/>
      <c r="AE444" s="35"/>
      <c r="AR444" s="204" t="s">
        <v>169</v>
      </c>
      <c r="AT444" s="204" t="s">
        <v>164</v>
      </c>
      <c r="AU444" s="204" t="s">
        <v>80</v>
      </c>
      <c r="AY444" s="18" t="s">
        <v>162</v>
      </c>
      <c r="BE444" s="205">
        <f>IF(N444="základní",J444,0)</f>
        <v>0</v>
      </c>
      <c r="BF444" s="205">
        <f>IF(N444="snížená",J444,0)</f>
        <v>0</v>
      </c>
      <c r="BG444" s="205">
        <f>IF(N444="zákl. přenesená",J444,0)</f>
        <v>0</v>
      </c>
      <c r="BH444" s="205">
        <f>IF(N444="sníž. přenesená",J444,0)</f>
        <v>0</v>
      </c>
      <c r="BI444" s="205">
        <f>IF(N444="nulová",J444,0)</f>
        <v>0</v>
      </c>
      <c r="BJ444" s="18" t="s">
        <v>78</v>
      </c>
      <c r="BK444" s="205">
        <f>ROUND(I444*H444,2)</f>
        <v>0</v>
      </c>
      <c r="BL444" s="18" t="s">
        <v>169</v>
      </c>
      <c r="BM444" s="204" t="s">
        <v>694</v>
      </c>
    </row>
    <row r="445" spans="1:65" s="2" customFormat="1" ht="39">
      <c r="A445" s="35"/>
      <c r="B445" s="36"/>
      <c r="C445" s="37"/>
      <c r="D445" s="206" t="s">
        <v>171</v>
      </c>
      <c r="E445" s="37"/>
      <c r="F445" s="207" t="s">
        <v>695</v>
      </c>
      <c r="G445" s="37"/>
      <c r="H445" s="37"/>
      <c r="I445" s="116"/>
      <c r="J445" s="37"/>
      <c r="K445" s="37"/>
      <c r="L445" s="40"/>
      <c r="M445" s="208"/>
      <c r="N445" s="209"/>
      <c r="O445" s="65"/>
      <c r="P445" s="65"/>
      <c r="Q445" s="65"/>
      <c r="R445" s="65"/>
      <c r="S445" s="65"/>
      <c r="T445" s="66"/>
      <c r="U445" s="35"/>
      <c r="V445" s="35"/>
      <c r="W445" s="35"/>
      <c r="X445" s="35"/>
      <c r="Y445" s="35"/>
      <c r="Z445" s="35"/>
      <c r="AA445" s="35"/>
      <c r="AB445" s="35"/>
      <c r="AC445" s="35"/>
      <c r="AD445" s="35"/>
      <c r="AE445" s="35"/>
      <c r="AT445" s="18" t="s">
        <v>171</v>
      </c>
      <c r="AU445" s="18" t="s">
        <v>80</v>
      </c>
    </row>
    <row r="446" spans="1:65" s="13" customFormat="1" ht="11.25">
      <c r="B446" s="210"/>
      <c r="C446" s="211"/>
      <c r="D446" s="206" t="s">
        <v>184</v>
      </c>
      <c r="E446" s="212" t="s">
        <v>19</v>
      </c>
      <c r="F446" s="213" t="s">
        <v>696</v>
      </c>
      <c r="G446" s="211"/>
      <c r="H446" s="214">
        <v>61.311</v>
      </c>
      <c r="I446" s="215"/>
      <c r="J446" s="211"/>
      <c r="K446" s="211"/>
      <c r="L446" s="216"/>
      <c r="M446" s="217"/>
      <c r="N446" s="218"/>
      <c r="O446" s="218"/>
      <c r="P446" s="218"/>
      <c r="Q446" s="218"/>
      <c r="R446" s="218"/>
      <c r="S446" s="218"/>
      <c r="T446" s="219"/>
      <c r="AT446" s="220" t="s">
        <v>184</v>
      </c>
      <c r="AU446" s="220" t="s">
        <v>80</v>
      </c>
      <c r="AV446" s="13" t="s">
        <v>80</v>
      </c>
      <c r="AW446" s="13" t="s">
        <v>33</v>
      </c>
      <c r="AX446" s="13" t="s">
        <v>71</v>
      </c>
      <c r="AY446" s="220" t="s">
        <v>162</v>
      </c>
    </row>
    <row r="447" spans="1:65" s="13" customFormat="1" ht="22.5">
      <c r="B447" s="210"/>
      <c r="C447" s="211"/>
      <c r="D447" s="206" t="s">
        <v>184</v>
      </c>
      <c r="E447" s="212" t="s">
        <v>19</v>
      </c>
      <c r="F447" s="213" t="s">
        <v>697</v>
      </c>
      <c r="G447" s="211"/>
      <c r="H447" s="214">
        <v>22.163</v>
      </c>
      <c r="I447" s="215"/>
      <c r="J447" s="211"/>
      <c r="K447" s="211"/>
      <c r="L447" s="216"/>
      <c r="M447" s="217"/>
      <c r="N447" s="218"/>
      <c r="O447" s="218"/>
      <c r="P447" s="218"/>
      <c r="Q447" s="218"/>
      <c r="R447" s="218"/>
      <c r="S447" s="218"/>
      <c r="T447" s="219"/>
      <c r="AT447" s="220" t="s">
        <v>184</v>
      </c>
      <c r="AU447" s="220" t="s">
        <v>80</v>
      </c>
      <c r="AV447" s="13" t="s">
        <v>80</v>
      </c>
      <c r="AW447" s="13" t="s">
        <v>33</v>
      </c>
      <c r="AX447" s="13" t="s">
        <v>71</v>
      </c>
      <c r="AY447" s="220" t="s">
        <v>162</v>
      </c>
    </row>
    <row r="448" spans="1:65" s="14" customFormat="1" ht="11.25">
      <c r="B448" s="221"/>
      <c r="C448" s="222"/>
      <c r="D448" s="206" t="s">
        <v>184</v>
      </c>
      <c r="E448" s="223" t="s">
        <v>19</v>
      </c>
      <c r="F448" s="224" t="s">
        <v>236</v>
      </c>
      <c r="G448" s="222"/>
      <c r="H448" s="225">
        <v>83.474000000000004</v>
      </c>
      <c r="I448" s="226"/>
      <c r="J448" s="222"/>
      <c r="K448" s="222"/>
      <c r="L448" s="227"/>
      <c r="M448" s="228"/>
      <c r="N448" s="229"/>
      <c r="O448" s="229"/>
      <c r="P448" s="229"/>
      <c r="Q448" s="229"/>
      <c r="R448" s="229"/>
      <c r="S448" s="229"/>
      <c r="T448" s="230"/>
      <c r="AT448" s="231" t="s">
        <v>184</v>
      </c>
      <c r="AU448" s="231" t="s">
        <v>80</v>
      </c>
      <c r="AV448" s="14" t="s">
        <v>169</v>
      </c>
      <c r="AW448" s="14" t="s">
        <v>33</v>
      </c>
      <c r="AX448" s="14" t="s">
        <v>78</v>
      </c>
      <c r="AY448" s="231" t="s">
        <v>162</v>
      </c>
    </row>
    <row r="449" spans="1:65" s="2" customFormat="1" ht="21.75" customHeight="1">
      <c r="A449" s="35"/>
      <c r="B449" s="36"/>
      <c r="C449" s="193" t="s">
        <v>698</v>
      </c>
      <c r="D449" s="193" t="s">
        <v>164</v>
      </c>
      <c r="E449" s="194" t="s">
        <v>699</v>
      </c>
      <c r="F449" s="195" t="s">
        <v>700</v>
      </c>
      <c r="G449" s="196" t="s">
        <v>250</v>
      </c>
      <c r="H449" s="197">
        <v>542.87599999999998</v>
      </c>
      <c r="I449" s="198"/>
      <c r="J449" s="199">
        <f>ROUND(I449*H449,2)</f>
        <v>0</v>
      </c>
      <c r="K449" s="195" t="s">
        <v>168</v>
      </c>
      <c r="L449" s="40"/>
      <c r="M449" s="200" t="s">
        <v>19</v>
      </c>
      <c r="N449" s="201" t="s">
        <v>42</v>
      </c>
      <c r="O449" s="65"/>
      <c r="P449" s="202">
        <f>O449*H449</f>
        <v>0</v>
      </c>
      <c r="Q449" s="202">
        <v>6.6299999999999996E-3</v>
      </c>
      <c r="R449" s="202">
        <f>Q449*H449</f>
        <v>3.5992678799999998</v>
      </c>
      <c r="S449" s="202">
        <v>0</v>
      </c>
      <c r="T449" s="203">
        <f>S449*H449</f>
        <v>0</v>
      </c>
      <c r="U449" s="35"/>
      <c r="V449" s="35"/>
      <c r="W449" s="35"/>
      <c r="X449" s="35"/>
      <c r="Y449" s="35"/>
      <c r="Z449" s="35"/>
      <c r="AA449" s="35"/>
      <c r="AB449" s="35"/>
      <c r="AC449" s="35"/>
      <c r="AD449" s="35"/>
      <c r="AE449" s="35"/>
      <c r="AR449" s="204" t="s">
        <v>169</v>
      </c>
      <c r="AT449" s="204" t="s">
        <v>164</v>
      </c>
      <c r="AU449" s="204" t="s">
        <v>80</v>
      </c>
      <c r="AY449" s="18" t="s">
        <v>162</v>
      </c>
      <c r="BE449" s="205">
        <f>IF(N449="základní",J449,0)</f>
        <v>0</v>
      </c>
      <c r="BF449" s="205">
        <f>IF(N449="snížená",J449,0)</f>
        <v>0</v>
      </c>
      <c r="BG449" s="205">
        <f>IF(N449="zákl. přenesená",J449,0)</f>
        <v>0</v>
      </c>
      <c r="BH449" s="205">
        <f>IF(N449="sníž. přenesená",J449,0)</f>
        <v>0</v>
      </c>
      <c r="BI449" s="205">
        <f>IF(N449="nulová",J449,0)</f>
        <v>0</v>
      </c>
      <c r="BJ449" s="18" t="s">
        <v>78</v>
      </c>
      <c r="BK449" s="205">
        <f>ROUND(I449*H449,2)</f>
        <v>0</v>
      </c>
      <c r="BL449" s="18" t="s">
        <v>169</v>
      </c>
      <c r="BM449" s="204" t="s">
        <v>701</v>
      </c>
    </row>
    <row r="450" spans="1:65" s="2" customFormat="1" ht="97.5">
      <c r="A450" s="35"/>
      <c r="B450" s="36"/>
      <c r="C450" s="37"/>
      <c r="D450" s="206" t="s">
        <v>171</v>
      </c>
      <c r="E450" s="37"/>
      <c r="F450" s="207" t="s">
        <v>702</v>
      </c>
      <c r="G450" s="37"/>
      <c r="H450" s="37"/>
      <c r="I450" s="116"/>
      <c r="J450" s="37"/>
      <c r="K450" s="37"/>
      <c r="L450" s="40"/>
      <c r="M450" s="208"/>
      <c r="N450" s="209"/>
      <c r="O450" s="65"/>
      <c r="P450" s="65"/>
      <c r="Q450" s="65"/>
      <c r="R450" s="65"/>
      <c r="S450" s="65"/>
      <c r="T450" s="66"/>
      <c r="U450" s="35"/>
      <c r="V450" s="35"/>
      <c r="W450" s="35"/>
      <c r="X450" s="35"/>
      <c r="Y450" s="35"/>
      <c r="Z450" s="35"/>
      <c r="AA450" s="35"/>
      <c r="AB450" s="35"/>
      <c r="AC450" s="35"/>
      <c r="AD450" s="35"/>
      <c r="AE450" s="35"/>
      <c r="AT450" s="18" t="s">
        <v>171</v>
      </c>
      <c r="AU450" s="18" t="s">
        <v>80</v>
      </c>
    </row>
    <row r="451" spans="1:65" s="13" customFormat="1" ht="22.5">
      <c r="B451" s="210"/>
      <c r="C451" s="211"/>
      <c r="D451" s="206" t="s">
        <v>184</v>
      </c>
      <c r="E451" s="212" t="s">
        <v>19</v>
      </c>
      <c r="F451" s="213" t="s">
        <v>703</v>
      </c>
      <c r="G451" s="211"/>
      <c r="H451" s="214">
        <v>213.125</v>
      </c>
      <c r="I451" s="215"/>
      <c r="J451" s="211"/>
      <c r="K451" s="211"/>
      <c r="L451" s="216"/>
      <c r="M451" s="217"/>
      <c r="N451" s="218"/>
      <c r="O451" s="218"/>
      <c r="P451" s="218"/>
      <c r="Q451" s="218"/>
      <c r="R451" s="218"/>
      <c r="S451" s="218"/>
      <c r="T451" s="219"/>
      <c r="AT451" s="220" t="s">
        <v>184</v>
      </c>
      <c r="AU451" s="220" t="s">
        <v>80</v>
      </c>
      <c r="AV451" s="13" t="s">
        <v>80</v>
      </c>
      <c r="AW451" s="13" t="s">
        <v>33</v>
      </c>
      <c r="AX451" s="13" t="s">
        <v>71</v>
      </c>
      <c r="AY451" s="220" t="s">
        <v>162</v>
      </c>
    </row>
    <row r="452" spans="1:65" s="13" customFormat="1" ht="11.25">
      <c r="B452" s="210"/>
      <c r="C452" s="211"/>
      <c r="D452" s="206" t="s">
        <v>184</v>
      </c>
      <c r="E452" s="212" t="s">
        <v>19</v>
      </c>
      <c r="F452" s="213" t="s">
        <v>704</v>
      </c>
      <c r="G452" s="211"/>
      <c r="H452" s="214">
        <v>329.75099999999998</v>
      </c>
      <c r="I452" s="215"/>
      <c r="J452" s="211"/>
      <c r="K452" s="211"/>
      <c r="L452" s="216"/>
      <c r="M452" s="217"/>
      <c r="N452" s="218"/>
      <c r="O452" s="218"/>
      <c r="P452" s="218"/>
      <c r="Q452" s="218"/>
      <c r="R452" s="218"/>
      <c r="S452" s="218"/>
      <c r="T452" s="219"/>
      <c r="AT452" s="220" t="s">
        <v>184</v>
      </c>
      <c r="AU452" s="220" t="s">
        <v>80</v>
      </c>
      <c r="AV452" s="13" t="s">
        <v>80</v>
      </c>
      <c r="AW452" s="13" t="s">
        <v>33</v>
      </c>
      <c r="AX452" s="13" t="s">
        <v>71</v>
      </c>
      <c r="AY452" s="220" t="s">
        <v>162</v>
      </c>
    </row>
    <row r="453" spans="1:65" s="14" customFormat="1" ht="11.25">
      <c r="B453" s="221"/>
      <c r="C453" s="222"/>
      <c r="D453" s="206" t="s">
        <v>184</v>
      </c>
      <c r="E453" s="223" t="s">
        <v>19</v>
      </c>
      <c r="F453" s="224" t="s">
        <v>236</v>
      </c>
      <c r="G453" s="222"/>
      <c r="H453" s="225">
        <v>542.87599999999998</v>
      </c>
      <c r="I453" s="226"/>
      <c r="J453" s="222"/>
      <c r="K453" s="222"/>
      <c r="L453" s="227"/>
      <c r="M453" s="228"/>
      <c r="N453" s="229"/>
      <c r="O453" s="229"/>
      <c r="P453" s="229"/>
      <c r="Q453" s="229"/>
      <c r="R453" s="229"/>
      <c r="S453" s="229"/>
      <c r="T453" s="230"/>
      <c r="AT453" s="231" t="s">
        <v>184</v>
      </c>
      <c r="AU453" s="231" t="s">
        <v>80</v>
      </c>
      <c r="AV453" s="14" t="s">
        <v>169</v>
      </c>
      <c r="AW453" s="14" t="s">
        <v>33</v>
      </c>
      <c r="AX453" s="14" t="s">
        <v>78</v>
      </c>
      <c r="AY453" s="231" t="s">
        <v>162</v>
      </c>
    </row>
    <row r="454" spans="1:65" s="2" customFormat="1" ht="21.75" customHeight="1">
      <c r="A454" s="35"/>
      <c r="B454" s="36"/>
      <c r="C454" s="193" t="s">
        <v>705</v>
      </c>
      <c r="D454" s="193" t="s">
        <v>164</v>
      </c>
      <c r="E454" s="194" t="s">
        <v>706</v>
      </c>
      <c r="F454" s="195" t="s">
        <v>707</v>
      </c>
      <c r="G454" s="196" t="s">
        <v>250</v>
      </c>
      <c r="H454" s="197">
        <v>542.87599999999998</v>
      </c>
      <c r="I454" s="198"/>
      <c r="J454" s="199">
        <f>ROUND(I454*H454,2)</f>
        <v>0</v>
      </c>
      <c r="K454" s="195" t="s">
        <v>168</v>
      </c>
      <c r="L454" s="40"/>
      <c r="M454" s="200" t="s">
        <v>19</v>
      </c>
      <c r="N454" s="201" t="s">
        <v>42</v>
      </c>
      <c r="O454" s="65"/>
      <c r="P454" s="202">
        <f>O454*H454</f>
        <v>0</v>
      </c>
      <c r="Q454" s="202">
        <v>0</v>
      </c>
      <c r="R454" s="202">
        <f>Q454*H454</f>
        <v>0</v>
      </c>
      <c r="S454" s="202">
        <v>0</v>
      </c>
      <c r="T454" s="203">
        <f>S454*H454</f>
        <v>0</v>
      </c>
      <c r="U454" s="35"/>
      <c r="V454" s="35"/>
      <c r="W454" s="35"/>
      <c r="X454" s="35"/>
      <c r="Y454" s="35"/>
      <c r="Z454" s="35"/>
      <c r="AA454" s="35"/>
      <c r="AB454" s="35"/>
      <c r="AC454" s="35"/>
      <c r="AD454" s="35"/>
      <c r="AE454" s="35"/>
      <c r="AR454" s="204" t="s">
        <v>169</v>
      </c>
      <c r="AT454" s="204" t="s">
        <v>164</v>
      </c>
      <c r="AU454" s="204" t="s">
        <v>80</v>
      </c>
      <c r="AY454" s="18" t="s">
        <v>162</v>
      </c>
      <c r="BE454" s="205">
        <f>IF(N454="základní",J454,0)</f>
        <v>0</v>
      </c>
      <c r="BF454" s="205">
        <f>IF(N454="snížená",J454,0)</f>
        <v>0</v>
      </c>
      <c r="BG454" s="205">
        <f>IF(N454="zákl. přenesená",J454,0)</f>
        <v>0</v>
      </c>
      <c r="BH454" s="205">
        <f>IF(N454="sníž. přenesená",J454,0)</f>
        <v>0</v>
      </c>
      <c r="BI454" s="205">
        <f>IF(N454="nulová",J454,0)</f>
        <v>0</v>
      </c>
      <c r="BJ454" s="18" t="s">
        <v>78</v>
      </c>
      <c r="BK454" s="205">
        <f>ROUND(I454*H454,2)</f>
        <v>0</v>
      </c>
      <c r="BL454" s="18" t="s">
        <v>169</v>
      </c>
      <c r="BM454" s="204" t="s">
        <v>708</v>
      </c>
    </row>
    <row r="455" spans="1:65" s="2" customFormat="1" ht="97.5">
      <c r="A455" s="35"/>
      <c r="B455" s="36"/>
      <c r="C455" s="37"/>
      <c r="D455" s="206" t="s">
        <v>171</v>
      </c>
      <c r="E455" s="37"/>
      <c r="F455" s="207" t="s">
        <v>702</v>
      </c>
      <c r="G455" s="37"/>
      <c r="H455" s="37"/>
      <c r="I455" s="116"/>
      <c r="J455" s="37"/>
      <c r="K455" s="37"/>
      <c r="L455" s="40"/>
      <c r="M455" s="208"/>
      <c r="N455" s="209"/>
      <c r="O455" s="65"/>
      <c r="P455" s="65"/>
      <c r="Q455" s="65"/>
      <c r="R455" s="65"/>
      <c r="S455" s="65"/>
      <c r="T455" s="66"/>
      <c r="U455" s="35"/>
      <c r="V455" s="35"/>
      <c r="W455" s="35"/>
      <c r="X455" s="35"/>
      <c r="Y455" s="35"/>
      <c r="Z455" s="35"/>
      <c r="AA455" s="35"/>
      <c r="AB455" s="35"/>
      <c r="AC455" s="35"/>
      <c r="AD455" s="35"/>
      <c r="AE455" s="35"/>
      <c r="AT455" s="18" t="s">
        <v>171</v>
      </c>
      <c r="AU455" s="18" t="s">
        <v>80</v>
      </c>
    </row>
    <row r="456" spans="1:65" s="13" customFormat="1" ht="22.5">
      <c r="B456" s="210"/>
      <c r="C456" s="211"/>
      <c r="D456" s="206" t="s">
        <v>184</v>
      </c>
      <c r="E456" s="212" t="s">
        <v>19</v>
      </c>
      <c r="F456" s="213" t="s">
        <v>703</v>
      </c>
      <c r="G456" s="211"/>
      <c r="H456" s="214">
        <v>213.125</v>
      </c>
      <c r="I456" s="215"/>
      <c r="J456" s="211"/>
      <c r="K456" s="211"/>
      <c r="L456" s="216"/>
      <c r="M456" s="217"/>
      <c r="N456" s="218"/>
      <c r="O456" s="218"/>
      <c r="P456" s="218"/>
      <c r="Q456" s="218"/>
      <c r="R456" s="218"/>
      <c r="S456" s="218"/>
      <c r="T456" s="219"/>
      <c r="AT456" s="220" t="s">
        <v>184</v>
      </c>
      <c r="AU456" s="220" t="s">
        <v>80</v>
      </c>
      <c r="AV456" s="13" t="s">
        <v>80</v>
      </c>
      <c r="AW456" s="13" t="s">
        <v>33</v>
      </c>
      <c r="AX456" s="13" t="s">
        <v>71</v>
      </c>
      <c r="AY456" s="220" t="s">
        <v>162</v>
      </c>
    </row>
    <row r="457" spans="1:65" s="13" customFormat="1" ht="11.25">
      <c r="B457" s="210"/>
      <c r="C457" s="211"/>
      <c r="D457" s="206" t="s">
        <v>184</v>
      </c>
      <c r="E457" s="212" t="s">
        <v>19</v>
      </c>
      <c r="F457" s="213" t="s">
        <v>704</v>
      </c>
      <c r="G457" s="211"/>
      <c r="H457" s="214">
        <v>329.75099999999998</v>
      </c>
      <c r="I457" s="215"/>
      <c r="J457" s="211"/>
      <c r="K457" s="211"/>
      <c r="L457" s="216"/>
      <c r="M457" s="217"/>
      <c r="N457" s="218"/>
      <c r="O457" s="218"/>
      <c r="P457" s="218"/>
      <c r="Q457" s="218"/>
      <c r="R457" s="218"/>
      <c r="S457" s="218"/>
      <c r="T457" s="219"/>
      <c r="AT457" s="220" t="s">
        <v>184</v>
      </c>
      <c r="AU457" s="220" t="s">
        <v>80</v>
      </c>
      <c r="AV457" s="13" t="s">
        <v>80</v>
      </c>
      <c r="AW457" s="13" t="s">
        <v>33</v>
      </c>
      <c r="AX457" s="13" t="s">
        <v>71</v>
      </c>
      <c r="AY457" s="220" t="s">
        <v>162</v>
      </c>
    </row>
    <row r="458" spans="1:65" s="14" customFormat="1" ht="11.25">
      <c r="B458" s="221"/>
      <c r="C458" s="222"/>
      <c r="D458" s="206" t="s">
        <v>184</v>
      </c>
      <c r="E458" s="223" t="s">
        <v>19</v>
      </c>
      <c r="F458" s="224" t="s">
        <v>236</v>
      </c>
      <c r="G458" s="222"/>
      <c r="H458" s="225">
        <v>542.87599999999998</v>
      </c>
      <c r="I458" s="226"/>
      <c r="J458" s="222"/>
      <c r="K458" s="222"/>
      <c r="L458" s="227"/>
      <c r="M458" s="228"/>
      <c r="N458" s="229"/>
      <c r="O458" s="229"/>
      <c r="P458" s="229"/>
      <c r="Q458" s="229"/>
      <c r="R458" s="229"/>
      <c r="S458" s="229"/>
      <c r="T458" s="230"/>
      <c r="AT458" s="231" t="s">
        <v>184</v>
      </c>
      <c r="AU458" s="231" t="s">
        <v>80</v>
      </c>
      <c r="AV458" s="14" t="s">
        <v>169</v>
      </c>
      <c r="AW458" s="14" t="s">
        <v>33</v>
      </c>
      <c r="AX458" s="14" t="s">
        <v>78</v>
      </c>
      <c r="AY458" s="231" t="s">
        <v>162</v>
      </c>
    </row>
    <row r="459" spans="1:65" s="2" customFormat="1" ht="21.75" customHeight="1">
      <c r="A459" s="35"/>
      <c r="B459" s="36"/>
      <c r="C459" s="193" t="s">
        <v>709</v>
      </c>
      <c r="D459" s="193" t="s">
        <v>164</v>
      </c>
      <c r="E459" s="194" t="s">
        <v>710</v>
      </c>
      <c r="F459" s="195" t="s">
        <v>711</v>
      </c>
      <c r="G459" s="196" t="s">
        <v>250</v>
      </c>
      <c r="H459" s="197">
        <v>79.001999999999995</v>
      </c>
      <c r="I459" s="198"/>
      <c r="J459" s="199">
        <f>ROUND(I459*H459,2)</f>
        <v>0</v>
      </c>
      <c r="K459" s="195" t="s">
        <v>168</v>
      </c>
      <c r="L459" s="40"/>
      <c r="M459" s="200" t="s">
        <v>19</v>
      </c>
      <c r="N459" s="201" t="s">
        <v>42</v>
      </c>
      <c r="O459" s="65"/>
      <c r="P459" s="202">
        <f>O459*H459</f>
        <v>0</v>
      </c>
      <c r="Q459" s="202">
        <v>1.5E-3</v>
      </c>
      <c r="R459" s="202">
        <f>Q459*H459</f>
        <v>0.118503</v>
      </c>
      <c r="S459" s="202">
        <v>0</v>
      </c>
      <c r="T459" s="203">
        <f>S459*H459</f>
        <v>0</v>
      </c>
      <c r="U459" s="35"/>
      <c r="V459" s="35"/>
      <c r="W459" s="35"/>
      <c r="X459" s="35"/>
      <c r="Y459" s="35"/>
      <c r="Z459" s="35"/>
      <c r="AA459" s="35"/>
      <c r="AB459" s="35"/>
      <c r="AC459" s="35"/>
      <c r="AD459" s="35"/>
      <c r="AE459" s="35"/>
      <c r="AR459" s="204" t="s">
        <v>169</v>
      </c>
      <c r="AT459" s="204" t="s">
        <v>164</v>
      </c>
      <c r="AU459" s="204" t="s">
        <v>80</v>
      </c>
      <c r="AY459" s="18" t="s">
        <v>162</v>
      </c>
      <c r="BE459" s="205">
        <f>IF(N459="základní",J459,0)</f>
        <v>0</v>
      </c>
      <c r="BF459" s="205">
        <f>IF(N459="snížená",J459,0)</f>
        <v>0</v>
      </c>
      <c r="BG459" s="205">
        <f>IF(N459="zákl. přenesená",J459,0)</f>
        <v>0</v>
      </c>
      <c r="BH459" s="205">
        <f>IF(N459="sníž. přenesená",J459,0)</f>
        <v>0</v>
      </c>
      <c r="BI459" s="205">
        <f>IF(N459="nulová",J459,0)</f>
        <v>0</v>
      </c>
      <c r="BJ459" s="18" t="s">
        <v>78</v>
      </c>
      <c r="BK459" s="205">
        <f>ROUND(I459*H459,2)</f>
        <v>0</v>
      </c>
      <c r="BL459" s="18" t="s">
        <v>169</v>
      </c>
      <c r="BM459" s="204" t="s">
        <v>712</v>
      </c>
    </row>
    <row r="460" spans="1:65" s="2" customFormat="1" ht="39">
      <c r="A460" s="35"/>
      <c r="B460" s="36"/>
      <c r="C460" s="37"/>
      <c r="D460" s="206" t="s">
        <v>171</v>
      </c>
      <c r="E460" s="37"/>
      <c r="F460" s="207" t="s">
        <v>713</v>
      </c>
      <c r="G460" s="37"/>
      <c r="H460" s="37"/>
      <c r="I460" s="116"/>
      <c r="J460" s="37"/>
      <c r="K460" s="37"/>
      <c r="L460" s="40"/>
      <c r="M460" s="208"/>
      <c r="N460" s="209"/>
      <c r="O460" s="65"/>
      <c r="P460" s="65"/>
      <c r="Q460" s="65"/>
      <c r="R460" s="65"/>
      <c r="S460" s="65"/>
      <c r="T460" s="66"/>
      <c r="U460" s="35"/>
      <c r="V460" s="35"/>
      <c r="W460" s="35"/>
      <c r="X460" s="35"/>
      <c r="Y460" s="35"/>
      <c r="Z460" s="35"/>
      <c r="AA460" s="35"/>
      <c r="AB460" s="35"/>
      <c r="AC460" s="35"/>
      <c r="AD460" s="35"/>
      <c r="AE460" s="35"/>
      <c r="AT460" s="18" t="s">
        <v>171</v>
      </c>
      <c r="AU460" s="18" t="s">
        <v>80</v>
      </c>
    </row>
    <row r="461" spans="1:65" s="13" customFormat="1" ht="11.25">
      <c r="B461" s="210"/>
      <c r="C461" s="211"/>
      <c r="D461" s="206" t="s">
        <v>184</v>
      </c>
      <c r="E461" s="212" t="s">
        <v>19</v>
      </c>
      <c r="F461" s="213" t="s">
        <v>714</v>
      </c>
      <c r="G461" s="211"/>
      <c r="H461" s="214">
        <v>79.001999999999995</v>
      </c>
      <c r="I461" s="215"/>
      <c r="J461" s="211"/>
      <c r="K461" s="211"/>
      <c r="L461" s="216"/>
      <c r="M461" s="217"/>
      <c r="N461" s="218"/>
      <c r="O461" s="218"/>
      <c r="P461" s="218"/>
      <c r="Q461" s="218"/>
      <c r="R461" s="218"/>
      <c r="S461" s="218"/>
      <c r="T461" s="219"/>
      <c r="AT461" s="220" t="s">
        <v>184</v>
      </c>
      <c r="AU461" s="220" t="s">
        <v>80</v>
      </c>
      <c r="AV461" s="13" t="s">
        <v>80</v>
      </c>
      <c r="AW461" s="13" t="s">
        <v>33</v>
      </c>
      <c r="AX461" s="13" t="s">
        <v>78</v>
      </c>
      <c r="AY461" s="220" t="s">
        <v>162</v>
      </c>
    </row>
    <row r="462" spans="1:65" s="2" customFormat="1" ht="21.75" customHeight="1">
      <c r="A462" s="35"/>
      <c r="B462" s="36"/>
      <c r="C462" s="193" t="s">
        <v>715</v>
      </c>
      <c r="D462" s="193" t="s">
        <v>164</v>
      </c>
      <c r="E462" s="194" t="s">
        <v>716</v>
      </c>
      <c r="F462" s="195" t="s">
        <v>717</v>
      </c>
      <c r="G462" s="196" t="s">
        <v>250</v>
      </c>
      <c r="H462" s="197">
        <v>79.001999999999995</v>
      </c>
      <c r="I462" s="198"/>
      <c r="J462" s="199">
        <f>ROUND(I462*H462,2)</f>
        <v>0</v>
      </c>
      <c r="K462" s="195" t="s">
        <v>168</v>
      </c>
      <c r="L462" s="40"/>
      <c r="M462" s="200" t="s">
        <v>19</v>
      </c>
      <c r="N462" s="201" t="s">
        <v>42</v>
      </c>
      <c r="O462" s="65"/>
      <c r="P462" s="202">
        <f>O462*H462</f>
        <v>0</v>
      </c>
      <c r="Q462" s="202">
        <v>0</v>
      </c>
      <c r="R462" s="202">
        <f>Q462*H462</f>
        <v>0</v>
      </c>
      <c r="S462" s="202">
        <v>0</v>
      </c>
      <c r="T462" s="203">
        <f>S462*H462</f>
        <v>0</v>
      </c>
      <c r="U462" s="35"/>
      <c r="V462" s="35"/>
      <c r="W462" s="35"/>
      <c r="X462" s="35"/>
      <c r="Y462" s="35"/>
      <c r="Z462" s="35"/>
      <c r="AA462" s="35"/>
      <c r="AB462" s="35"/>
      <c r="AC462" s="35"/>
      <c r="AD462" s="35"/>
      <c r="AE462" s="35"/>
      <c r="AR462" s="204" t="s">
        <v>169</v>
      </c>
      <c r="AT462" s="204" t="s">
        <v>164</v>
      </c>
      <c r="AU462" s="204" t="s">
        <v>80</v>
      </c>
      <c r="AY462" s="18" t="s">
        <v>162</v>
      </c>
      <c r="BE462" s="205">
        <f>IF(N462="základní",J462,0)</f>
        <v>0</v>
      </c>
      <c r="BF462" s="205">
        <f>IF(N462="snížená",J462,0)</f>
        <v>0</v>
      </c>
      <c r="BG462" s="205">
        <f>IF(N462="zákl. přenesená",J462,0)</f>
        <v>0</v>
      </c>
      <c r="BH462" s="205">
        <f>IF(N462="sníž. přenesená",J462,0)</f>
        <v>0</v>
      </c>
      <c r="BI462" s="205">
        <f>IF(N462="nulová",J462,0)</f>
        <v>0</v>
      </c>
      <c r="BJ462" s="18" t="s">
        <v>78</v>
      </c>
      <c r="BK462" s="205">
        <f>ROUND(I462*H462,2)</f>
        <v>0</v>
      </c>
      <c r="BL462" s="18" t="s">
        <v>169</v>
      </c>
      <c r="BM462" s="204" t="s">
        <v>718</v>
      </c>
    </row>
    <row r="463" spans="1:65" s="2" customFormat="1" ht="39">
      <c r="A463" s="35"/>
      <c r="B463" s="36"/>
      <c r="C463" s="37"/>
      <c r="D463" s="206" t="s">
        <v>171</v>
      </c>
      <c r="E463" s="37"/>
      <c r="F463" s="207" t="s">
        <v>713</v>
      </c>
      <c r="G463" s="37"/>
      <c r="H463" s="37"/>
      <c r="I463" s="116"/>
      <c r="J463" s="37"/>
      <c r="K463" s="37"/>
      <c r="L463" s="40"/>
      <c r="M463" s="208"/>
      <c r="N463" s="209"/>
      <c r="O463" s="65"/>
      <c r="P463" s="65"/>
      <c r="Q463" s="65"/>
      <c r="R463" s="65"/>
      <c r="S463" s="65"/>
      <c r="T463" s="66"/>
      <c r="U463" s="35"/>
      <c r="V463" s="35"/>
      <c r="W463" s="35"/>
      <c r="X463" s="35"/>
      <c r="Y463" s="35"/>
      <c r="Z463" s="35"/>
      <c r="AA463" s="35"/>
      <c r="AB463" s="35"/>
      <c r="AC463" s="35"/>
      <c r="AD463" s="35"/>
      <c r="AE463" s="35"/>
      <c r="AT463" s="18" t="s">
        <v>171</v>
      </c>
      <c r="AU463" s="18" t="s">
        <v>80</v>
      </c>
    </row>
    <row r="464" spans="1:65" s="13" customFormat="1" ht="11.25">
      <c r="B464" s="210"/>
      <c r="C464" s="211"/>
      <c r="D464" s="206" t="s">
        <v>184</v>
      </c>
      <c r="E464" s="212" t="s">
        <v>19</v>
      </c>
      <c r="F464" s="213" t="s">
        <v>714</v>
      </c>
      <c r="G464" s="211"/>
      <c r="H464" s="214">
        <v>79.001999999999995</v>
      </c>
      <c r="I464" s="215"/>
      <c r="J464" s="211"/>
      <c r="K464" s="211"/>
      <c r="L464" s="216"/>
      <c r="M464" s="217"/>
      <c r="N464" s="218"/>
      <c r="O464" s="218"/>
      <c r="P464" s="218"/>
      <c r="Q464" s="218"/>
      <c r="R464" s="218"/>
      <c r="S464" s="218"/>
      <c r="T464" s="219"/>
      <c r="AT464" s="220" t="s">
        <v>184</v>
      </c>
      <c r="AU464" s="220" t="s">
        <v>80</v>
      </c>
      <c r="AV464" s="13" t="s">
        <v>80</v>
      </c>
      <c r="AW464" s="13" t="s">
        <v>33</v>
      </c>
      <c r="AX464" s="13" t="s">
        <v>78</v>
      </c>
      <c r="AY464" s="220" t="s">
        <v>162</v>
      </c>
    </row>
    <row r="465" spans="1:65" s="2" customFormat="1" ht="33" customHeight="1">
      <c r="A465" s="35"/>
      <c r="B465" s="36"/>
      <c r="C465" s="193" t="s">
        <v>719</v>
      </c>
      <c r="D465" s="193" t="s">
        <v>164</v>
      </c>
      <c r="E465" s="194" t="s">
        <v>720</v>
      </c>
      <c r="F465" s="195" t="s">
        <v>721</v>
      </c>
      <c r="G465" s="196" t="s">
        <v>262</v>
      </c>
      <c r="H465" s="197">
        <v>11.31</v>
      </c>
      <c r="I465" s="198"/>
      <c r="J465" s="199">
        <f>ROUND(I465*H465,2)</f>
        <v>0</v>
      </c>
      <c r="K465" s="195" t="s">
        <v>168</v>
      </c>
      <c r="L465" s="40"/>
      <c r="M465" s="200" t="s">
        <v>19</v>
      </c>
      <c r="N465" s="201" t="s">
        <v>42</v>
      </c>
      <c r="O465" s="65"/>
      <c r="P465" s="202">
        <f>O465*H465</f>
        <v>0</v>
      </c>
      <c r="Q465" s="202">
        <v>1.05464</v>
      </c>
      <c r="R465" s="202">
        <f>Q465*H465</f>
        <v>11.927978400000001</v>
      </c>
      <c r="S465" s="202">
        <v>0</v>
      </c>
      <c r="T465" s="203">
        <f>S465*H465</f>
        <v>0</v>
      </c>
      <c r="U465" s="35"/>
      <c r="V465" s="35"/>
      <c r="W465" s="35"/>
      <c r="X465" s="35"/>
      <c r="Y465" s="35"/>
      <c r="Z465" s="35"/>
      <c r="AA465" s="35"/>
      <c r="AB465" s="35"/>
      <c r="AC465" s="35"/>
      <c r="AD465" s="35"/>
      <c r="AE465" s="35"/>
      <c r="AR465" s="204" t="s">
        <v>169</v>
      </c>
      <c r="AT465" s="204" t="s">
        <v>164</v>
      </c>
      <c r="AU465" s="204" t="s">
        <v>80</v>
      </c>
      <c r="AY465" s="18" t="s">
        <v>162</v>
      </c>
      <c r="BE465" s="205">
        <f>IF(N465="základní",J465,0)</f>
        <v>0</v>
      </c>
      <c r="BF465" s="205">
        <f>IF(N465="snížená",J465,0)</f>
        <v>0</v>
      </c>
      <c r="BG465" s="205">
        <f>IF(N465="zákl. přenesená",J465,0)</f>
        <v>0</v>
      </c>
      <c r="BH465" s="205">
        <f>IF(N465="sníž. přenesená",J465,0)</f>
        <v>0</v>
      </c>
      <c r="BI465" s="205">
        <f>IF(N465="nulová",J465,0)</f>
        <v>0</v>
      </c>
      <c r="BJ465" s="18" t="s">
        <v>78</v>
      </c>
      <c r="BK465" s="205">
        <f>ROUND(I465*H465,2)</f>
        <v>0</v>
      </c>
      <c r="BL465" s="18" t="s">
        <v>169</v>
      </c>
      <c r="BM465" s="204" t="s">
        <v>722</v>
      </c>
    </row>
    <row r="466" spans="1:65" s="2" customFormat="1" ht="21.75" customHeight="1">
      <c r="A466" s="35"/>
      <c r="B466" s="36"/>
      <c r="C466" s="193" t="s">
        <v>723</v>
      </c>
      <c r="D466" s="193" t="s">
        <v>164</v>
      </c>
      <c r="E466" s="194" t="s">
        <v>724</v>
      </c>
      <c r="F466" s="195" t="s">
        <v>725</v>
      </c>
      <c r="G466" s="196" t="s">
        <v>181</v>
      </c>
      <c r="H466" s="197">
        <v>15.536</v>
      </c>
      <c r="I466" s="198"/>
      <c r="J466" s="199">
        <f>ROUND(I466*H466,2)</f>
        <v>0</v>
      </c>
      <c r="K466" s="195" t="s">
        <v>168</v>
      </c>
      <c r="L466" s="40"/>
      <c r="M466" s="200" t="s">
        <v>19</v>
      </c>
      <c r="N466" s="201" t="s">
        <v>42</v>
      </c>
      <c r="O466" s="65"/>
      <c r="P466" s="202">
        <f>O466*H466</f>
        <v>0</v>
      </c>
      <c r="Q466" s="202">
        <v>2.4533700000000001</v>
      </c>
      <c r="R466" s="202">
        <f>Q466*H466</f>
        <v>38.115556320000003</v>
      </c>
      <c r="S466" s="202">
        <v>0</v>
      </c>
      <c r="T466" s="203">
        <f>S466*H466</f>
        <v>0</v>
      </c>
      <c r="U466" s="35"/>
      <c r="V466" s="35"/>
      <c r="W466" s="35"/>
      <c r="X466" s="35"/>
      <c r="Y466" s="35"/>
      <c r="Z466" s="35"/>
      <c r="AA466" s="35"/>
      <c r="AB466" s="35"/>
      <c r="AC466" s="35"/>
      <c r="AD466" s="35"/>
      <c r="AE466" s="35"/>
      <c r="AR466" s="204" t="s">
        <v>169</v>
      </c>
      <c r="AT466" s="204" t="s">
        <v>164</v>
      </c>
      <c r="AU466" s="204" t="s">
        <v>80</v>
      </c>
      <c r="AY466" s="18" t="s">
        <v>162</v>
      </c>
      <c r="BE466" s="205">
        <f>IF(N466="základní",J466,0)</f>
        <v>0</v>
      </c>
      <c r="BF466" s="205">
        <f>IF(N466="snížená",J466,0)</f>
        <v>0</v>
      </c>
      <c r="BG466" s="205">
        <f>IF(N466="zákl. přenesená",J466,0)</f>
        <v>0</v>
      </c>
      <c r="BH466" s="205">
        <f>IF(N466="sníž. přenesená",J466,0)</f>
        <v>0</v>
      </c>
      <c r="BI466" s="205">
        <f>IF(N466="nulová",J466,0)</f>
        <v>0</v>
      </c>
      <c r="BJ466" s="18" t="s">
        <v>78</v>
      </c>
      <c r="BK466" s="205">
        <f>ROUND(I466*H466,2)</f>
        <v>0</v>
      </c>
      <c r="BL466" s="18" t="s">
        <v>169</v>
      </c>
      <c r="BM466" s="204" t="s">
        <v>726</v>
      </c>
    </row>
    <row r="467" spans="1:65" s="13" customFormat="1" ht="11.25">
      <c r="B467" s="210"/>
      <c r="C467" s="211"/>
      <c r="D467" s="206" t="s">
        <v>184</v>
      </c>
      <c r="E467" s="212" t="s">
        <v>19</v>
      </c>
      <c r="F467" s="213" t="s">
        <v>727</v>
      </c>
      <c r="G467" s="211"/>
      <c r="H467" s="214">
        <v>10.035</v>
      </c>
      <c r="I467" s="215"/>
      <c r="J467" s="211"/>
      <c r="K467" s="211"/>
      <c r="L467" s="216"/>
      <c r="M467" s="217"/>
      <c r="N467" s="218"/>
      <c r="O467" s="218"/>
      <c r="P467" s="218"/>
      <c r="Q467" s="218"/>
      <c r="R467" s="218"/>
      <c r="S467" s="218"/>
      <c r="T467" s="219"/>
      <c r="AT467" s="220" t="s">
        <v>184</v>
      </c>
      <c r="AU467" s="220" t="s">
        <v>80</v>
      </c>
      <c r="AV467" s="13" t="s">
        <v>80</v>
      </c>
      <c r="AW467" s="13" t="s">
        <v>33</v>
      </c>
      <c r="AX467" s="13" t="s">
        <v>71</v>
      </c>
      <c r="AY467" s="220" t="s">
        <v>162</v>
      </c>
    </row>
    <row r="468" spans="1:65" s="13" customFormat="1" ht="11.25">
      <c r="B468" s="210"/>
      <c r="C468" s="211"/>
      <c r="D468" s="206" t="s">
        <v>184</v>
      </c>
      <c r="E468" s="212" t="s">
        <v>19</v>
      </c>
      <c r="F468" s="213" t="s">
        <v>728</v>
      </c>
      <c r="G468" s="211"/>
      <c r="H468" s="214">
        <v>5.5010000000000003</v>
      </c>
      <c r="I468" s="215"/>
      <c r="J468" s="211"/>
      <c r="K468" s="211"/>
      <c r="L468" s="216"/>
      <c r="M468" s="217"/>
      <c r="N468" s="218"/>
      <c r="O468" s="218"/>
      <c r="P468" s="218"/>
      <c r="Q468" s="218"/>
      <c r="R468" s="218"/>
      <c r="S468" s="218"/>
      <c r="T468" s="219"/>
      <c r="AT468" s="220" t="s">
        <v>184</v>
      </c>
      <c r="AU468" s="220" t="s">
        <v>80</v>
      </c>
      <c r="AV468" s="13" t="s">
        <v>80</v>
      </c>
      <c r="AW468" s="13" t="s">
        <v>33</v>
      </c>
      <c r="AX468" s="13" t="s">
        <v>71</v>
      </c>
      <c r="AY468" s="220" t="s">
        <v>162</v>
      </c>
    </row>
    <row r="469" spans="1:65" s="14" customFormat="1" ht="11.25">
      <c r="B469" s="221"/>
      <c r="C469" s="222"/>
      <c r="D469" s="206" t="s">
        <v>184</v>
      </c>
      <c r="E469" s="223" t="s">
        <v>19</v>
      </c>
      <c r="F469" s="224" t="s">
        <v>236</v>
      </c>
      <c r="G469" s="222"/>
      <c r="H469" s="225">
        <v>15.536</v>
      </c>
      <c r="I469" s="226"/>
      <c r="J469" s="222"/>
      <c r="K469" s="222"/>
      <c r="L469" s="227"/>
      <c r="M469" s="228"/>
      <c r="N469" s="229"/>
      <c r="O469" s="229"/>
      <c r="P469" s="229"/>
      <c r="Q469" s="229"/>
      <c r="R469" s="229"/>
      <c r="S469" s="229"/>
      <c r="T469" s="230"/>
      <c r="AT469" s="231" t="s">
        <v>184</v>
      </c>
      <c r="AU469" s="231" t="s">
        <v>80</v>
      </c>
      <c r="AV469" s="14" t="s">
        <v>169</v>
      </c>
      <c r="AW469" s="14" t="s">
        <v>33</v>
      </c>
      <c r="AX469" s="14" t="s">
        <v>78</v>
      </c>
      <c r="AY469" s="231" t="s">
        <v>162</v>
      </c>
    </row>
    <row r="470" spans="1:65" s="2" customFormat="1" ht="21.75" customHeight="1">
      <c r="A470" s="35"/>
      <c r="B470" s="36"/>
      <c r="C470" s="193" t="s">
        <v>729</v>
      </c>
      <c r="D470" s="193" t="s">
        <v>164</v>
      </c>
      <c r="E470" s="194" t="s">
        <v>730</v>
      </c>
      <c r="F470" s="195" t="s">
        <v>731</v>
      </c>
      <c r="G470" s="196" t="s">
        <v>181</v>
      </c>
      <c r="H470" s="197">
        <v>85.844999999999999</v>
      </c>
      <c r="I470" s="198"/>
      <c r="J470" s="199">
        <f>ROUND(I470*H470,2)</f>
        <v>0</v>
      </c>
      <c r="K470" s="195" t="s">
        <v>168</v>
      </c>
      <c r="L470" s="40"/>
      <c r="M470" s="200" t="s">
        <v>19</v>
      </c>
      <c r="N470" s="201" t="s">
        <v>42</v>
      </c>
      <c r="O470" s="65"/>
      <c r="P470" s="202">
        <f>O470*H470</f>
        <v>0</v>
      </c>
      <c r="Q470" s="202">
        <v>2.4533700000000001</v>
      </c>
      <c r="R470" s="202">
        <f>Q470*H470</f>
        <v>210.60954765</v>
      </c>
      <c r="S470" s="202">
        <v>0</v>
      </c>
      <c r="T470" s="203">
        <f>S470*H470</f>
        <v>0</v>
      </c>
      <c r="U470" s="35"/>
      <c r="V470" s="35"/>
      <c r="W470" s="35"/>
      <c r="X470" s="35"/>
      <c r="Y470" s="35"/>
      <c r="Z470" s="35"/>
      <c r="AA470" s="35"/>
      <c r="AB470" s="35"/>
      <c r="AC470" s="35"/>
      <c r="AD470" s="35"/>
      <c r="AE470" s="35"/>
      <c r="AR470" s="204" t="s">
        <v>169</v>
      </c>
      <c r="AT470" s="204" t="s">
        <v>164</v>
      </c>
      <c r="AU470" s="204" t="s">
        <v>80</v>
      </c>
      <c r="AY470" s="18" t="s">
        <v>162</v>
      </c>
      <c r="BE470" s="205">
        <f>IF(N470="základní",J470,0)</f>
        <v>0</v>
      </c>
      <c r="BF470" s="205">
        <f>IF(N470="snížená",J470,0)</f>
        <v>0</v>
      </c>
      <c r="BG470" s="205">
        <f>IF(N470="zákl. přenesená",J470,0)</f>
        <v>0</v>
      </c>
      <c r="BH470" s="205">
        <f>IF(N470="sníž. přenesená",J470,0)</f>
        <v>0</v>
      </c>
      <c r="BI470" s="205">
        <f>IF(N470="nulová",J470,0)</f>
        <v>0</v>
      </c>
      <c r="BJ470" s="18" t="s">
        <v>78</v>
      </c>
      <c r="BK470" s="205">
        <f>ROUND(I470*H470,2)</f>
        <v>0</v>
      </c>
      <c r="BL470" s="18" t="s">
        <v>169</v>
      </c>
      <c r="BM470" s="204" t="s">
        <v>732</v>
      </c>
    </row>
    <row r="471" spans="1:65" s="13" customFormat="1" ht="11.25">
      <c r="B471" s="210"/>
      <c r="C471" s="211"/>
      <c r="D471" s="206" t="s">
        <v>184</v>
      </c>
      <c r="E471" s="212" t="s">
        <v>19</v>
      </c>
      <c r="F471" s="213" t="s">
        <v>733</v>
      </c>
      <c r="G471" s="211"/>
      <c r="H471" s="214">
        <v>37.287999999999997</v>
      </c>
      <c r="I471" s="215"/>
      <c r="J471" s="211"/>
      <c r="K471" s="211"/>
      <c r="L471" s="216"/>
      <c r="M471" s="217"/>
      <c r="N471" s="218"/>
      <c r="O471" s="218"/>
      <c r="P471" s="218"/>
      <c r="Q471" s="218"/>
      <c r="R471" s="218"/>
      <c r="S471" s="218"/>
      <c r="T471" s="219"/>
      <c r="AT471" s="220" t="s">
        <v>184</v>
      </c>
      <c r="AU471" s="220" t="s">
        <v>80</v>
      </c>
      <c r="AV471" s="13" t="s">
        <v>80</v>
      </c>
      <c r="AW471" s="13" t="s">
        <v>33</v>
      </c>
      <c r="AX471" s="13" t="s">
        <v>71</v>
      </c>
      <c r="AY471" s="220" t="s">
        <v>162</v>
      </c>
    </row>
    <row r="472" spans="1:65" s="13" customFormat="1" ht="11.25">
      <c r="B472" s="210"/>
      <c r="C472" s="211"/>
      <c r="D472" s="206" t="s">
        <v>184</v>
      </c>
      <c r="E472" s="212" t="s">
        <v>19</v>
      </c>
      <c r="F472" s="213" t="s">
        <v>734</v>
      </c>
      <c r="G472" s="211"/>
      <c r="H472" s="214">
        <v>48.557000000000002</v>
      </c>
      <c r="I472" s="215"/>
      <c r="J472" s="211"/>
      <c r="K472" s="211"/>
      <c r="L472" s="216"/>
      <c r="M472" s="217"/>
      <c r="N472" s="218"/>
      <c r="O472" s="218"/>
      <c r="P472" s="218"/>
      <c r="Q472" s="218"/>
      <c r="R472" s="218"/>
      <c r="S472" s="218"/>
      <c r="T472" s="219"/>
      <c r="AT472" s="220" t="s">
        <v>184</v>
      </c>
      <c r="AU472" s="220" t="s">
        <v>80</v>
      </c>
      <c r="AV472" s="13" t="s">
        <v>80</v>
      </c>
      <c r="AW472" s="13" t="s">
        <v>33</v>
      </c>
      <c r="AX472" s="13" t="s">
        <v>71</v>
      </c>
      <c r="AY472" s="220" t="s">
        <v>162</v>
      </c>
    </row>
    <row r="473" spans="1:65" s="14" customFormat="1" ht="11.25">
      <c r="B473" s="221"/>
      <c r="C473" s="222"/>
      <c r="D473" s="206" t="s">
        <v>184</v>
      </c>
      <c r="E473" s="223" t="s">
        <v>19</v>
      </c>
      <c r="F473" s="224" t="s">
        <v>236</v>
      </c>
      <c r="G473" s="222"/>
      <c r="H473" s="225">
        <v>85.844999999999999</v>
      </c>
      <c r="I473" s="226"/>
      <c r="J473" s="222"/>
      <c r="K473" s="222"/>
      <c r="L473" s="227"/>
      <c r="M473" s="228"/>
      <c r="N473" s="229"/>
      <c r="O473" s="229"/>
      <c r="P473" s="229"/>
      <c r="Q473" s="229"/>
      <c r="R473" s="229"/>
      <c r="S473" s="229"/>
      <c r="T473" s="230"/>
      <c r="AT473" s="231" t="s">
        <v>184</v>
      </c>
      <c r="AU473" s="231" t="s">
        <v>80</v>
      </c>
      <c r="AV473" s="14" t="s">
        <v>169</v>
      </c>
      <c r="AW473" s="14" t="s">
        <v>33</v>
      </c>
      <c r="AX473" s="14" t="s">
        <v>78</v>
      </c>
      <c r="AY473" s="231" t="s">
        <v>162</v>
      </c>
    </row>
    <row r="474" spans="1:65" s="2" customFormat="1" ht="21.75" customHeight="1">
      <c r="A474" s="35"/>
      <c r="B474" s="36"/>
      <c r="C474" s="193" t="s">
        <v>735</v>
      </c>
      <c r="D474" s="193" t="s">
        <v>164</v>
      </c>
      <c r="E474" s="194" t="s">
        <v>736</v>
      </c>
      <c r="F474" s="195" t="s">
        <v>737</v>
      </c>
      <c r="G474" s="196" t="s">
        <v>262</v>
      </c>
      <c r="H474" s="197">
        <v>13.686</v>
      </c>
      <c r="I474" s="198"/>
      <c r="J474" s="199">
        <f>ROUND(I474*H474,2)</f>
        <v>0</v>
      </c>
      <c r="K474" s="195" t="s">
        <v>168</v>
      </c>
      <c r="L474" s="40"/>
      <c r="M474" s="200" t="s">
        <v>19</v>
      </c>
      <c r="N474" s="201" t="s">
        <v>42</v>
      </c>
      <c r="O474" s="65"/>
      <c r="P474" s="202">
        <f>O474*H474</f>
        <v>0</v>
      </c>
      <c r="Q474" s="202">
        <v>1.04887</v>
      </c>
      <c r="R474" s="202">
        <f>Q474*H474</f>
        <v>14.354834819999999</v>
      </c>
      <c r="S474" s="202">
        <v>0</v>
      </c>
      <c r="T474" s="203">
        <f>S474*H474</f>
        <v>0</v>
      </c>
      <c r="U474" s="35"/>
      <c r="V474" s="35"/>
      <c r="W474" s="35"/>
      <c r="X474" s="35"/>
      <c r="Y474" s="35"/>
      <c r="Z474" s="35"/>
      <c r="AA474" s="35"/>
      <c r="AB474" s="35"/>
      <c r="AC474" s="35"/>
      <c r="AD474" s="35"/>
      <c r="AE474" s="35"/>
      <c r="AR474" s="204" t="s">
        <v>169</v>
      </c>
      <c r="AT474" s="204" t="s">
        <v>164</v>
      </c>
      <c r="AU474" s="204" t="s">
        <v>80</v>
      </c>
      <c r="AY474" s="18" t="s">
        <v>162</v>
      </c>
      <c r="BE474" s="205">
        <f>IF(N474="základní",J474,0)</f>
        <v>0</v>
      </c>
      <c r="BF474" s="205">
        <f>IF(N474="snížená",J474,0)</f>
        <v>0</v>
      </c>
      <c r="BG474" s="205">
        <f>IF(N474="zákl. přenesená",J474,0)</f>
        <v>0</v>
      </c>
      <c r="BH474" s="205">
        <f>IF(N474="sníž. přenesená",J474,0)</f>
        <v>0</v>
      </c>
      <c r="BI474" s="205">
        <f>IF(N474="nulová",J474,0)</f>
        <v>0</v>
      </c>
      <c r="BJ474" s="18" t="s">
        <v>78</v>
      </c>
      <c r="BK474" s="205">
        <f>ROUND(I474*H474,2)</f>
        <v>0</v>
      </c>
      <c r="BL474" s="18" t="s">
        <v>169</v>
      </c>
      <c r="BM474" s="204" t="s">
        <v>738</v>
      </c>
    </row>
    <row r="475" spans="1:65" s="2" customFormat="1" ht="21.75" customHeight="1">
      <c r="A475" s="35"/>
      <c r="B475" s="36"/>
      <c r="C475" s="193" t="s">
        <v>739</v>
      </c>
      <c r="D475" s="193" t="s">
        <v>164</v>
      </c>
      <c r="E475" s="194" t="s">
        <v>740</v>
      </c>
      <c r="F475" s="195" t="s">
        <v>741</v>
      </c>
      <c r="G475" s="196" t="s">
        <v>250</v>
      </c>
      <c r="H475" s="197">
        <v>511.291</v>
      </c>
      <c r="I475" s="198"/>
      <c r="J475" s="199">
        <f>ROUND(I475*H475,2)</f>
        <v>0</v>
      </c>
      <c r="K475" s="195" t="s">
        <v>168</v>
      </c>
      <c r="L475" s="40"/>
      <c r="M475" s="200" t="s">
        <v>19</v>
      </c>
      <c r="N475" s="201" t="s">
        <v>42</v>
      </c>
      <c r="O475" s="65"/>
      <c r="P475" s="202">
        <f>O475*H475</f>
        <v>0</v>
      </c>
      <c r="Q475" s="202">
        <v>1.282E-2</v>
      </c>
      <c r="R475" s="202">
        <f>Q475*H475</f>
        <v>6.5547506200000001</v>
      </c>
      <c r="S475" s="202">
        <v>0</v>
      </c>
      <c r="T475" s="203">
        <f>S475*H475</f>
        <v>0</v>
      </c>
      <c r="U475" s="35"/>
      <c r="V475" s="35"/>
      <c r="W475" s="35"/>
      <c r="X475" s="35"/>
      <c r="Y475" s="35"/>
      <c r="Z475" s="35"/>
      <c r="AA475" s="35"/>
      <c r="AB475" s="35"/>
      <c r="AC475" s="35"/>
      <c r="AD475" s="35"/>
      <c r="AE475" s="35"/>
      <c r="AR475" s="204" t="s">
        <v>169</v>
      </c>
      <c r="AT475" s="204" t="s">
        <v>164</v>
      </c>
      <c r="AU475" s="204" t="s">
        <v>80</v>
      </c>
      <c r="AY475" s="18" t="s">
        <v>162</v>
      </c>
      <c r="BE475" s="205">
        <f>IF(N475="základní",J475,0)</f>
        <v>0</v>
      </c>
      <c r="BF475" s="205">
        <f>IF(N475="snížená",J475,0)</f>
        <v>0</v>
      </c>
      <c r="BG475" s="205">
        <f>IF(N475="zákl. přenesená",J475,0)</f>
        <v>0</v>
      </c>
      <c r="BH475" s="205">
        <f>IF(N475="sníž. přenesená",J475,0)</f>
        <v>0</v>
      </c>
      <c r="BI475" s="205">
        <f>IF(N475="nulová",J475,0)</f>
        <v>0</v>
      </c>
      <c r="BJ475" s="18" t="s">
        <v>78</v>
      </c>
      <c r="BK475" s="205">
        <f>ROUND(I475*H475,2)</f>
        <v>0</v>
      </c>
      <c r="BL475" s="18" t="s">
        <v>169</v>
      </c>
      <c r="BM475" s="204" t="s">
        <v>742</v>
      </c>
    </row>
    <row r="476" spans="1:65" s="13" customFormat="1" ht="11.25">
      <c r="B476" s="210"/>
      <c r="C476" s="211"/>
      <c r="D476" s="206" t="s">
        <v>184</v>
      </c>
      <c r="E476" s="212" t="s">
        <v>19</v>
      </c>
      <c r="F476" s="213" t="s">
        <v>743</v>
      </c>
      <c r="G476" s="211"/>
      <c r="H476" s="214">
        <v>20.457000000000001</v>
      </c>
      <c r="I476" s="215"/>
      <c r="J476" s="211"/>
      <c r="K476" s="211"/>
      <c r="L476" s="216"/>
      <c r="M476" s="217"/>
      <c r="N476" s="218"/>
      <c r="O476" s="218"/>
      <c r="P476" s="218"/>
      <c r="Q476" s="218"/>
      <c r="R476" s="218"/>
      <c r="S476" s="218"/>
      <c r="T476" s="219"/>
      <c r="AT476" s="220" t="s">
        <v>184</v>
      </c>
      <c r="AU476" s="220" t="s">
        <v>80</v>
      </c>
      <c r="AV476" s="13" t="s">
        <v>80</v>
      </c>
      <c r="AW476" s="13" t="s">
        <v>33</v>
      </c>
      <c r="AX476" s="13" t="s">
        <v>71</v>
      </c>
      <c r="AY476" s="220" t="s">
        <v>162</v>
      </c>
    </row>
    <row r="477" spans="1:65" s="13" customFormat="1" ht="11.25">
      <c r="B477" s="210"/>
      <c r="C477" s="211"/>
      <c r="D477" s="206" t="s">
        <v>184</v>
      </c>
      <c r="E477" s="212" t="s">
        <v>19</v>
      </c>
      <c r="F477" s="213" t="s">
        <v>744</v>
      </c>
      <c r="G477" s="211"/>
      <c r="H477" s="214">
        <v>38.131999999999998</v>
      </c>
      <c r="I477" s="215"/>
      <c r="J477" s="211"/>
      <c r="K477" s="211"/>
      <c r="L477" s="216"/>
      <c r="M477" s="217"/>
      <c r="N477" s="218"/>
      <c r="O477" s="218"/>
      <c r="P477" s="218"/>
      <c r="Q477" s="218"/>
      <c r="R477" s="218"/>
      <c r="S477" s="218"/>
      <c r="T477" s="219"/>
      <c r="AT477" s="220" t="s">
        <v>184</v>
      </c>
      <c r="AU477" s="220" t="s">
        <v>80</v>
      </c>
      <c r="AV477" s="13" t="s">
        <v>80</v>
      </c>
      <c r="AW477" s="13" t="s">
        <v>33</v>
      </c>
      <c r="AX477" s="13" t="s">
        <v>71</v>
      </c>
      <c r="AY477" s="220" t="s">
        <v>162</v>
      </c>
    </row>
    <row r="478" spans="1:65" s="13" customFormat="1" ht="11.25">
      <c r="B478" s="210"/>
      <c r="C478" s="211"/>
      <c r="D478" s="206" t="s">
        <v>184</v>
      </c>
      <c r="E478" s="212" t="s">
        <v>19</v>
      </c>
      <c r="F478" s="213" t="s">
        <v>745</v>
      </c>
      <c r="G478" s="211"/>
      <c r="H478" s="214">
        <v>367.27</v>
      </c>
      <c r="I478" s="215"/>
      <c r="J478" s="211"/>
      <c r="K478" s="211"/>
      <c r="L478" s="216"/>
      <c r="M478" s="217"/>
      <c r="N478" s="218"/>
      <c r="O478" s="218"/>
      <c r="P478" s="218"/>
      <c r="Q478" s="218"/>
      <c r="R478" s="218"/>
      <c r="S478" s="218"/>
      <c r="T478" s="219"/>
      <c r="AT478" s="220" t="s">
        <v>184</v>
      </c>
      <c r="AU478" s="220" t="s">
        <v>80</v>
      </c>
      <c r="AV478" s="13" t="s">
        <v>80</v>
      </c>
      <c r="AW478" s="13" t="s">
        <v>33</v>
      </c>
      <c r="AX478" s="13" t="s">
        <v>71</v>
      </c>
      <c r="AY478" s="220" t="s">
        <v>162</v>
      </c>
    </row>
    <row r="479" spans="1:65" s="13" customFormat="1" ht="11.25">
      <c r="B479" s="210"/>
      <c r="C479" s="211"/>
      <c r="D479" s="206" t="s">
        <v>184</v>
      </c>
      <c r="E479" s="212" t="s">
        <v>19</v>
      </c>
      <c r="F479" s="213" t="s">
        <v>746</v>
      </c>
      <c r="G479" s="211"/>
      <c r="H479" s="214">
        <v>62.256</v>
      </c>
      <c r="I479" s="215"/>
      <c r="J479" s="211"/>
      <c r="K479" s="211"/>
      <c r="L479" s="216"/>
      <c r="M479" s="217"/>
      <c r="N479" s="218"/>
      <c r="O479" s="218"/>
      <c r="P479" s="218"/>
      <c r="Q479" s="218"/>
      <c r="R479" s="218"/>
      <c r="S479" s="218"/>
      <c r="T479" s="219"/>
      <c r="AT479" s="220" t="s">
        <v>184</v>
      </c>
      <c r="AU479" s="220" t="s">
        <v>80</v>
      </c>
      <c r="AV479" s="13" t="s">
        <v>80</v>
      </c>
      <c r="AW479" s="13" t="s">
        <v>33</v>
      </c>
      <c r="AX479" s="13" t="s">
        <v>71</v>
      </c>
      <c r="AY479" s="220" t="s">
        <v>162</v>
      </c>
    </row>
    <row r="480" spans="1:65" s="13" customFormat="1" ht="11.25">
      <c r="B480" s="210"/>
      <c r="C480" s="211"/>
      <c r="D480" s="206" t="s">
        <v>184</v>
      </c>
      <c r="E480" s="212" t="s">
        <v>19</v>
      </c>
      <c r="F480" s="213" t="s">
        <v>747</v>
      </c>
      <c r="G480" s="211"/>
      <c r="H480" s="214">
        <v>23.175999999999998</v>
      </c>
      <c r="I480" s="215"/>
      <c r="J480" s="211"/>
      <c r="K480" s="211"/>
      <c r="L480" s="216"/>
      <c r="M480" s="217"/>
      <c r="N480" s="218"/>
      <c r="O480" s="218"/>
      <c r="P480" s="218"/>
      <c r="Q480" s="218"/>
      <c r="R480" s="218"/>
      <c r="S480" s="218"/>
      <c r="T480" s="219"/>
      <c r="AT480" s="220" t="s">
        <v>184</v>
      </c>
      <c r="AU480" s="220" t="s">
        <v>80</v>
      </c>
      <c r="AV480" s="13" t="s">
        <v>80</v>
      </c>
      <c r="AW480" s="13" t="s">
        <v>33</v>
      </c>
      <c r="AX480" s="13" t="s">
        <v>71</v>
      </c>
      <c r="AY480" s="220" t="s">
        <v>162</v>
      </c>
    </row>
    <row r="481" spans="1:65" s="14" customFormat="1" ht="11.25">
      <c r="B481" s="221"/>
      <c r="C481" s="222"/>
      <c r="D481" s="206" t="s">
        <v>184</v>
      </c>
      <c r="E481" s="223" t="s">
        <v>19</v>
      </c>
      <c r="F481" s="224" t="s">
        <v>236</v>
      </c>
      <c r="G481" s="222"/>
      <c r="H481" s="225">
        <v>511.291</v>
      </c>
      <c r="I481" s="226"/>
      <c r="J481" s="222"/>
      <c r="K481" s="222"/>
      <c r="L481" s="227"/>
      <c r="M481" s="228"/>
      <c r="N481" s="229"/>
      <c r="O481" s="229"/>
      <c r="P481" s="229"/>
      <c r="Q481" s="229"/>
      <c r="R481" s="229"/>
      <c r="S481" s="229"/>
      <c r="T481" s="230"/>
      <c r="AT481" s="231" t="s">
        <v>184</v>
      </c>
      <c r="AU481" s="231" t="s">
        <v>80</v>
      </c>
      <c r="AV481" s="14" t="s">
        <v>169</v>
      </c>
      <c r="AW481" s="14" t="s">
        <v>33</v>
      </c>
      <c r="AX481" s="14" t="s">
        <v>78</v>
      </c>
      <c r="AY481" s="231" t="s">
        <v>162</v>
      </c>
    </row>
    <row r="482" spans="1:65" s="2" customFormat="1" ht="21.75" customHeight="1">
      <c r="A482" s="35"/>
      <c r="B482" s="36"/>
      <c r="C482" s="193" t="s">
        <v>748</v>
      </c>
      <c r="D482" s="193" t="s">
        <v>164</v>
      </c>
      <c r="E482" s="194" t="s">
        <v>749</v>
      </c>
      <c r="F482" s="195" t="s">
        <v>750</v>
      </c>
      <c r="G482" s="196" t="s">
        <v>250</v>
      </c>
      <c r="H482" s="197">
        <v>488.11500000000001</v>
      </c>
      <c r="I482" s="198"/>
      <c r="J482" s="199">
        <f>ROUND(I482*H482,2)</f>
        <v>0</v>
      </c>
      <c r="K482" s="195" t="s">
        <v>168</v>
      </c>
      <c r="L482" s="40"/>
      <c r="M482" s="200" t="s">
        <v>19</v>
      </c>
      <c r="N482" s="201" t="s">
        <v>42</v>
      </c>
      <c r="O482" s="65"/>
      <c r="P482" s="202">
        <f>O482*H482</f>
        <v>0</v>
      </c>
      <c r="Q482" s="202">
        <v>0</v>
      </c>
      <c r="R482" s="202">
        <f>Q482*H482</f>
        <v>0</v>
      </c>
      <c r="S482" s="202">
        <v>0</v>
      </c>
      <c r="T482" s="203">
        <f>S482*H482</f>
        <v>0</v>
      </c>
      <c r="U482" s="35"/>
      <c r="V482" s="35"/>
      <c r="W482" s="35"/>
      <c r="X482" s="35"/>
      <c r="Y482" s="35"/>
      <c r="Z482" s="35"/>
      <c r="AA482" s="35"/>
      <c r="AB482" s="35"/>
      <c r="AC482" s="35"/>
      <c r="AD482" s="35"/>
      <c r="AE482" s="35"/>
      <c r="AR482" s="204" t="s">
        <v>169</v>
      </c>
      <c r="AT482" s="204" t="s">
        <v>164</v>
      </c>
      <c r="AU482" s="204" t="s">
        <v>80</v>
      </c>
      <c r="AY482" s="18" t="s">
        <v>162</v>
      </c>
      <c r="BE482" s="205">
        <f>IF(N482="základní",J482,0)</f>
        <v>0</v>
      </c>
      <c r="BF482" s="205">
        <f>IF(N482="snížená",J482,0)</f>
        <v>0</v>
      </c>
      <c r="BG482" s="205">
        <f>IF(N482="zákl. přenesená",J482,0)</f>
        <v>0</v>
      </c>
      <c r="BH482" s="205">
        <f>IF(N482="sníž. přenesená",J482,0)</f>
        <v>0</v>
      </c>
      <c r="BI482" s="205">
        <f>IF(N482="nulová",J482,0)</f>
        <v>0</v>
      </c>
      <c r="BJ482" s="18" t="s">
        <v>78</v>
      </c>
      <c r="BK482" s="205">
        <f>ROUND(I482*H482,2)</f>
        <v>0</v>
      </c>
      <c r="BL482" s="18" t="s">
        <v>169</v>
      </c>
      <c r="BM482" s="204" t="s">
        <v>751</v>
      </c>
    </row>
    <row r="483" spans="1:65" s="13" customFormat="1" ht="11.25">
      <c r="B483" s="210"/>
      <c r="C483" s="211"/>
      <c r="D483" s="206" t="s">
        <v>184</v>
      </c>
      <c r="E483" s="212" t="s">
        <v>19</v>
      </c>
      <c r="F483" s="213" t="s">
        <v>743</v>
      </c>
      <c r="G483" s="211"/>
      <c r="H483" s="214">
        <v>20.457000000000001</v>
      </c>
      <c r="I483" s="215"/>
      <c r="J483" s="211"/>
      <c r="K483" s="211"/>
      <c r="L483" s="216"/>
      <c r="M483" s="217"/>
      <c r="N483" s="218"/>
      <c r="O483" s="218"/>
      <c r="P483" s="218"/>
      <c r="Q483" s="218"/>
      <c r="R483" s="218"/>
      <c r="S483" s="218"/>
      <c r="T483" s="219"/>
      <c r="AT483" s="220" t="s">
        <v>184</v>
      </c>
      <c r="AU483" s="220" t="s">
        <v>80</v>
      </c>
      <c r="AV483" s="13" t="s">
        <v>80</v>
      </c>
      <c r="AW483" s="13" t="s">
        <v>33</v>
      </c>
      <c r="AX483" s="13" t="s">
        <v>71</v>
      </c>
      <c r="AY483" s="220" t="s">
        <v>162</v>
      </c>
    </row>
    <row r="484" spans="1:65" s="13" customFormat="1" ht="11.25">
      <c r="B484" s="210"/>
      <c r="C484" s="211"/>
      <c r="D484" s="206" t="s">
        <v>184</v>
      </c>
      <c r="E484" s="212" t="s">
        <v>19</v>
      </c>
      <c r="F484" s="213" t="s">
        <v>744</v>
      </c>
      <c r="G484" s="211"/>
      <c r="H484" s="214">
        <v>38.131999999999998</v>
      </c>
      <c r="I484" s="215"/>
      <c r="J484" s="211"/>
      <c r="K484" s="211"/>
      <c r="L484" s="216"/>
      <c r="M484" s="217"/>
      <c r="N484" s="218"/>
      <c r="O484" s="218"/>
      <c r="P484" s="218"/>
      <c r="Q484" s="218"/>
      <c r="R484" s="218"/>
      <c r="S484" s="218"/>
      <c r="T484" s="219"/>
      <c r="AT484" s="220" t="s">
        <v>184</v>
      </c>
      <c r="AU484" s="220" t="s">
        <v>80</v>
      </c>
      <c r="AV484" s="13" t="s">
        <v>80</v>
      </c>
      <c r="AW484" s="13" t="s">
        <v>33</v>
      </c>
      <c r="AX484" s="13" t="s">
        <v>71</v>
      </c>
      <c r="AY484" s="220" t="s">
        <v>162</v>
      </c>
    </row>
    <row r="485" spans="1:65" s="13" customFormat="1" ht="11.25">
      <c r="B485" s="210"/>
      <c r="C485" s="211"/>
      <c r="D485" s="206" t="s">
        <v>184</v>
      </c>
      <c r="E485" s="212" t="s">
        <v>19</v>
      </c>
      <c r="F485" s="213" t="s">
        <v>745</v>
      </c>
      <c r="G485" s="211"/>
      <c r="H485" s="214">
        <v>367.27</v>
      </c>
      <c r="I485" s="215"/>
      <c r="J485" s="211"/>
      <c r="K485" s="211"/>
      <c r="L485" s="216"/>
      <c r="M485" s="217"/>
      <c r="N485" s="218"/>
      <c r="O485" s="218"/>
      <c r="P485" s="218"/>
      <c r="Q485" s="218"/>
      <c r="R485" s="218"/>
      <c r="S485" s="218"/>
      <c r="T485" s="219"/>
      <c r="AT485" s="220" t="s">
        <v>184</v>
      </c>
      <c r="AU485" s="220" t="s">
        <v>80</v>
      </c>
      <c r="AV485" s="13" t="s">
        <v>80</v>
      </c>
      <c r="AW485" s="13" t="s">
        <v>33</v>
      </c>
      <c r="AX485" s="13" t="s">
        <v>71</v>
      </c>
      <c r="AY485" s="220" t="s">
        <v>162</v>
      </c>
    </row>
    <row r="486" spans="1:65" s="13" customFormat="1" ht="11.25">
      <c r="B486" s="210"/>
      <c r="C486" s="211"/>
      <c r="D486" s="206" t="s">
        <v>184</v>
      </c>
      <c r="E486" s="212" t="s">
        <v>19</v>
      </c>
      <c r="F486" s="213" t="s">
        <v>746</v>
      </c>
      <c r="G486" s="211"/>
      <c r="H486" s="214">
        <v>62.256</v>
      </c>
      <c r="I486" s="215"/>
      <c r="J486" s="211"/>
      <c r="K486" s="211"/>
      <c r="L486" s="216"/>
      <c r="M486" s="217"/>
      <c r="N486" s="218"/>
      <c r="O486" s="218"/>
      <c r="P486" s="218"/>
      <c r="Q486" s="218"/>
      <c r="R486" s="218"/>
      <c r="S486" s="218"/>
      <c r="T486" s="219"/>
      <c r="AT486" s="220" t="s">
        <v>184</v>
      </c>
      <c r="AU486" s="220" t="s">
        <v>80</v>
      </c>
      <c r="AV486" s="13" t="s">
        <v>80</v>
      </c>
      <c r="AW486" s="13" t="s">
        <v>33</v>
      </c>
      <c r="AX486" s="13" t="s">
        <v>71</v>
      </c>
      <c r="AY486" s="220" t="s">
        <v>162</v>
      </c>
    </row>
    <row r="487" spans="1:65" s="14" customFormat="1" ht="11.25">
      <c r="B487" s="221"/>
      <c r="C487" s="222"/>
      <c r="D487" s="206" t="s">
        <v>184</v>
      </c>
      <c r="E487" s="223" t="s">
        <v>19</v>
      </c>
      <c r="F487" s="224" t="s">
        <v>236</v>
      </c>
      <c r="G487" s="222"/>
      <c r="H487" s="225">
        <v>488.11500000000001</v>
      </c>
      <c r="I487" s="226"/>
      <c r="J487" s="222"/>
      <c r="K487" s="222"/>
      <c r="L487" s="227"/>
      <c r="M487" s="228"/>
      <c r="N487" s="229"/>
      <c r="O487" s="229"/>
      <c r="P487" s="229"/>
      <c r="Q487" s="229"/>
      <c r="R487" s="229"/>
      <c r="S487" s="229"/>
      <c r="T487" s="230"/>
      <c r="AT487" s="231" t="s">
        <v>184</v>
      </c>
      <c r="AU487" s="231" t="s">
        <v>80</v>
      </c>
      <c r="AV487" s="14" t="s">
        <v>169</v>
      </c>
      <c r="AW487" s="14" t="s">
        <v>33</v>
      </c>
      <c r="AX487" s="14" t="s">
        <v>78</v>
      </c>
      <c r="AY487" s="231" t="s">
        <v>162</v>
      </c>
    </row>
    <row r="488" spans="1:65" s="12" customFormat="1" ht="22.9" customHeight="1">
      <c r="B488" s="177"/>
      <c r="C488" s="178"/>
      <c r="D488" s="179" t="s">
        <v>70</v>
      </c>
      <c r="E488" s="191" t="s">
        <v>196</v>
      </c>
      <c r="F488" s="191" t="s">
        <v>752</v>
      </c>
      <c r="G488" s="178"/>
      <c r="H488" s="178"/>
      <c r="I488" s="181"/>
      <c r="J488" s="192">
        <f>BK488</f>
        <v>0</v>
      </c>
      <c r="K488" s="178"/>
      <c r="L488" s="183"/>
      <c r="M488" s="184"/>
      <c r="N488" s="185"/>
      <c r="O488" s="185"/>
      <c r="P488" s="186">
        <f>SUM(P489:P642)</f>
        <v>0</v>
      </c>
      <c r="Q488" s="185"/>
      <c r="R488" s="186">
        <f>SUM(R489:R642)</f>
        <v>2869.9737990199992</v>
      </c>
      <c r="S488" s="185"/>
      <c r="T488" s="187">
        <f>SUM(T489:T642)</f>
        <v>0</v>
      </c>
      <c r="AR488" s="188" t="s">
        <v>78</v>
      </c>
      <c r="AT488" s="189" t="s">
        <v>70</v>
      </c>
      <c r="AU488" s="189" t="s">
        <v>78</v>
      </c>
      <c r="AY488" s="188" t="s">
        <v>162</v>
      </c>
      <c r="BK488" s="190">
        <f>SUM(BK489:BK642)</f>
        <v>0</v>
      </c>
    </row>
    <row r="489" spans="1:65" s="2" customFormat="1" ht="16.5" customHeight="1">
      <c r="A489" s="35"/>
      <c r="B489" s="36"/>
      <c r="C489" s="193" t="s">
        <v>753</v>
      </c>
      <c r="D489" s="193" t="s">
        <v>164</v>
      </c>
      <c r="E489" s="194" t="s">
        <v>754</v>
      </c>
      <c r="F489" s="195" t="s">
        <v>755</v>
      </c>
      <c r="G489" s="196" t="s">
        <v>250</v>
      </c>
      <c r="H489" s="197">
        <v>1227.5540000000001</v>
      </c>
      <c r="I489" s="198"/>
      <c r="J489" s="199">
        <f>ROUND(I489*H489,2)</f>
        <v>0</v>
      </c>
      <c r="K489" s="195" t="s">
        <v>19</v>
      </c>
      <c r="L489" s="40"/>
      <c r="M489" s="200" t="s">
        <v>19</v>
      </c>
      <c r="N489" s="201" t="s">
        <v>42</v>
      </c>
      <c r="O489" s="65"/>
      <c r="P489" s="202">
        <f>O489*H489</f>
        <v>0</v>
      </c>
      <c r="Q489" s="202">
        <v>0</v>
      </c>
      <c r="R489" s="202">
        <f>Q489*H489</f>
        <v>0</v>
      </c>
      <c r="S489" s="202">
        <v>0</v>
      </c>
      <c r="T489" s="203">
        <f>S489*H489</f>
        <v>0</v>
      </c>
      <c r="U489" s="35"/>
      <c r="V489" s="35"/>
      <c r="W489" s="35"/>
      <c r="X489" s="35"/>
      <c r="Y489" s="35"/>
      <c r="Z489" s="35"/>
      <c r="AA489" s="35"/>
      <c r="AB489" s="35"/>
      <c r="AC489" s="35"/>
      <c r="AD489" s="35"/>
      <c r="AE489" s="35"/>
      <c r="AR489" s="204" t="s">
        <v>169</v>
      </c>
      <c r="AT489" s="204" t="s">
        <v>164</v>
      </c>
      <c r="AU489" s="204" t="s">
        <v>80</v>
      </c>
      <c r="AY489" s="18" t="s">
        <v>162</v>
      </c>
      <c r="BE489" s="205">
        <f>IF(N489="základní",J489,0)</f>
        <v>0</v>
      </c>
      <c r="BF489" s="205">
        <f>IF(N489="snížená",J489,0)</f>
        <v>0</v>
      </c>
      <c r="BG489" s="205">
        <f>IF(N489="zákl. přenesená",J489,0)</f>
        <v>0</v>
      </c>
      <c r="BH489" s="205">
        <f>IF(N489="sníž. přenesená",J489,0)</f>
        <v>0</v>
      </c>
      <c r="BI489" s="205">
        <f>IF(N489="nulová",J489,0)</f>
        <v>0</v>
      </c>
      <c r="BJ489" s="18" t="s">
        <v>78</v>
      </c>
      <c r="BK489" s="205">
        <f>ROUND(I489*H489,2)</f>
        <v>0</v>
      </c>
      <c r="BL489" s="18" t="s">
        <v>169</v>
      </c>
      <c r="BM489" s="204" t="s">
        <v>756</v>
      </c>
    </row>
    <row r="490" spans="1:65" s="2" customFormat="1" ht="19.5">
      <c r="A490" s="35"/>
      <c r="B490" s="36"/>
      <c r="C490" s="37"/>
      <c r="D490" s="206" t="s">
        <v>264</v>
      </c>
      <c r="E490" s="37"/>
      <c r="F490" s="207" t="s">
        <v>757</v>
      </c>
      <c r="G490" s="37"/>
      <c r="H490" s="37"/>
      <c r="I490" s="116"/>
      <c r="J490" s="37"/>
      <c r="K490" s="37"/>
      <c r="L490" s="40"/>
      <c r="M490" s="208"/>
      <c r="N490" s="209"/>
      <c r="O490" s="65"/>
      <c r="P490" s="65"/>
      <c r="Q490" s="65"/>
      <c r="R490" s="65"/>
      <c r="S490" s="65"/>
      <c r="T490" s="66"/>
      <c r="U490" s="35"/>
      <c r="V490" s="35"/>
      <c r="W490" s="35"/>
      <c r="X490" s="35"/>
      <c r="Y490" s="35"/>
      <c r="Z490" s="35"/>
      <c r="AA490" s="35"/>
      <c r="AB490" s="35"/>
      <c r="AC490" s="35"/>
      <c r="AD490" s="35"/>
      <c r="AE490" s="35"/>
      <c r="AT490" s="18" t="s">
        <v>264</v>
      </c>
      <c r="AU490" s="18" t="s">
        <v>80</v>
      </c>
    </row>
    <row r="491" spans="1:65" s="13" customFormat="1" ht="11.25">
      <c r="B491" s="210"/>
      <c r="C491" s="211"/>
      <c r="D491" s="206" t="s">
        <v>184</v>
      </c>
      <c r="E491" s="212" t="s">
        <v>19</v>
      </c>
      <c r="F491" s="213" t="s">
        <v>758</v>
      </c>
      <c r="G491" s="211"/>
      <c r="H491" s="214">
        <v>449.82</v>
      </c>
      <c r="I491" s="215"/>
      <c r="J491" s="211"/>
      <c r="K491" s="211"/>
      <c r="L491" s="216"/>
      <c r="M491" s="217"/>
      <c r="N491" s="218"/>
      <c r="O491" s="218"/>
      <c r="P491" s="218"/>
      <c r="Q491" s="218"/>
      <c r="R491" s="218"/>
      <c r="S491" s="218"/>
      <c r="T491" s="219"/>
      <c r="AT491" s="220" t="s">
        <v>184</v>
      </c>
      <c r="AU491" s="220" t="s">
        <v>80</v>
      </c>
      <c r="AV491" s="13" t="s">
        <v>80</v>
      </c>
      <c r="AW491" s="13" t="s">
        <v>33</v>
      </c>
      <c r="AX491" s="13" t="s">
        <v>71</v>
      </c>
      <c r="AY491" s="220" t="s">
        <v>162</v>
      </c>
    </row>
    <row r="492" spans="1:65" s="13" customFormat="1" ht="11.25">
      <c r="B492" s="210"/>
      <c r="C492" s="211"/>
      <c r="D492" s="206" t="s">
        <v>184</v>
      </c>
      <c r="E492" s="212" t="s">
        <v>19</v>
      </c>
      <c r="F492" s="213" t="s">
        <v>759</v>
      </c>
      <c r="G492" s="211"/>
      <c r="H492" s="214">
        <v>380.55500000000001</v>
      </c>
      <c r="I492" s="215"/>
      <c r="J492" s="211"/>
      <c r="K492" s="211"/>
      <c r="L492" s="216"/>
      <c r="M492" s="217"/>
      <c r="N492" s="218"/>
      <c r="O492" s="218"/>
      <c r="P492" s="218"/>
      <c r="Q492" s="218"/>
      <c r="R492" s="218"/>
      <c r="S492" s="218"/>
      <c r="T492" s="219"/>
      <c r="AT492" s="220" t="s">
        <v>184</v>
      </c>
      <c r="AU492" s="220" t="s">
        <v>80</v>
      </c>
      <c r="AV492" s="13" t="s">
        <v>80</v>
      </c>
      <c r="AW492" s="13" t="s">
        <v>33</v>
      </c>
      <c r="AX492" s="13" t="s">
        <v>71</v>
      </c>
      <c r="AY492" s="220" t="s">
        <v>162</v>
      </c>
    </row>
    <row r="493" spans="1:65" s="13" customFormat="1" ht="11.25">
      <c r="B493" s="210"/>
      <c r="C493" s="211"/>
      <c r="D493" s="206" t="s">
        <v>184</v>
      </c>
      <c r="E493" s="212" t="s">
        <v>19</v>
      </c>
      <c r="F493" s="213" t="s">
        <v>760</v>
      </c>
      <c r="G493" s="211"/>
      <c r="H493" s="214">
        <v>397.17899999999997</v>
      </c>
      <c r="I493" s="215"/>
      <c r="J493" s="211"/>
      <c r="K493" s="211"/>
      <c r="L493" s="216"/>
      <c r="M493" s="217"/>
      <c r="N493" s="218"/>
      <c r="O493" s="218"/>
      <c r="P493" s="218"/>
      <c r="Q493" s="218"/>
      <c r="R493" s="218"/>
      <c r="S493" s="218"/>
      <c r="T493" s="219"/>
      <c r="AT493" s="220" t="s">
        <v>184</v>
      </c>
      <c r="AU493" s="220" t="s">
        <v>80</v>
      </c>
      <c r="AV493" s="13" t="s">
        <v>80</v>
      </c>
      <c r="AW493" s="13" t="s">
        <v>33</v>
      </c>
      <c r="AX493" s="13" t="s">
        <v>71</v>
      </c>
      <c r="AY493" s="220" t="s">
        <v>162</v>
      </c>
    </row>
    <row r="494" spans="1:65" s="14" customFormat="1" ht="11.25">
      <c r="B494" s="221"/>
      <c r="C494" s="222"/>
      <c r="D494" s="206" t="s">
        <v>184</v>
      </c>
      <c r="E494" s="223" t="s">
        <v>19</v>
      </c>
      <c r="F494" s="224" t="s">
        <v>236</v>
      </c>
      <c r="G494" s="222"/>
      <c r="H494" s="225">
        <v>1227.5540000000001</v>
      </c>
      <c r="I494" s="226"/>
      <c r="J494" s="222"/>
      <c r="K494" s="222"/>
      <c r="L494" s="227"/>
      <c r="M494" s="228"/>
      <c r="N494" s="229"/>
      <c r="O494" s="229"/>
      <c r="P494" s="229"/>
      <c r="Q494" s="229"/>
      <c r="R494" s="229"/>
      <c r="S494" s="229"/>
      <c r="T494" s="230"/>
      <c r="AT494" s="231" t="s">
        <v>184</v>
      </c>
      <c r="AU494" s="231" t="s">
        <v>80</v>
      </c>
      <c r="AV494" s="14" t="s">
        <v>169</v>
      </c>
      <c r="AW494" s="14" t="s">
        <v>33</v>
      </c>
      <c r="AX494" s="14" t="s">
        <v>78</v>
      </c>
      <c r="AY494" s="231" t="s">
        <v>162</v>
      </c>
    </row>
    <row r="495" spans="1:65" s="2" customFormat="1" ht="16.5" customHeight="1">
      <c r="A495" s="35"/>
      <c r="B495" s="36"/>
      <c r="C495" s="193" t="s">
        <v>761</v>
      </c>
      <c r="D495" s="193" t="s">
        <v>164</v>
      </c>
      <c r="E495" s="194" t="s">
        <v>762</v>
      </c>
      <c r="F495" s="195" t="s">
        <v>763</v>
      </c>
      <c r="G495" s="196" t="s">
        <v>250</v>
      </c>
      <c r="H495" s="197">
        <v>129.84</v>
      </c>
      <c r="I495" s="198"/>
      <c r="J495" s="199">
        <f>ROUND(I495*H495,2)</f>
        <v>0</v>
      </c>
      <c r="K495" s="195" t="s">
        <v>19</v>
      </c>
      <c r="L495" s="40"/>
      <c r="M495" s="200" t="s">
        <v>19</v>
      </c>
      <c r="N495" s="201" t="s">
        <v>42</v>
      </c>
      <c r="O495" s="65"/>
      <c r="P495" s="202">
        <f>O495*H495</f>
        <v>0</v>
      </c>
      <c r="Q495" s="202">
        <v>0</v>
      </c>
      <c r="R495" s="202">
        <f>Q495*H495</f>
        <v>0</v>
      </c>
      <c r="S495" s="202">
        <v>0</v>
      </c>
      <c r="T495" s="203">
        <f>S495*H495</f>
        <v>0</v>
      </c>
      <c r="U495" s="35"/>
      <c r="V495" s="35"/>
      <c r="W495" s="35"/>
      <c r="X495" s="35"/>
      <c r="Y495" s="35"/>
      <c r="Z495" s="35"/>
      <c r="AA495" s="35"/>
      <c r="AB495" s="35"/>
      <c r="AC495" s="35"/>
      <c r="AD495" s="35"/>
      <c r="AE495" s="35"/>
      <c r="AR495" s="204" t="s">
        <v>169</v>
      </c>
      <c r="AT495" s="204" t="s">
        <v>164</v>
      </c>
      <c r="AU495" s="204" t="s">
        <v>80</v>
      </c>
      <c r="AY495" s="18" t="s">
        <v>162</v>
      </c>
      <c r="BE495" s="205">
        <f>IF(N495="základní",J495,0)</f>
        <v>0</v>
      </c>
      <c r="BF495" s="205">
        <f>IF(N495="snížená",J495,0)</f>
        <v>0</v>
      </c>
      <c r="BG495" s="205">
        <f>IF(N495="zákl. přenesená",J495,0)</f>
        <v>0</v>
      </c>
      <c r="BH495" s="205">
        <f>IF(N495="sníž. přenesená",J495,0)</f>
        <v>0</v>
      </c>
      <c r="BI495" s="205">
        <f>IF(N495="nulová",J495,0)</f>
        <v>0</v>
      </c>
      <c r="BJ495" s="18" t="s">
        <v>78</v>
      </c>
      <c r="BK495" s="205">
        <f>ROUND(I495*H495,2)</f>
        <v>0</v>
      </c>
      <c r="BL495" s="18" t="s">
        <v>169</v>
      </c>
      <c r="BM495" s="204" t="s">
        <v>764</v>
      </c>
    </row>
    <row r="496" spans="1:65" s="2" customFormat="1" ht="19.5">
      <c r="A496" s="35"/>
      <c r="B496" s="36"/>
      <c r="C496" s="37"/>
      <c r="D496" s="206" t="s">
        <v>264</v>
      </c>
      <c r="E496" s="37"/>
      <c r="F496" s="207" t="s">
        <v>757</v>
      </c>
      <c r="G496" s="37"/>
      <c r="H496" s="37"/>
      <c r="I496" s="116"/>
      <c r="J496" s="37"/>
      <c r="K496" s="37"/>
      <c r="L496" s="40"/>
      <c r="M496" s="208"/>
      <c r="N496" s="209"/>
      <c r="O496" s="65"/>
      <c r="P496" s="65"/>
      <c r="Q496" s="65"/>
      <c r="R496" s="65"/>
      <c r="S496" s="65"/>
      <c r="T496" s="66"/>
      <c r="U496" s="35"/>
      <c r="V496" s="35"/>
      <c r="W496" s="35"/>
      <c r="X496" s="35"/>
      <c r="Y496" s="35"/>
      <c r="Z496" s="35"/>
      <c r="AA496" s="35"/>
      <c r="AB496" s="35"/>
      <c r="AC496" s="35"/>
      <c r="AD496" s="35"/>
      <c r="AE496" s="35"/>
      <c r="AT496" s="18" t="s">
        <v>264</v>
      </c>
      <c r="AU496" s="18" t="s">
        <v>80</v>
      </c>
    </row>
    <row r="497" spans="1:65" s="13" customFormat="1" ht="11.25">
      <c r="B497" s="210"/>
      <c r="C497" s="211"/>
      <c r="D497" s="206" t="s">
        <v>184</v>
      </c>
      <c r="E497" s="212" t="s">
        <v>19</v>
      </c>
      <c r="F497" s="213" t="s">
        <v>765</v>
      </c>
      <c r="G497" s="211"/>
      <c r="H497" s="214">
        <v>129.84</v>
      </c>
      <c r="I497" s="215"/>
      <c r="J497" s="211"/>
      <c r="K497" s="211"/>
      <c r="L497" s="216"/>
      <c r="M497" s="217"/>
      <c r="N497" s="218"/>
      <c r="O497" s="218"/>
      <c r="P497" s="218"/>
      <c r="Q497" s="218"/>
      <c r="R497" s="218"/>
      <c r="S497" s="218"/>
      <c r="T497" s="219"/>
      <c r="AT497" s="220" t="s">
        <v>184</v>
      </c>
      <c r="AU497" s="220" t="s">
        <v>80</v>
      </c>
      <c r="AV497" s="13" t="s">
        <v>80</v>
      </c>
      <c r="AW497" s="13" t="s">
        <v>33</v>
      </c>
      <c r="AX497" s="13" t="s">
        <v>78</v>
      </c>
      <c r="AY497" s="220" t="s">
        <v>162</v>
      </c>
    </row>
    <row r="498" spans="1:65" s="2" customFormat="1" ht="16.5" customHeight="1">
      <c r="A498" s="35"/>
      <c r="B498" s="36"/>
      <c r="C498" s="193" t="s">
        <v>766</v>
      </c>
      <c r="D498" s="193" t="s">
        <v>164</v>
      </c>
      <c r="E498" s="194" t="s">
        <v>767</v>
      </c>
      <c r="F498" s="195" t="s">
        <v>768</v>
      </c>
      <c r="G498" s="196" t="s">
        <v>250</v>
      </c>
      <c r="H498" s="197">
        <v>69.84</v>
      </c>
      <c r="I498" s="198"/>
      <c r="J498" s="199">
        <f>ROUND(I498*H498,2)</f>
        <v>0</v>
      </c>
      <c r="K498" s="195" t="s">
        <v>19</v>
      </c>
      <c r="L498" s="40"/>
      <c r="M498" s="200" t="s">
        <v>19</v>
      </c>
      <c r="N498" s="201" t="s">
        <v>42</v>
      </c>
      <c r="O498" s="65"/>
      <c r="P498" s="202">
        <f>O498*H498</f>
        <v>0</v>
      </c>
      <c r="Q498" s="202">
        <v>0</v>
      </c>
      <c r="R498" s="202">
        <f>Q498*H498</f>
        <v>0</v>
      </c>
      <c r="S498" s="202">
        <v>0</v>
      </c>
      <c r="T498" s="203">
        <f>S498*H498</f>
        <v>0</v>
      </c>
      <c r="U498" s="35"/>
      <c r="V498" s="35"/>
      <c r="W498" s="35"/>
      <c r="X498" s="35"/>
      <c r="Y498" s="35"/>
      <c r="Z498" s="35"/>
      <c r="AA498" s="35"/>
      <c r="AB498" s="35"/>
      <c r="AC498" s="35"/>
      <c r="AD498" s="35"/>
      <c r="AE498" s="35"/>
      <c r="AR498" s="204" t="s">
        <v>169</v>
      </c>
      <c r="AT498" s="204" t="s">
        <v>164</v>
      </c>
      <c r="AU498" s="204" t="s">
        <v>80</v>
      </c>
      <c r="AY498" s="18" t="s">
        <v>162</v>
      </c>
      <c r="BE498" s="205">
        <f>IF(N498="základní",J498,0)</f>
        <v>0</v>
      </c>
      <c r="BF498" s="205">
        <f>IF(N498="snížená",J498,0)</f>
        <v>0</v>
      </c>
      <c r="BG498" s="205">
        <f>IF(N498="zákl. přenesená",J498,0)</f>
        <v>0</v>
      </c>
      <c r="BH498" s="205">
        <f>IF(N498="sníž. přenesená",J498,0)</f>
        <v>0</v>
      </c>
      <c r="BI498" s="205">
        <f>IF(N498="nulová",J498,0)</f>
        <v>0</v>
      </c>
      <c r="BJ498" s="18" t="s">
        <v>78</v>
      </c>
      <c r="BK498" s="205">
        <f>ROUND(I498*H498,2)</f>
        <v>0</v>
      </c>
      <c r="BL498" s="18" t="s">
        <v>169</v>
      </c>
      <c r="BM498" s="204" t="s">
        <v>769</v>
      </c>
    </row>
    <row r="499" spans="1:65" s="2" customFormat="1" ht="19.5">
      <c r="A499" s="35"/>
      <c r="B499" s="36"/>
      <c r="C499" s="37"/>
      <c r="D499" s="206" t="s">
        <v>264</v>
      </c>
      <c r="E499" s="37"/>
      <c r="F499" s="207" t="s">
        <v>757</v>
      </c>
      <c r="G499" s="37"/>
      <c r="H499" s="37"/>
      <c r="I499" s="116"/>
      <c r="J499" s="37"/>
      <c r="K499" s="37"/>
      <c r="L499" s="40"/>
      <c r="M499" s="208"/>
      <c r="N499" s="209"/>
      <c r="O499" s="65"/>
      <c r="P499" s="65"/>
      <c r="Q499" s="65"/>
      <c r="R499" s="65"/>
      <c r="S499" s="65"/>
      <c r="T499" s="66"/>
      <c r="U499" s="35"/>
      <c r="V499" s="35"/>
      <c r="W499" s="35"/>
      <c r="X499" s="35"/>
      <c r="Y499" s="35"/>
      <c r="Z499" s="35"/>
      <c r="AA499" s="35"/>
      <c r="AB499" s="35"/>
      <c r="AC499" s="35"/>
      <c r="AD499" s="35"/>
      <c r="AE499" s="35"/>
      <c r="AT499" s="18" t="s">
        <v>264</v>
      </c>
      <c r="AU499" s="18" t="s">
        <v>80</v>
      </c>
    </row>
    <row r="500" spans="1:65" s="13" customFormat="1" ht="11.25">
      <c r="B500" s="210"/>
      <c r="C500" s="211"/>
      <c r="D500" s="206" t="s">
        <v>184</v>
      </c>
      <c r="E500" s="212" t="s">
        <v>19</v>
      </c>
      <c r="F500" s="213" t="s">
        <v>770</v>
      </c>
      <c r="G500" s="211"/>
      <c r="H500" s="214">
        <v>69.84</v>
      </c>
      <c r="I500" s="215"/>
      <c r="J500" s="211"/>
      <c r="K500" s="211"/>
      <c r="L500" s="216"/>
      <c r="M500" s="217"/>
      <c r="N500" s="218"/>
      <c r="O500" s="218"/>
      <c r="P500" s="218"/>
      <c r="Q500" s="218"/>
      <c r="R500" s="218"/>
      <c r="S500" s="218"/>
      <c r="T500" s="219"/>
      <c r="AT500" s="220" t="s">
        <v>184</v>
      </c>
      <c r="AU500" s="220" t="s">
        <v>80</v>
      </c>
      <c r="AV500" s="13" t="s">
        <v>80</v>
      </c>
      <c r="AW500" s="13" t="s">
        <v>33</v>
      </c>
      <c r="AX500" s="13" t="s">
        <v>78</v>
      </c>
      <c r="AY500" s="220" t="s">
        <v>162</v>
      </c>
    </row>
    <row r="501" spans="1:65" s="2" customFormat="1" ht="16.5" customHeight="1">
      <c r="A501" s="35"/>
      <c r="B501" s="36"/>
      <c r="C501" s="193" t="s">
        <v>771</v>
      </c>
      <c r="D501" s="193" t="s">
        <v>164</v>
      </c>
      <c r="E501" s="194" t="s">
        <v>772</v>
      </c>
      <c r="F501" s="195" t="s">
        <v>773</v>
      </c>
      <c r="G501" s="196" t="s">
        <v>250</v>
      </c>
      <c r="H501" s="197">
        <v>1379.76</v>
      </c>
      <c r="I501" s="198"/>
      <c r="J501" s="199">
        <f>ROUND(I501*H501,2)</f>
        <v>0</v>
      </c>
      <c r="K501" s="195" t="s">
        <v>19</v>
      </c>
      <c r="L501" s="40"/>
      <c r="M501" s="200" t="s">
        <v>19</v>
      </c>
      <c r="N501" s="201" t="s">
        <v>42</v>
      </c>
      <c r="O501" s="65"/>
      <c r="P501" s="202">
        <f>O501*H501</f>
        <v>0</v>
      </c>
      <c r="Q501" s="202">
        <v>0</v>
      </c>
      <c r="R501" s="202">
        <f>Q501*H501</f>
        <v>0</v>
      </c>
      <c r="S501" s="202">
        <v>0</v>
      </c>
      <c r="T501" s="203">
        <f>S501*H501</f>
        <v>0</v>
      </c>
      <c r="U501" s="35"/>
      <c r="V501" s="35"/>
      <c r="W501" s="35"/>
      <c r="X501" s="35"/>
      <c r="Y501" s="35"/>
      <c r="Z501" s="35"/>
      <c r="AA501" s="35"/>
      <c r="AB501" s="35"/>
      <c r="AC501" s="35"/>
      <c r="AD501" s="35"/>
      <c r="AE501" s="35"/>
      <c r="AR501" s="204" t="s">
        <v>169</v>
      </c>
      <c r="AT501" s="204" t="s">
        <v>164</v>
      </c>
      <c r="AU501" s="204" t="s">
        <v>80</v>
      </c>
      <c r="AY501" s="18" t="s">
        <v>162</v>
      </c>
      <c r="BE501" s="205">
        <f>IF(N501="základní",J501,0)</f>
        <v>0</v>
      </c>
      <c r="BF501" s="205">
        <f>IF(N501="snížená",J501,0)</f>
        <v>0</v>
      </c>
      <c r="BG501" s="205">
        <f>IF(N501="zákl. přenesená",J501,0)</f>
        <v>0</v>
      </c>
      <c r="BH501" s="205">
        <f>IF(N501="sníž. přenesená",J501,0)</f>
        <v>0</v>
      </c>
      <c r="BI501" s="205">
        <f>IF(N501="nulová",J501,0)</f>
        <v>0</v>
      </c>
      <c r="BJ501" s="18" t="s">
        <v>78</v>
      </c>
      <c r="BK501" s="205">
        <f>ROUND(I501*H501,2)</f>
        <v>0</v>
      </c>
      <c r="BL501" s="18" t="s">
        <v>169</v>
      </c>
      <c r="BM501" s="204" t="s">
        <v>774</v>
      </c>
    </row>
    <row r="502" spans="1:65" s="2" customFormat="1" ht="19.5">
      <c r="A502" s="35"/>
      <c r="B502" s="36"/>
      <c r="C502" s="37"/>
      <c r="D502" s="206" t="s">
        <v>264</v>
      </c>
      <c r="E502" s="37"/>
      <c r="F502" s="207" t="s">
        <v>775</v>
      </c>
      <c r="G502" s="37"/>
      <c r="H502" s="37"/>
      <c r="I502" s="116"/>
      <c r="J502" s="37"/>
      <c r="K502" s="37"/>
      <c r="L502" s="40"/>
      <c r="M502" s="208"/>
      <c r="N502" s="209"/>
      <c r="O502" s="65"/>
      <c r="P502" s="65"/>
      <c r="Q502" s="65"/>
      <c r="R502" s="65"/>
      <c r="S502" s="65"/>
      <c r="T502" s="66"/>
      <c r="U502" s="35"/>
      <c r="V502" s="35"/>
      <c r="W502" s="35"/>
      <c r="X502" s="35"/>
      <c r="Y502" s="35"/>
      <c r="Z502" s="35"/>
      <c r="AA502" s="35"/>
      <c r="AB502" s="35"/>
      <c r="AC502" s="35"/>
      <c r="AD502" s="35"/>
      <c r="AE502" s="35"/>
      <c r="AT502" s="18" t="s">
        <v>264</v>
      </c>
      <c r="AU502" s="18" t="s">
        <v>80</v>
      </c>
    </row>
    <row r="503" spans="1:65" s="13" customFormat="1" ht="11.25">
      <c r="B503" s="210"/>
      <c r="C503" s="211"/>
      <c r="D503" s="206" t="s">
        <v>184</v>
      </c>
      <c r="E503" s="212" t="s">
        <v>19</v>
      </c>
      <c r="F503" s="213" t="s">
        <v>776</v>
      </c>
      <c r="G503" s="211"/>
      <c r="H503" s="214">
        <v>1379.76</v>
      </c>
      <c r="I503" s="215"/>
      <c r="J503" s="211"/>
      <c r="K503" s="211"/>
      <c r="L503" s="216"/>
      <c r="M503" s="217"/>
      <c r="N503" s="218"/>
      <c r="O503" s="218"/>
      <c r="P503" s="218"/>
      <c r="Q503" s="218"/>
      <c r="R503" s="218"/>
      <c r="S503" s="218"/>
      <c r="T503" s="219"/>
      <c r="AT503" s="220" t="s">
        <v>184</v>
      </c>
      <c r="AU503" s="220" t="s">
        <v>80</v>
      </c>
      <c r="AV503" s="13" t="s">
        <v>80</v>
      </c>
      <c r="AW503" s="13" t="s">
        <v>33</v>
      </c>
      <c r="AX503" s="13" t="s">
        <v>78</v>
      </c>
      <c r="AY503" s="220" t="s">
        <v>162</v>
      </c>
    </row>
    <row r="504" spans="1:65" s="2" customFormat="1" ht="16.5" customHeight="1">
      <c r="A504" s="35"/>
      <c r="B504" s="36"/>
      <c r="C504" s="193" t="s">
        <v>777</v>
      </c>
      <c r="D504" s="193" t="s">
        <v>164</v>
      </c>
      <c r="E504" s="194" t="s">
        <v>778</v>
      </c>
      <c r="F504" s="195" t="s">
        <v>779</v>
      </c>
      <c r="G504" s="196" t="s">
        <v>250</v>
      </c>
      <c r="H504" s="197">
        <v>506.29</v>
      </c>
      <c r="I504" s="198"/>
      <c r="J504" s="199">
        <f>ROUND(I504*H504,2)</f>
        <v>0</v>
      </c>
      <c r="K504" s="195" t="s">
        <v>19</v>
      </c>
      <c r="L504" s="40"/>
      <c r="M504" s="200" t="s">
        <v>19</v>
      </c>
      <c r="N504" s="201" t="s">
        <v>42</v>
      </c>
      <c r="O504" s="65"/>
      <c r="P504" s="202">
        <f>O504*H504</f>
        <v>0</v>
      </c>
      <c r="Q504" s="202">
        <v>0</v>
      </c>
      <c r="R504" s="202">
        <f>Q504*H504</f>
        <v>0</v>
      </c>
      <c r="S504" s="202">
        <v>0</v>
      </c>
      <c r="T504" s="203">
        <f>S504*H504</f>
        <v>0</v>
      </c>
      <c r="U504" s="35"/>
      <c r="V504" s="35"/>
      <c r="W504" s="35"/>
      <c r="X504" s="35"/>
      <c r="Y504" s="35"/>
      <c r="Z504" s="35"/>
      <c r="AA504" s="35"/>
      <c r="AB504" s="35"/>
      <c r="AC504" s="35"/>
      <c r="AD504" s="35"/>
      <c r="AE504" s="35"/>
      <c r="AR504" s="204" t="s">
        <v>169</v>
      </c>
      <c r="AT504" s="204" t="s">
        <v>164</v>
      </c>
      <c r="AU504" s="204" t="s">
        <v>80</v>
      </c>
      <c r="AY504" s="18" t="s">
        <v>162</v>
      </c>
      <c r="BE504" s="205">
        <f>IF(N504="základní",J504,0)</f>
        <v>0</v>
      </c>
      <c r="BF504" s="205">
        <f>IF(N504="snížená",J504,0)</f>
        <v>0</v>
      </c>
      <c r="BG504" s="205">
        <f>IF(N504="zákl. přenesená",J504,0)</f>
        <v>0</v>
      </c>
      <c r="BH504" s="205">
        <f>IF(N504="sníž. přenesená",J504,0)</f>
        <v>0</v>
      </c>
      <c r="BI504" s="205">
        <f>IF(N504="nulová",J504,0)</f>
        <v>0</v>
      </c>
      <c r="BJ504" s="18" t="s">
        <v>78</v>
      </c>
      <c r="BK504" s="205">
        <f>ROUND(I504*H504,2)</f>
        <v>0</v>
      </c>
      <c r="BL504" s="18" t="s">
        <v>169</v>
      </c>
      <c r="BM504" s="204" t="s">
        <v>780</v>
      </c>
    </row>
    <row r="505" spans="1:65" s="2" customFormat="1" ht="19.5">
      <c r="A505" s="35"/>
      <c r="B505" s="36"/>
      <c r="C505" s="37"/>
      <c r="D505" s="206" t="s">
        <v>264</v>
      </c>
      <c r="E505" s="37"/>
      <c r="F505" s="207" t="s">
        <v>781</v>
      </c>
      <c r="G505" s="37"/>
      <c r="H505" s="37"/>
      <c r="I505" s="116"/>
      <c r="J505" s="37"/>
      <c r="K505" s="37"/>
      <c r="L505" s="40"/>
      <c r="M505" s="208"/>
      <c r="N505" s="209"/>
      <c r="O505" s="65"/>
      <c r="P505" s="65"/>
      <c r="Q505" s="65"/>
      <c r="R505" s="65"/>
      <c r="S505" s="65"/>
      <c r="T505" s="66"/>
      <c r="U505" s="35"/>
      <c r="V505" s="35"/>
      <c r="W505" s="35"/>
      <c r="X505" s="35"/>
      <c r="Y505" s="35"/>
      <c r="Z505" s="35"/>
      <c r="AA505" s="35"/>
      <c r="AB505" s="35"/>
      <c r="AC505" s="35"/>
      <c r="AD505" s="35"/>
      <c r="AE505" s="35"/>
      <c r="AT505" s="18" t="s">
        <v>264</v>
      </c>
      <c r="AU505" s="18" t="s">
        <v>80</v>
      </c>
    </row>
    <row r="506" spans="1:65" s="13" customFormat="1" ht="11.25">
      <c r="B506" s="210"/>
      <c r="C506" s="211"/>
      <c r="D506" s="206" t="s">
        <v>184</v>
      </c>
      <c r="E506" s="212" t="s">
        <v>19</v>
      </c>
      <c r="F506" s="213" t="s">
        <v>782</v>
      </c>
      <c r="G506" s="211"/>
      <c r="H506" s="214">
        <v>506.29</v>
      </c>
      <c r="I506" s="215"/>
      <c r="J506" s="211"/>
      <c r="K506" s="211"/>
      <c r="L506" s="216"/>
      <c r="M506" s="217"/>
      <c r="N506" s="218"/>
      <c r="O506" s="218"/>
      <c r="P506" s="218"/>
      <c r="Q506" s="218"/>
      <c r="R506" s="218"/>
      <c r="S506" s="218"/>
      <c r="T506" s="219"/>
      <c r="AT506" s="220" t="s">
        <v>184</v>
      </c>
      <c r="AU506" s="220" t="s">
        <v>80</v>
      </c>
      <c r="AV506" s="13" t="s">
        <v>80</v>
      </c>
      <c r="AW506" s="13" t="s">
        <v>33</v>
      </c>
      <c r="AX506" s="13" t="s">
        <v>78</v>
      </c>
      <c r="AY506" s="220" t="s">
        <v>162</v>
      </c>
    </row>
    <row r="507" spans="1:65" s="2" customFormat="1" ht="16.5" customHeight="1">
      <c r="A507" s="35"/>
      <c r="B507" s="36"/>
      <c r="C507" s="193" t="s">
        <v>783</v>
      </c>
      <c r="D507" s="193" t="s">
        <v>164</v>
      </c>
      <c r="E507" s="194" t="s">
        <v>784</v>
      </c>
      <c r="F507" s="195" t="s">
        <v>785</v>
      </c>
      <c r="G507" s="196" t="s">
        <v>245</v>
      </c>
      <c r="H507" s="197">
        <v>19.239999999999998</v>
      </c>
      <c r="I507" s="198"/>
      <c r="J507" s="199">
        <f>ROUND(I507*H507,2)</f>
        <v>0</v>
      </c>
      <c r="K507" s="195" t="s">
        <v>19</v>
      </c>
      <c r="L507" s="40"/>
      <c r="M507" s="200" t="s">
        <v>19</v>
      </c>
      <c r="N507" s="201" t="s">
        <v>42</v>
      </c>
      <c r="O507" s="65"/>
      <c r="P507" s="202">
        <f>O507*H507</f>
        <v>0</v>
      </c>
      <c r="Q507" s="202">
        <v>0</v>
      </c>
      <c r="R507" s="202">
        <f>Q507*H507</f>
        <v>0</v>
      </c>
      <c r="S507" s="202">
        <v>0</v>
      </c>
      <c r="T507" s="203">
        <f>S507*H507</f>
        <v>0</v>
      </c>
      <c r="U507" s="35"/>
      <c r="V507" s="35"/>
      <c r="W507" s="35"/>
      <c r="X507" s="35"/>
      <c r="Y507" s="35"/>
      <c r="Z507" s="35"/>
      <c r="AA507" s="35"/>
      <c r="AB507" s="35"/>
      <c r="AC507" s="35"/>
      <c r="AD507" s="35"/>
      <c r="AE507" s="35"/>
      <c r="AR507" s="204" t="s">
        <v>169</v>
      </c>
      <c r="AT507" s="204" t="s">
        <v>164</v>
      </c>
      <c r="AU507" s="204" t="s">
        <v>80</v>
      </c>
      <c r="AY507" s="18" t="s">
        <v>162</v>
      </c>
      <c r="BE507" s="205">
        <f>IF(N507="základní",J507,0)</f>
        <v>0</v>
      </c>
      <c r="BF507" s="205">
        <f>IF(N507="snížená",J507,0)</f>
        <v>0</v>
      </c>
      <c r="BG507" s="205">
        <f>IF(N507="zákl. přenesená",J507,0)</f>
        <v>0</v>
      </c>
      <c r="BH507" s="205">
        <f>IF(N507="sníž. přenesená",J507,0)</f>
        <v>0</v>
      </c>
      <c r="BI507" s="205">
        <f>IF(N507="nulová",J507,0)</f>
        <v>0</v>
      </c>
      <c r="BJ507" s="18" t="s">
        <v>78</v>
      </c>
      <c r="BK507" s="205">
        <f>ROUND(I507*H507,2)</f>
        <v>0</v>
      </c>
      <c r="BL507" s="18" t="s">
        <v>169</v>
      </c>
      <c r="BM507" s="204" t="s">
        <v>786</v>
      </c>
    </row>
    <row r="508" spans="1:65" s="2" customFormat="1" ht="19.5">
      <c r="A508" s="35"/>
      <c r="B508" s="36"/>
      <c r="C508" s="37"/>
      <c r="D508" s="206" t="s">
        <v>264</v>
      </c>
      <c r="E508" s="37"/>
      <c r="F508" s="207" t="s">
        <v>787</v>
      </c>
      <c r="G508" s="37"/>
      <c r="H508" s="37"/>
      <c r="I508" s="116"/>
      <c r="J508" s="37"/>
      <c r="K508" s="37"/>
      <c r="L508" s="40"/>
      <c r="M508" s="208"/>
      <c r="N508" s="209"/>
      <c r="O508" s="65"/>
      <c r="P508" s="65"/>
      <c r="Q508" s="65"/>
      <c r="R508" s="65"/>
      <c r="S508" s="65"/>
      <c r="T508" s="66"/>
      <c r="U508" s="35"/>
      <c r="V508" s="35"/>
      <c r="W508" s="35"/>
      <c r="X508" s="35"/>
      <c r="Y508" s="35"/>
      <c r="Z508" s="35"/>
      <c r="AA508" s="35"/>
      <c r="AB508" s="35"/>
      <c r="AC508" s="35"/>
      <c r="AD508" s="35"/>
      <c r="AE508" s="35"/>
      <c r="AT508" s="18" t="s">
        <v>264</v>
      </c>
      <c r="AU508" s="18" t="s">
        <v>80</v>
      </c>
    </row>
    <row r="509" spans="1:65" s="13" customFormat="1" ht="11.25">
      <c r="B509" s="210"/>
      <c r="C509" s="211"/>
      <c r="D509" s="206" t="s">
        <v>184</v>
      </c>
      <c r="E509" s="212" t="s">
        <v>19</v>
      </c>
      <c r="F509" s="213" t="s">
        <v>788</v>
      </c>
      <c r="G509" s="211"/>
      <c r="H509" s="214">
        <v>19.239999999999998</v>
      </c>
      <c r="I509" s="215"/>
      <c r="J509" s="211"/>
      <c r="K509" s="211"/>
      <c r="L509" s="216"/>
      <c r="M509" s="217"/>
      <c r="N509" s="218"/>
      <c r="O509" s="218"/>
      <c r="P509" s="218"/>
      <c r="Q509" s="218"/>
      <c r="R509" s="218"/>
      <c r="S509" s="218"/>
      <c r="T509" s="219"/>
      <c r="AT509" s="220" t="s">
        <v>184</v>
      </c>
      <c r="AU509" s="220" t="s">
        <v>80</v>
      </c>
      <c r="AV509" s="13" t="s">
        <v>80</v>
      </c>
      <c r="AW509" s="13" t="s">
        <v>33</v>
      </c>
      <c r="AX509" s="13" t="s">
        <v>78</v>
      </c>
      <c r="AY509" s="220" t="s">
        <v>162</v>
      </c>
    </row>
    <row r="510" spans="1:65" s="2" customFormat="1" ht="16.5" customHeight="1">
      <c r="A510" s="35"/>
      <c r="B510" s="36"/>
      <c r="C510" s="193" t="s">
        <v>789</v>
      </c>
      <c r="D510" s="193" t="s">
        <v>164</v>
      </c>
      <c r="E510" s="194" t="s">
        <v>790</v>
      </c>
      <c r="F510" s="195" t="s">
        <v>791</v>
      </c>
      <c r="G510" s="196" t="s">
        <v>245</v>
      </c>
      <c r="H510" s="197">
        <v>731.02</v>
      </c>
      <c r="I510" s="198"/>
      <c r="J510" s="199">
        <f>ROUND(I510*H510,2)</f>
        <v>0</v>
      </c>
      <c r="K510" s="195" t="s">
        <v>19</v>
      </c>
      <c r="L510" s="40"/>
      <c r="M510" s="200" t="s">
        <v>19</v>
      </c>
      <c r="N510" s="201" t="s">
        <v>42</v>
      </c>
      <c r="O510" s="65"/>
      <c r="P510" s="202">
        <f>O510*H510</f>
        <v>0</v>
      </c>
      <c r="Q510" s="202">
        <v>0</v>
      </c>
      <c r="R510" s="202">
        <f>Q510*H510</f>
        <v>0</v>
      </c>
      <c r="S510" s="202">
        <v>0</v>
      </c>
      <c r="T510" s="203">
        <f>S510*H510</f>
        <v>0</v>
      </c>
      <c r="U510" s="35"/>
      <c r="V510" s="35"/>
      <c r="W510" s="35"/>
      <c r="X510" s="35"/>
      <c r="Y510" s="35"/>
      <c r="Z510" s="35"/>
      <c r="AA510" s="35"/>
      <c r="AB510" s="35"/>
      <c r="AC510" s="35"/>
      <c r="AD510" s="35"/>
      <c r="AE510" s="35"/>
      <c r="AR510" s="204" t="s">
        <v>169</v>
      </c>
      <c r="AT510" s="204" t="s">
        <v>164</v>
      </c>
      <c r="AU510" s="204" t="s">
        <v>80</v>
      </c>
      <c r="AY510" s="18" t="s">
        <v>162</v>
      </c>
      <c r="BE510" s="205">
        <f>IF(N510="základní",J510,0)</f>
        <v>0</v>
      </c>
      <c r="BF510" s="205">
        <f>IF(N510="snížená",J510,0)</f>
        <v>0</v>
      </c>
      <c r="BG510" s="205">
        <f>IF(N510="zákl. přenesená",J510,0)</f>
        <v>0</v>
      </c>
      <c r="BH510" s="205">
        <f>IF(N510="sníž. přenesená",J510,0)</f>
        <v>0</v>
      </c>
      <c r="BI510" s="205">
        <f>IF(N510="nulová",J510,0)</f>
        <v>0</v>
      </c>
      <c r="BJ510" s="18" t="s">
        <v>78</v>
      </c>
      <c r="BK510" s="205">
        <f>ROUND(I510*H510,2)</f>
        <v>0</v>
      </c>
      <c r="BL510" s="18" t="s">
        <v>169</v>
      </c>
      <c r="BM510" s="204" t="s">
        <v>792</v>
      </c>
    </row>
    <row r="511" spans="1:65" s="2" customFormat="1" ht="19.5">
      <c r="A511" s="35"/>
      <c r="B511" s="36"/>
      <c r="C511" s="37"/>
      <c r="D511" s="206" t="s">
        <v>264</v>
      </c>
      <c r="E511" s="37"/>
      <c r="F511" s="207" t="s">
        <v>793</v>
      </c>
      <c r="G511" s="37"/>
      <c r="H511" s="37"/>
      <c r="I511" s="116"/>
      <c r="J511" s="37"/>
      <c r="K511" s="37"/>
      <c r="L511" s="40"/>
      <c r="M511" s="208"/>
      <c r="N511" s="209"/>
      <c r="O511" s="65"/>
      <c r="P511" s="65"/>
      <c r="Q511" s="65"/>
      <c r="R511" s="65"/>
      <c r="S511" s="65"/>
      <c r="T511" s="66"/>
      <c r="U511" s="35"/>
      <c r="V511" s="35"/>
      <c r="W511" s="35"/>
      <c r="X511" s="35"/>
      <c r="Y511" s="35"/>
      <c r="Z511" s="35"/>
      <c r="AA511" s="35"/>
      <c r="AB511" s="35"/>
      <c r="AC511" s="35"/>
      <c r="AD511" s="35"/>
      <c r="AE511" s="35"/>
      <c r="AT511" s="18" t="s">
        <v>264</v>
      </c>
      <c r="AU511" s="18" t="s">
        <v>80</v>
      </c>
    </row>
    <row r="512" spans="1:65" s="13" customFormat="1" ht="11.25">
      <c r="B512" s="210"/>
      <c r="C512" s="211"/>
      <c r="D512" s="206" t="s">
        <v>184</v>
      </c>
      <c r="E512" s="212" t="s">
        <v>19</v>
      </c>
      <c r="F512" s="213" t="s">
        <v>794</v>
      </c>
      <c r="G512" s="211"/>
      <c r="H512" s="214">
        <v>407.29</v>
      </c>
      <c r="I512" s="215"/>
      <c r="J512" s="211"/>
      <c r="K512" s="211"/>
      <c r="L512" s="216"/>
      <c r="M512" s="217"/>
      <c r="N512" s="218"/>
      <c r="O512" s="218"/>
      <c r="P512" s="218"/>
      <c r="Q512" s="218"/>
      <c r="R512" s="218"/>
      <c r="S512" s="218"/>
      <c r="T512" s="219"/>
      <c r="AT512" s="220" t="s">
        <v>184</v>
      </c>
      <c r="AU512" s="220" t="s">
        <v>80</v>
      </c>
      <c r="AV512" s="13" t="s">
        <v>80</v>
      </c>
      <c r="AW512" s="13" t="s">
        <v>33</v>
      </c>
      <c r="AX512" s="13" t="s">
        <v>71</v>
      </c>
      <c r="AY512" s="220" t="s">
        <v>162</v>
      </c>
    </row>
    <row r="513" spans="1:65" s="13" customFormat="1" ht="11.25">
      <c r="B513" s="210"/>
      <c r="C513" s="211"/>
      <c r="D513" s="206" t="s">
        <v>184</v>
      </c>
      <c r="E513" s="212" t="s">
        <v>19</v>
      </c>
      <c r="F513" s="213" t="s">
        <v>795</v>
      </c>
      <c r="G513" s="211"/>
      <c r="H513" s="214">
        <v>323.73</v>
      </c>
      <c r="I513" s="215"/>
      <c r="J513" s="211"/>
      <c r="K513" s="211"/>
      <c r="L513" s="216"/>
      <c r="M513" s="217"/>
      <c r="N513" s="218"/>
      <c r="O513" s="218"/>
      <c r="P513" s="218"/>
      <c r="Q513" s="218"/>
      <c r="R513" s="218"/>
      <c r="S513" s="218"/>
      <c r="T513" s="219"/>
      <c r="AT513" s="220" t="s">
        <v>184</v>
      </c>
      <c r="AU513" s="220" t="s">
        <v>80</v>
      </c>
      <c r="AV513" s="13" t="s">
        <v>80</v>
      </c>
      <c r="AW513" s="13" t="s">
        <v>33</v>
      </c>
      <c r="AX513" s="13" t="s">
        <v>71</v>
      </c>
      <c r="AY513" s="220" t="s">
        <v>162</v>
      </c>
    </row>
    <row r="514" spans="1:65" s="14" customFormat="1" ht="11.25">
      <c r="B514" s="221"/>
      <c r="C514" s="222"/>
      <c r="D514" s="206" t="s">
        <v>184</v>
      </c>
      <c r="E514" s="223" t="s">
        <v>19</v>
      </c>
      <c r="F514" s="224" t="s">
        <v>236</v>
      </c>
      <c r="G514" s="222"/>
      <c r="H514" s="225">
        <v>731.02</v>
      </c>
      <c r="I514" s="226"/>
      <c r="J514" s="222"/>
      <c r="K514" s="222"/>
      <c r="L514" s="227"/>
      <c r="M514" s="228"/>
      <c r="N514" s="229"/>
      <c r="O514" s="229"/>
      <c r="P514" s="229"/>
      <c r="Q514" s="229"/>
      <c r="R514" s="229"/>
      <c r="S514" s="229"/>
      <c r="T514" s="230"/>
      <c r="AT514" s="231" t="s">
        <v>184</v>
      </c>
      <c r="AU514" s="231" t="s">
        <v>80</v>
      </c>
      <c r="AV514" s="14" t="s">
        <v>169</v>
      </c>
      <c r="AW514" s="14" t="s">
        <v>33</v>
      </c>
      <c r="AX514" s="14" t="s">
        <v>78</v>
      </c>
      <c r="AY514" s="231" t="s">
        <v>162</v>
      </c>
    </row>
    <row r="515" spans="1:65" s="2" customFormat="1" ht="16.5" customHeight="1">
      <c r="A515" s="35"/>
      <c r="B515" s="36"/>
      <c r="C515" s="193" t="s">
        <v>796</v>
      </c>
      <c r="D515" s="193" t="s">
        <v>164</v>
      </c>
      <c r="E515" s="194" t="s">
        <v>797</v>
      </c>
      <c r="F515" s="195" t="s">
        <v>798</v>
      </c>
      <c r="G515" s="196" t="s">
        <v>250</v>
      </c>
      <c r="H515" s="197">
        <v>93.75</v>
      </c>
      <c r="I515" s="198"/>
      <c r="J515" s="199">
        <f>ROUND(I515*H515,2)</f>
        <v>0</v>
      </c>
      <c r="K515" s="195" t="s">
        <v>168</v>
      </c>
      <c r="L515" s="40"/>
      <c r="M515" s="200" t="s">
        <v>19</v>
      </c>
      <c r="N515" s="201" t="s">
        <v>42</v>
      </c>
      <c r="O515" s="65"/>
      <c r="P515" s="202">
        <f>O515*H515</f>
        <v>0</v>
      </c>
      <c r="Q515" s="202">
        <v>7.3499999999999998E-3</v>
      </c>
      <c r="R515" s="202">
        <f>Q515*H515</f>
        <v>0.68906250000000002</v>
      </c>
      <c r="S515" s="202">
        <v>0</v>
      </c>
      <c r="T515" s="203">
        <f>S515*H515</f>
        <v>0</v>
      </c>
      <c r="U515" s="35"/>
      <c r="V515" s="35"/>
      <c r="W515" s="35"/>
      <c r="X515" s="35"/>
      <c r="Y515" s="35"/>
      <c r="Z515" s="35"/>
      <c r="AA515" s="35"/>
      <c r="AB515" s="35"/>
      <c r="AC515" s="35"/>
      <c r="AD515" s="35"/>
      <c r="AE515" s="35"/>
      <c r="AR515" s="204" t="s">
        <v>169</v>
      </c>
      <c r="AT515" s="204" t="s">
        <v>164</v>
      </c>
      <c r="AU515" s="204" t="s">
        <v>80</v>
      </c>
      <c r="AY515" s="18" t="s">
        <v>162</v>
      </c>
      <c r="BE515" s="205">
        <f>IF(N515="základní",J515,0)</f>
        <v>0</v>
      </c>
      <c r="BF515" s="205">
        <f>IF(N515="snížená",J515,0)</f>
        <v>0</v>
      </c>
      <c r="BG515" s="205">
        <f>IF(N515="zákl. přenesená",J515,0)</f>
        <v>0</v>
      </c>
      <c r="BH515" s="205">
        <f>IF(N515="sníž. přenesená",J515,0)</f>
        <v>0</v>
      </c>
      <c r="BI515" s="205">
        <f>IF(N515="nulová",J515,0)</f>
        <v>0</v>
      </c>
      <c r="BJ515" s="18" t="s">
        <v>78</v>
      </c>
      <c r="BK515" s="205">
        <f>ROUND(I515*H515,2)</f>
        <v>0</v>
      </c>
      <c r="BL515" s="18" t="s">
        <v>169</v>
      </c>
      <c r="BM515" s="204" t="s">
        <v>799</v>
      </c>
    </row>
    <row r="516" spans="1:65" s="13" customFormat="1" ht="11.25">
      <c r="B516" s="210"/>
      <c r="C516" s="211"/>
      <c r="D516" s="206" t="s">
        <v>184</v>
      </c>
      <c r="E516" s="212" t="s">
        <v>19</v>
      </c>
      <c r="F516" s="213" t="s">
        <v>800</v>
      </c>
      <c r="G516" s="211"/>
      <c r="H516" s="214">
        <v>93.75</v>
      </c>
      <c r="I516" s="215"/>
      <c r="J516" s="211"/>
      <c r="K516" s="211"/>
      <c r="L516" s="216"/>
      <c r="M516" s="217"/>
      <c r="N516" s="218"/>
      <c r="O516" s="218"/>
      <c r="P516" s="218"/>
      <c r="Q516" s="218"/>
      <c r="R516" s="218"/>
      <c r="S516" s="218"/>
      <c r="T516" s="219"/>
      <c r="AT516" s="220" t="s">
        <v>184</v>
      </c>
      <c r="AU516" s="220" t="s">
        <v>80</v>
      </c>
      <c r="AV516" s="13" t="s">
        <v>80</v>
      </c>
      <c r="AW516" s="13" t="s">
        <v>33</v>
      </c>
      <c r="AX516" s="13" t="s">
        <v>78</v>
      </c>
      <c r="AY516" s="220" t="s">
        <v>162</v>
      </c>
    </row>
    <row r="517" spans="1:65" s="2" customFormat="1" ht="21.75" customHeight="1">
      <c r="A517" s="35"/>
      <c r="B517" s="36"/>
      <c r="C517" s="193" t="s">
        <v>801</v>
      </c>
      <c r="D517" s="193" t="s">
        <v>164</v>
      </c>
      <c r="E517" s="194" t="s">
        <v>802</v>
      </c>
      <c r="F517" s="195" t="s">
        <v>803</v>
      </c>
      <c r="G517" s="196" t="s">
        <v>250</v>
      </c>
      <c r="H517" s="197">
        <v>93.75</v>
      </c>
      <c r="I517" s="198"/>
      <c r="J517" s="199">
        <f>ROUND(I517*H517,2)</f>
        <v>0</v>
      </c>
      <c r="K517" s="195" t="s">
        <v>19</v>
      </c>
      <c r="L517" s="40"/>
      <c r="M517" s="200" t="s">
        <v>19</v>
      </c>
      <c r="N517" s="201" t="s">
        <v>42</v>
      </c>
      <c r="O517" s="65"/>
      <c r="P517" s="202">
        <f>O517*H517</f>
        <v>0</v>
      </c>
      <c r="Q517" s="202">
        <v>3.9100000000000003E-3</v>
      </c>
      <c r="R517" s="202">
        <f>Q517*H517</f>
        <v>0.36656250000000001</v>
      </c>
      <c r="S517" s="202">
        <v>0</v>
      </c>
      <c r="T517" s="203">
        <f>S517*H517</f>
        <v>0</v>
      </c>
      <c r="U517" s="35"/>
      <c r="V517" s="35"/>
      <c r="W517" s="35"/>
      <c r="X517" s="35"/>
      <c r="Y517" s="35"/>
      <c r="Z517" s="35"/>
      <c r="AA517" s="35"/>
      <c r="AB517" s="35"/>
      <c r="AC517" s="35"/>
      <c r="AD517" s="35"/>
      <c r="AE517" s="35"/>
      <c r="AR517" s="204" t="s">
        <v>169</v>
      </c>
      <c r="AT517" s="204" t="s">
        <v>164</v>
      </c>
      <c r="AU517" s="204" t="s">
        <v>80</v>
      </c>
      <c r="AY517" s="18" t="s">
        <v>162</v>
      </c>
      <c r="BE517" s="205">
        <f>IF(N517="základní",J517,0)</f>
        <v>0</v>
      </c>
      <c r="BF517" s="205">
        <f>IF(N517="snížená",J517,0)</f>
        <v>0</v>
      </c>
      <c r="BG517" s="205">
        <f>IF(N517="zákl. přenesená",J517,0)</f>
        <v>0</v>
      </c>
      <c r="BH517" s="205">
        <f>IF(N517="sníž. přenesená",J517,0)</f>
        <v>0</v>
      </c>
      <c r="BI517" s="205">
        <f>IF(N517="nulová",J517,0)</f>
        <v>0</v>
      </c>
      <c r="BJ517" s="18" t="s">
        <v>78</v>
      </c>
      <c r="BK517" s="205">
        <f>ROUND(I517*H517,2)</f>
        <v>0</v>
      </c>
      <c r="BL517" s="18" t="s">
        <v>169</v>
      </c>
      <c r="BM517" s="204" t="s">
        <v>804</v>
      </c>
    </row>
    <row r="518" spans="1:65" s="13" customFormat="1" ht="11.25">
      <c r="B518" s="210"/>
      <c r="C518" s="211"/>
      <c r="D518" s="206" t="s">
        <v>184</v>
      </c>
      <c r="E518" s="212" t="s">
        <v>19</v>
      </c>
      <c r="F518" s="213" t="s">
        <v>800</v>
      </c>
      <c r="G518" s="211"/>
      <c r="H518" s="214">
        <v>93.75</v>
      </c>
      <c r="I518" s="215"/>
      <c r="J518" s="211"/>
      <c r="K518" s="211"/>
      <c r="L518" s="216"/>
      <c r="M518" s="217"/>
      <c r="N518" s="218"/>
      <c r="O518" s="218"/>
      <c r="P518" s="218"/>
      <c r="Q518" s="218"/>
      <c r="R518" s="218"/>
      <c r="S518" s="218"/>
      <c r="T518" s="219"/>
      <c r="AT518" s="220" t="s">
        <v>184</v>
      </c>
      <c r="AU518" s="220" t="s">
        <v>80</v>
      </c>
      <c r="AV518" s="13" t="s">
        <v>80</v>
      </c>
      <c r="AW518" s="13" t="s">
        <v>33</v>
      </c>
      <c r="AX518" s="13" t="s">
        <v>78</v>
      </c>
      <c r="AY518" s="220" t="s">
        <v>162</v>
      </c>
    </row>
    <row r="519" spans="1:65" s="2" customFormat="1" ht="21.75" customHeight="1">
      <c r="A519" s="35"/>
      <c r="B519" s="36"/>
      <c r="C519" s="193" t="s">
        <v>805</v>
      </c>
      <c r="D519" s="193" t="s">
        <v>164</v>
      </c>
      <c r="E519" s="194" t="s">
        <v>806</v>
      </c>
      <c r="F519" s="195" t="s">
        <v>807</v>
      </c>
      <c r="G519" s="196" t="s">
        <v>250</v>
      </c>
      <c r="H519" s="197">
        <v>1236.31</v>
      </c>
      <c r="I519" s="198"/>
      <c r="J519" s="199">
        <f>ROUND(I519*H519,2)</f>
        <v>0</v>
      </c>
      <c r="K519" s="195" t="s">
        <v>168</v>
      </c>
      <c r="L519" s="40"/>
      <c r="M519" s="200" t="s">
        <v>19</v>
      </c>
      <c r="N519" s="201" t="s">
        <v>42</v>
      </c>
      <c r="O519" s="65"/>
      <c r="P519" s="202">
        <f>O519*H519</f>
        <v>0</v>
      </c>
      <c r="Q519" s="202">
        <v>4.3800000000000002E-3</v>
      </c>
      <c r="R519" s="202">
        <f>Q519*H519</f>
        <v>5.4150378000000003</v>
      </c>
      <c r="S519" s="202">
        <v>0</v>
      </c>
      <c r="T519" s="203">
        <f>S519*H519</f>
        <v>0</v>
      </c>
      <c r="U519" s="35"/>
      <c r="V519" s="35"/>
      <c r="W519" s="35"/>
      <c r="X519" s="35"/>
      <c r="Y519" s="35"/>
      <c r="Z519" s="35"/>
      <c r="AA519" s="35"/>
      <c r="AB519" s="35"/>
      <c r="AC519" s="35"/>
      <c r="AD519" s="35"/>
      <c r="AE519" s="35"/>
      <c r="AR519" s="204" t="s">
        <v>254</v>
      </c>
      <c r="AT519" s="204" t="s">
        <v>164</v>
      </c>
      <c r="AU519" s="204" t="s">
        <v>80</v>
      </c>
      <c r="AY519" s="18" t="s">
        <v>162</v>
      </c>
      <c r="BE519" s="205">
        <f>IF(N519="základní",J519,0)</f>
        <v>0</v>
      </c>
      <c r="BF519" s="205">
        <f>IF(N519="snížená",J519,0)</f>
        <v>0</v>
      </c>
      <c r="BG519" s="205">
        <f>IF(N519="zákl. přenesená",J519,0)</f>
        <v>0</v>
      </c>
      <c r="BH519" s="205">
        <f>IF(N519="sníž. přenesená",J519,0)</f>
        <v>0</v>
      </c>
      <c r="BI519" s="205">
        <f>IF(N519="nulová",J519,0)</f>
        <v>0</v>
      </c>
      <c r="BJ519" s="18" t="s">
        <v>78</v>
      </c>
      <c r="BK519" s="205">
        <f>ROUND(I519*H519,2)</f>
        <v>0</v>
      </c>
      <c r="BL519" s="18" t="s">
        <v>254</v>
      </c>
      <c r="BM519" s="204" t="s">
        <v>808</v>
      </c>
    </row>
    <row r="520" spans="1:65" s="2" customFormat="1" ht="29.25">
      <c r="A520" s="35"/>
      <c r="B520" s="36"/>
      <c r="C520" s="37"/>
      <c r="D520" s="206" t="s">
        <v>171</v>
      </c>
      <c r="E520" s="37"/>
      <c r="F520" s="207" t="s">
        <v>809</v>
      </c>
      <c r="G520" s="37"/>
      <c r="H520" s="37"/>
      <c r="I520" s="116"/>
      <c r="J520" s="37"/>
      <c r="K520" s="37"/>
      <c r="L520" s="40"/>
      <c r="M520" s="208"/>
      <c r="N520" s="209"/>
      <c r="O520" s="65"/>
      <c r="P520" s="65"/>
      <c r="Q520" s="65"/>
      <c r="R520" s="65"/>
      <c r="S520" s="65"/>
      <c r="T520" s="66"/>
      <c r="U520" s="35"/>
      <c r="V520" s="35"/>
      <c r="W520" s="35"/>
      <c r="X520" s="35"/>
      <c r="Y520" s="35"/>
      <c r="Z520" s="35"/>
      <c r="AA520" s="35"/>
      <c r="AB520" s="35"/>
      <c r="AC520" s="35"/>
      <c r="AD520" s="35"/>
      <c r="AE520" s="35"/>
      <c r="AT520" s="18" t="s">
        <v>171</v>
      </c>
      <c r="AU520" s="18" t="s">
        <v>80</v>
      </c>
    </row>
    <row r="521" spans="1:65" s="13" customFormat="1" ht="11.25">
      <c r="B521" s="210"/>
      <c r="C521" s="211"/>
      <c r="D521" s="206" t="s">
        <v>184</v>
      </c>
      <c r="E521" s="212" t="s">
        <v>19</v>
      </c>
      <c r="F521" s="213" t="s">
        <v>810</v>
      </c>
      <c r="G521" s="211"/>
      <c r="H521" s="214">
        <v>84.05</v>
      </c>
      <c r="I521" s="215"/>
      <c r="J521" s="211"/>
      <c r="K521" s="211"/>
      <c r="L521" s="216"/>
      <c r="M521" s="217"/>
      <c r="N521" s="218"/>
      <c r="O521" s="218"/>
      <c r="P521" s="218"/>
      <c r="Q521" s="218"/>
      <c r="R521" s="218"/>
      <c r="S521" s="218"/>
      <c r="T521" s="219"/>
      <c r="AT521" s="220" t="s">
        <v>184</v>
      </c>
      <c r="AU521" s="220" t="s">
        <v>80</v>
      </c>
      <c r="AV521" s="13" t="s">
        <v>80</v>
      </c>
      <c r="AW521" s="13" t="s">
        <v>33</v>
      </c>
      <c r="AX521" s="13" t="s">
        <v>71</v>
      </c>
      <c r="AY521" s="220" t="s">
        <v>162</v>
      </c>
    </row>
    <row r="522" spans="1:65" s="13" customFormat="1" ht="11.25">
      <c r="B522" s="210"/>
      <c r="C522" s="211"/>
      <c r="D522" s="206" t="s">
        <v>184</v>
      </c>
      <c r="E522" s="212" t="s">
        <v>19</v>
      </c>
      <c r="F522" s="213" t="s">
        <v>811</v>
      </c>
      <c r="G522" s="211"/>
      <c r="H522" s="214">
        <v>1152.26</v>
      </c>
      <c r="I522" s="215"/>
      <c r="J522" s="211"/>
      <c r="K522" s="211"/>
      <c r="L522" s="216"/>
      <c r="M522" s="217"/>
      <c r="N522" s="218"/>
      <c r="O522" s="218"/>
      <c r="P522" s="218"/>
      <c r="Q522" s="218"/>
      <c r="R522" s="218"/>
      <c r="S522" s="218"/>
      <c r="T522" s="219"/>
      <c r="AT522" s="220" t="s">
        <v>184</v>
      </c>
      <c r="AU522" s="220" t="s">
        <v>80</v>
      </c>
      <c r="AV522" s="13" t="s">
        <v>80</v>
      </c>
      <c r="AW522" s="13" t="s">
        <v>33</v>
      </c>
      <c r="AX522" s="13" t="s">
        <v>71</v>
      </c>
      <c r="AY522" s="220" t="s">
        <v>162</v>
      </c>
    </row>
    <row r="523" spans="1:65" s="14" customFormat="1" ht="11.25">
      <c r="B523" s="221"/>
      <c r="C523" s="222"/>
      <c r="D523" s="206" t="s">
        <v>184</v>
      </c>
      <c r="E523" s="223" t="s">
        <v>19</v>
      </c>
      <c r="F523" s="224" t="s">
        <v>236</v>
      </c>
      <c r="G523" s="222"/>
      <c r="H523" s="225">
        <v>1236.31</v>
      </c>
      <c r="I523" s="226"/>
      <c r="J523" s="222"/>
      <c r="K523" s="222"/>
      <c r="L523" s="227"/>
      <c r="M523" s="228"/>
      <c r="N523" s="229"/>
      <c r="O523" s="229"/>
      <c r="P523" s="229"/>
      <c r="Q523" s="229"/>
      <c r="R523" s="229"/>
      <c r="S523" s="229"/>
      <c r="T523" s="230"/>
      <c r="AT523" s="231" t="s">
        <v>184</v>
      </c>
      <c r="AU523" s="231" t="s">
        <v>80</v>
      </c>
      <c r="AV523" s="14" t="s">
        <v>169</v>
      </c>
      <c r="AW523" s="14" t="s">
        <v>33</v>
      </c>
      <c r="AX523" s="14" t="s">
        <v>78</v>
      </c>
      <c r="AY523" s="231" t="s">
        <v>162</v>
      </c>
    </row>
    <row r="524" spans="1:65" s="2" customFormat="1" ht="21.75" customHeight="1">
      <c r="A524" s="35"/>
      <c r="B524" s="36"/>
      <c r="C524" s="193" t="s">
        <v>812</v>
      </c>
      <c r="D524" s="193" t="s">
        <v>164</v>
      </c>
      <c r="E524" s="194" t="s">
        <v>813</v>
      </c>
      <c r="F524" s="195" t="s">
        <v>814</v>
      </c>
      <c r="G524" s="196" t="s">
        <v>250</v>
      </c>
      <c r="H524" s="197">
        <v>1142.4000000000001</v>
      </c>
      <c r="I524" s="198"/>
      <c r="J524" s="199">
        <f>ROUND(I524*H524,2)</f>
        <v>0</v>
      </c>
      <c r="K524" s="195" t="s">
        <v>168</v>
      </c>
      <c r="L524" s="40"/>
      <c r="M524" s="200" t="s">
        <v>19</v>
      </c>
      <c r="N524" s="201" t="s">
        <v>42</v>
      </c>
      <c r="O524" s="65"/>
      <c r="P524" s="202">
        <f>O524*H524</f>
        <v>0</v>
      </c>
      <c r="Q524" s="202">
        <v>1.3599999999999999E-2</v>
      </c>
      <c r="R524" s="202">
        <f>Q524*H524</f>
        <v>15.53664</v>
      </c>
      <c r="S524" s="202">
        <v>0</v>
      </c>
      <c r="T524" s="203">
        <f>S524*H524</f>
        <v>0</v>
      </c>
      <c r="U524" s="35"/>
      <c r="V524" s="35"/>
      <c r="W524" s="35"/>
      <c r="X524" s="35"/>
      <c r="Y524" s="35"/>
      <c r="Z524" s="35"/>
      <c r="AA524" s="35"/>
      <c r="AB524" s="35"/>
      <c r="AC524" s="35"/>
      <c r="AD524" s="35"/>
      <c r="AE524" s="35"/>
      <c r="AR524" s="204" t="s">
        <v>169</v>
      </c>
      <c r="AT524" s="204" t="s">
        <v>164</v>
      </c>
      <c r="AU524" s="204" t="s">
        <v>80</v>
      </c>
      <c r="AY524" s="18" t="s">
        <v>162</v>
      </c>
      <c r="BE524" s="205">
        <f>IF(N524="základní",J524,0)</f>
        <v>0</v>
      </c>
      <c r="BF524" s="205">
        <f>IF(N524="snížená",J524,0)</f>
        <v>0</v>
      </c>
      <c r="BG524" s="205">
        <f>IF(N524="zákl. přenesená",J524,0)</f>
        <v>0</v>
      </c>
      <c r="BH524" s="205">
        <f>IF(N524="sníž. přenesená",J524,0)</f>
        <v>0</v>
      </c>
      <c r="BI524" s="205">
        <f>IF(N524="nulová",J524,0)</f>
        <v>0</v>
      </c>
      <c r="BJ524" s="18" t="s">
        <v>78</v>
      </c>
      <c r="BK524" s="205">
        <f>ROUND(I524*H524,2)</f>
        <v>0</v>
      </c>
      <c r="BL524" s="18" t="s">
        <v>169</v>
      </c>
      <c r="BM524" s="204" t="s">
        <v>815</v>
      </c>
    </row>
    <row r="525" spans="1:65" s="2" customFormat="1" ht="48.75">
      <c r="A525" s="35"/>
      <c r="B525" s="36"/>
      <c r="C525" s="37"/>
      <c r="D525" s="206" t="s">
        <v>171</v>
      </c>
      <c r="E525" s="37"/>
      <c r="F525" s="207" t="s">
        <v>816</v>
      </c>
      <c r="G525" s="37"/>
      <c r="H525" s="37"/>
      <c r="I525" s="116"/>
      <c r="J525" s="37"/>
      <c r="K525" s="37"/>
      <c r="L525" s="40"/>
      <c r="M525" s="208"/>
      <c r="N525" s="209"/>
      <c r="O525" s="65"/>
      <c r="P525" s="65"/>
      <c r="Q525" s="65"/>
      <c r="R525" s="65"/>
      <c r="S525" s="65"/>
      <c r="T525" s="66"/>
      <c r="U525" s="35"/>
      <c r="V525" s="35"/>
      <c r="W525" s="35"/>
      <c r="X525" s="35"/>
      <c r="Y525" s="35"/>
      <c r="Z525" s="35"/>
      <c r="AA525" s="35"/>
      <c r="AB525" s="35"/>
      <c r="AC525" s="35"/>
      <c r="AD525" s="35"/>
      <c r="AE525" s="35"/>
      <c r="AT525" s="18" t="s">
        <v>171</v>
      </c>
      <c r="AU525" s="18" t="s">
        <v>80</v>
      </c>
    </row>
    <row r="526" spans="1:65" s="13" customFormat="1" ht="11.25">
      <c r="B526" s="210"/>
      <c r="C526" s="211"/>
      <c r="D526" s="206" t="s">
        <v>184</v>
      </c>
      <c r="E526" s="212" t="s">
        <v>19</v>
      </c>
      <c r="F526" s="213" t="s">
        <v>817</v>
      </c>
      <c r="G526" s="211"/>
      <c r="H526" s="214">
        <v>614.33000000000004</v>
      </c>
      <c r="I526" s="215"/>
      <c r="J526" s="211"/>
      <c r="K526" s="211"/>
      <c r="L526" s="216"/>
      <c r="M526" s="217"/>
      <c r="N526" s="218"/>
      <c r="O526" s="218"/>
      <c r="P526" s="218"/>
      <c r="Q526" s="218"/>
      <c r="R526" s="218"/>
      <c r="S526" s="218"/>
      <c r="T526" s="219"/>
      <c r="AT526" s="220" t="s">
        <v>184</v>
      </c>
      <c r="AU526" s="220" t="s">
        <v>80</v>
      </c>
      <c r="AV526" s="13" t="s">
        <v>80</v>
      </c>
      <c r="AW526" s="13" t="s">
        <v>33</v>
      </c>
      <c r="AX526" s="13" t="s">
        <v>71</v>
      </c>
      <c r="AY526" s="220" t="s">
        <v>162</v>
      </c>
    </row>
    <row r="527" spans="1:65" s="13" customFormat="1" ht="11.25">
      <c r="B527" s="210"/>
      <c r="C527" s="211"/>
      <c r="D527" s="206" t="s">
        <v>184</v>
      </c>
      <c r="E527" s="212" t="s">
        <v>19</v>
      </c>
      <c r="F527" s="213" t="s">
        <v>818</v>
      </c>
      <c r="G527" s="211"/>
      <c r="H527" s="214">
        <v>265.97000000000003</v>
      </c>
      <c r="I527" s="215"/>
      <c r="J527" s="211"/>
      <c r="K527" s="211"/>
      <c r="L527" s="216"/>
      <c r="M527" s="217"/>
      <c r="N527" s="218"/>
      <c r="O527" s="218"/>
      <c r="P527" s="218"/>
      <c r="Q527" s="218"/>
      <c r="R527" s="218"/>
      <c r="S527" s="218"/>
      <c r="T527" s="219"/>
      <c r="AT527" s="220" t="s">
        <v>184</v>
      </c>
      <c r="AU527" s="220" t="s">
        <v>80</v>
      </c>
      <c r="AV527" s="13" t="s">
        <v>80</v>
      </c>
      <c r="AW527" s="13" t="s">
        <v>33</v>
      </c>
      <c r="AX527" s="13" t="s">
        <v>71</v>
      </c>
      <c r="AY527" s="220" t="s">
        <v>162</v>
      </c>
    </row>
    <row r="528" spans="1:65" s="13" customFormat="1" ht="11.25">
      <c r="B528" s="210"/>
      <c r="C528" s="211"/>
      <c r="D528" s="206" t="s">
        <v>184</v>
      </c>
      <c r="E528" s="212" t="s">
        <v>19</v>
      </c>
      <c r="F528" s="213" t="s">
        <v>819</v>
      </c>
      <c r="G528" s="211"/>
      <c r="H528" s="214">
        <v>262.10000000000002</v>
      </c>
      <c r="I528" s="215"/>
      <c r="J528" s="211"/>
      <c r="K528" s="211"/>
      <c r="L528" s="216"/>
      <c r="M528" s="217"/>
      <c r="N528" s="218"/>
      <c r="O528" s="218"/>
      <c r="P528" s="218"/>
      <c r="Q528" s="218"/>
      <c r="R528" s="218"/>
      <c r="S528" s="218"/>
      <c r="T528" s="219"/>
      <c r="AT528" s="220" t="s">
        <v>184</v>
      </c>
      <c r="AU528" s="220" t="s">
        <v>80</v>
      </c>
      <c r="AV528" s="13" t="s">
        <v>80</v>
      </c>
      <c r="AW528" s="13" t="s">
        <v>33</v>
      </c>
      <c r="AX528" s="13" t="s">
        <v>71</v>
      </c>
      <c r="AY528" s="220" t="s">
        <v>162</v>
      </c>
    </row>
    <row r="529" spans="1:65" s="14" customFormat="1" ht="11.25">
      <c r="B529" s="221"/>
      <c r="C529" s="222"/>
      <c r="D529" s="206" t="s">
        <v>184</v>
      </c>
      <c r="E529" s="223" t="s">
        <v>19</v>
      </c>
      <c r="F529" s="224" t="s">
        <v>236</v>
      </c>
      <c r="G529" s="222"/>
      <c r="H529" s="225">
        <v>1142.4000000000001</v>
      </c>
      <c r="I529" s="226"/>
      <c r="J529" s="222"/>
      <c r="K529" s="222"/>
      <c r="L529" s="227"/>
      <c r="M529" s="228"/>
      <c r="N529" s="229"/>
      <c r="O529" s="229"/>
      <c r="P529" s="229"/>
      <c r="Q529" s="229"/>
      <c r="R529" s="229"/>
      <c r="S529" s="229"/>
      <c r="T529" s="230"/>
      <c r="AT529" s="231" t="s">
        <v>184</v>
      </c>
      <c r="AU529" s="231" t="s">
        <v>80</v>
      </c>
      <c r="AV529" s="14" t="s">
        <v>169</v>
      </c>
      <c r="AW529" s="14" t="s">
        <v>33</v>
      </c>
      <c r="AX529" s="14" t="s">
        <v>78</v>
      </c>
      <c r="AY529" s="231" t="s">
        <v>162</v>
      </c>
    </row>
    <row r="530" spans="1:65" s="2" customFormat="1" ht="21.75" customHeight="1">
      <c r="A530" s="35"/>
      <c r="B530" s="36"/>
      <c r="C530" s="193" t="s">
        <v>820</v>
      </c>
      <c r="D530" s="193" t="s">
        <v>164</v>
      </c>
      <c r="E530" s="194" t="s">
        <v>821</v>
      </c>
      <c r="F530" s="195" t="s">
        <v>822</v>
      </c>
      <c r="G530" s="196" t="s">
        <v>250</v>
      </c>
      <c r="H530" s="197">
        <v>2587.34</v>
      </c>
      <c r="I530" s="198"/>
      <c r="J530" s="199">
        <f>ROUND(I530*H530,2)</f>
        <v>0</v>
      </c>
      <c r="K530" s="195" t="s">
        <v>168</v>
      </c>
      <c r="L530" s="40"/>
      <c r="M530" s="200" t="s">
        <v>19</v>
      </c>
      <c r="N530" s="201" t="s">
        <v>42</v>
      </c>
      <c r="O530" s="65"/>
      <c r="P530" s="202">
        <f>O530*H530</f>
        <v>0</v>
      </c>
      <c r="Q530" s="202">
        <v>1.6279999999999999E-2</v>
      </c>
      <c r="R530" s="202">
        <f>Q530*H530</f>
        <v>42.121895199999997</v>
      </c>
      <c r="S530" s="202">
        <v>0</v>
      </c>
      <c r="T530" s="203">
        <f>S530*H530</f>
        <v>0</v>
      </c>
      <c r="U530" s="35"/>
      <c r="V530" s="35"/>
      <c r="W530" s="35"/>
      <c r="X530" s="35"/>
      <c r="Y530" s="35"/>
      <c r="Z530" s="35"/>
      <c r="AA530" s="35"/>
      <c r="AB530" s="35"/>
      <c r="AC530" s="35"/>
      <c r="AD530" s="35"/>
      <c r="AE530" s="35"/>
      <c r="AR530" s="204" t="s">
        <v>169</v>
      </c>
      <c r="AT530" s="204" t="s">
        <v>164</v>
      </c>
      <c r="AU530" s="204" t="s">
        <v>80</v>
      </c>
      <c r="AY530" s="18" t="s">
        <v>162</v>
      </c>
      <c r="BE530" s="205">
        <f>IF(N530="základní",J530,0)</f>
        <v>0</v>
      </c>
      <c r="BF530" s="205">
        <f>IF(N530="snížená",J530,0)</f>
        <v>0</v>
      </c>
      <c r="BG530" s="205">
        <f>IF(N530="zákl. přenesená",J530,0)</f>
        <v>0</v>
      </c>
      <c r="BH530" s="205">
        <f>IF(N530="sníž. přenesená",J530,0)</f>
        <v>0</v>
      </c>
      <c r="BI530" s="205">
        <f>IF(N530="nulová",J530,0)</f>
        <v>0</v>
      </c>
      <c r="BJ530" s="18" t="s">
        <v>78</v>
      </c>
      <c r="BK530" s="205">
        <f>ROUND(I530*H530,2)</f>
        <v>0</v>
      </c>
      <c r="BL530" s="18" t="s">
        <v>169</v>
      </c>
      <c r="BM530" s="204" t="s">
        <v>823</v>
      </c>
    </row>
    <row r="531" spans="1:65" s="2" customFormat="1" ht="48.75">
      <c r="A531" s="35"/>
      <c r="B531" s="36"/>
      <c r="C531" s="37"/>
      <c r="D531" s="206" t="s">
        <v>171</v>
      </c>
      <c r="E531" s="37"/>
      <c r="F531" s="207" t="s">
        <v>816</v>
      </c>
      <c r="G531" s="37"/>
      <c r="H531" s="37"/>
      <c r="I531" s="116"/>
      <c r="J531" s="37"/>
      <c r="K531" s="37"/>
      <c r="L531" s="40"/>
      <c r="M531" s="208"/>
      <c r="N531" s="209"/>
      <c r="O531" s="65"/>
      <c r="P531" s="65"/>
      <c r="Q531" s="65"/>
      <c r="R531" s="65"/>
      <c r="S531" s="65"/>
      <c r="T531" s="66"/>
      <c r="U531" s="35"/>
      <c r="V531" s="35"/>
      <c r="W531" s="35"/>
      <c r="X531" s="35"/>
      <c r="Y531" s="35"/>
      <c r="Z531" s="35"/>
      <c r="AA531" s="35"/>
      <c r="AB531" s="35"/>
      <c r="AC531" s="35"/>
      <c r="AD531" s="35"/>
      <c r="AE531" s="35"/>
      <c r="AT531" s="18" t="s">
        <v>171</v>
      </c>
      <c r="AU531" s="18" t="s">
        <v>80</v>
      </c>
    </row>
    <row r="532" spans="1:65" s="13" customFormat="1" ht="11.25">
      <c r="B532" s="210"/>
      <c r="C532" s="211"/>
      <c r="D532" s="206" t="s">
        <v>184</v>
      </c>
      <c r="E532" s="212" t="s">
        <v>19</v>
      </c>
      <c r="F532" s="213" t="s">
        <v>824</v>
      </c>
      <c r="G532" s="211"/>
      <c r="H532" s="214">
        <v>995.75</v>
      </c>
      <c r="I532" s="215"/>
      <c r="J532" s="211"/>
      <c r="K532" s="211"/>
      <c r="L532" s="216"/>
      <c r="M532" s="217"/>
      <c r="N532" s="218"/>
      <c r="O532" s="218"/>
      <c r="P532" s="218"/>
      <c r="Q532" s="218"/>
      <c r="R532" s="218"/>
      <c r="S532" s="218"/>
      <c r="T532" s="219"/>
      <c r="AT532" s="220" t="s">
        <v>184</v>
      </c>
      <c r="AU532" s="220" t="s">
        <v>80</v>
      </c>
      <c r="AV532" s="13" t="s">
        <v>80</v>
      </c>
      <c r="AW532" s="13" t="s">
        <v>33</v>
      </c>
      <c r="AX532" s="13" t="s">
        <v>71</v>
      </c>
      <c r="AY532" s="220" t="s">
        <v>162</v>
      </c>
    </row>
    <row r="533" spans="1:65" s="13" customFormat="1" ht="11.25">
      <c r="B533" s="210"/>
      <c r="C533" s="211"/>
      <c r="D533" s="206" t="s">
        <v>184</v>
      </c>
      <c r="E533" s="212" t="s">
        <v>19</v>
      </c>
      <c r="F533" s="213" t="s">
        <v>825</v>
      </c>
      <c r="G533" s="211"/>
      <c r="H533" s="214">
        <v>1240.81</v>
      </c>
      <c r="I533" s="215"/>
      <c r="J533" s="211"/>
      <c r="K533" s="211"/>
      <c r="L533" s="216"/>
      <c r="M533" s="217"/>
      <c r="N533" s="218"/>
      <c r="O533" s="218"/>
      <c r="P533" s="218"/>
      <c r="Q533" s="218"/>
      <c r="R533" s="218"/>
      <c r="S533" s="218"/>
      <c r="T533" s="219"/>
      <c r="AT533" s="220" t="s">
        <v>184</v>
      </c>
      <c r="AU533" s="220" t="s">
        <v>80</v>
      </c>
      <c r="AV533" s="13" t="s">
        <v>80</v>
      </c>
      <c r="AW533" s="13" t="s">
        <v>33</v>
      </c>
      <c r="AX533" s="13" t="s">
        <v>71</v>
      </c>
      <c r="AY533" s="220" t="s">
        <v>162</v>
      </c>
    </row>
    <row r="534" spans="1:65" s="13" customFormat="1" ht="11.25">
      <c r="B534" s="210"/>
      <c r="C534" s="211"/>
      <c r="D534" s="206" t="s">
        <v>184</v>
      </c>
      <c r="E534" s="212" t="s">
        <v>19</v>
      </c>
      <c r="F534" s="213" t="s">
        <v>826</v>
      </c>
      <c r="G534" s="211"/>
      <c r="H534" s="214">
        <v>350.78</v>
      </c>
      <c r="I534" s="215"/>
      <c r="J534" s="211"/>
      <c r="K534" s="211"/>
      <c r="L534" s="216"/>
      <c r="M534" s="217"/>
      <c r="N534" s="218"/>
      <c r="O534" s="218"/>
      <c r="P534" s="218"/>
      <c r="Q534" s="218"/>
      <c r="R534" s="218"/>
      <c r="S534" s="218"/>
      <c r="T534" s="219"/>
      <c r="AT534" s="220" t="s">
        <v>184</v>
      </c>
      <c r="AU534" s="220" t="s">
        <v>80</v>
      </c>
      <c r="AV534" s="13" t="s">
        <v>80</v>
      </c>
      <c r="AW534" s="13" t="s">
        <v>33</v>
      </c>
      <c r="AX534" s="13" t="s">
        <v>71</v>
      </c>
      <c r="AY534" s="220" t="s">
        <v>162</v>
      </c>
    </row>
    <row r="535" spans="1:65" s="14" customFormat="1" ht="11.25">
      <c r="B535" s="221"/>
      <c r="C535" s="222"/>
      <c r="D535" s="206" t="s">
        <v>184</v>
      </c>
      <c r="E535" s="223" t="s">
        <v>19</v>
      </c>
      <c r="F535" s="224" t="s">
        <v>236</v>
      </c>
      <c r="G535" s="222"/>
      <c r="H535" s="225">
        <v>2587.34</v>
      </c>
      <c r="I535" s="226"/>
      <c r="J535" s="222"/>
      <c r="K535" s="222"/>
      <c r="L535" s="227"/>
      <c r="M535" s="228"/>
      <c r="N535" s="229"/>
      <c r="O535" s="229"/>
      <c r="P535" s="229"/>
      <c r="Q535" s="229"/>
      <c r="R535" s="229"/>
      <c r="S535" s="229"/>
      <c r="T535" s="230"/>
      <c r="AT535" s="231" t="s">
        <v>184</v>
      </c>
      <c r="AU535" s="231" t="s">
        <v>80</v>
      </c>
      <c r="AV535" s="14" t="s">
        <v>169</v>
      </c>
      <c r="AW535" s="14" t="s">
        <v>33</v>
      </c>
      <c r="AX535" s="14" t="s">
        <v>78</v>
      </c>
      <c r="AY535" s="231" t="s">
        <v>162</v>
      </c>
    </row>
    <row r="536" spans="1:65" s="2" customFormat="1" ht="21.75" customHeight="1">
      <c r="A536" s="35"/>
      <c r="B536" s="36"/>
      <c r="C536" s="193" t="s">
        <v>827</v>
      </c>
      <c r="D536" s="193" t="s">
        <v>164</v>
      </c>
      <c r="E536" s="194" t="s">
        <v>828</v>
      </c>
      <c r="F536" s="195" t="s">
        <v>829</v>
      </c>
      <c r="G536" s="196" t="s">
        <v>250</v>
      </c>
      <c r="H536" s="197">
        <v>2587.34</v>
      </c>
      <c r="I536" s="198"/>
      <c r="J536" s="199">
        <f>ROUND(I536*H536,2)</f>
        <v>0</v>
      </c>
      <c r="K536" s="195" t="s">
        <v>168</v>
      </c>
      <c r="L536" s="40"/>
      <c r="M536" s="200" t="s">
        <v>19</v>
      </c>
      <c r="N536" s="201" t="s">
        <v>42</v>
      </c>
      <c r="O536" s="65"/>
      <c r="P536" s="202">
        <f>O536*H536</f>
        <v>0</v>
      </c>
      <c r="Q536" s="202">
        <v>5.2500000000000003E-3</v>
      </c>
      <c r="R536" s="202">
        <f>Q536*H536</f>
        <v>13.583535000000001</v>
      </c>
      <c r="S536" s="202">
        <v>0</v>
      </c>
      <c r="T536" s="203">
        <f>S536*H536</f>
        <v>0</v>
      </c>
      <c r="U536" s="35"/>
      <c r="V536" s="35"/>
      <c r="W536" s="35"/>
      <c r="X536" s="35"/>
      <c r="Y536" s="35"/>
      <c r="Z536" s="35"/>
      <c r="AA536" s="35"/>
      <c r="AB536" s="35"/>
      <c r="AC536" s="35"/>
      <c r="AD536" s="35"/>
      <c r="AE536" s="35"/>
      <c r="AR536" s="204" t="s">
        <v>169</v>
      </c>
      <c r="AT536" s="204" t="s">
        <v>164</v>
      </c>
      <c r="AU536" s="204" t="s">
        <v>80</v>
      </c>
      <c r="AY536" s="18" t="s">
        <v>162</v>
      </c>
      <c r="BE536" s="205">
        <f>IF(N536="základní",J536,0)</f>
        <v>0</v>
      </c>
      <c r="BF536" s="205">
        <f>IF(N536="snížená",J536,0)</f>
        <v>0</v>
      </c>
      <c r="BG536" s="205">
        <f>IF(N536="zákl. přenesená",J536,0)</f>
        <v>0</v>
      </c>
      <c r="BH536" s="205">
        <f>IF(N536="sníž. přenesená",J536,0)</f>
        <v>0</v>
      </c>
      <c r="BI536" s="205">
        <f>IF(N536="nulová",J536,0)</f>
        <v>0</v>
      </c>
      <c r="BJ536" s="18" t="s">
        <v>78</v>
      </c>
      <c r="BK536" s="205">
        <f>ROUND(I536*H536,2)</f>
        <v>0</v>
      </c>
      <c r="BL536" s="18" t="s">
        <v>169</v>
      </c>
      <c r="BM536" s="204" t="s">
        <v>830</v>
      </c>
    </row>
    <row r="537" spans="1:65" s="2" customFormat="1" ht="48.75">
      <c r="A537" s="35"/>
      <c r="B537" s="36"/>
      <c r="C537" s="37"/>
      <c r="D537" s="206" t="s">
        <v>171</v>
      </c>
      <c r="E537" s="37"/>
      <c r="F537" s="207" t="s">
        <v>831</v>
      </c>
      <c r="G537" s="37"/>
      <c r="H537" s="37"/>
      <c r="I537" s="116"/>
      <c r="J537" s="37"/>
      <c r="K537" s="37"/>
      <c r="L537" s="40"/>
      <c r="M537" s="208"/>
      <c r="N537" s="209"/>
      <c r="O537" s="65"/>
      <c r="P537" s="65"/>
      <c r="Q537" s="65"/>
      <c r="R537" s="65"/>
      <c r="S537" s="65"/>
      <c r="T537" s="66"/>
      <c r="U537" s="35"/>
      <c r="V537" s="35"/>
      <c r="W537" s="35"/>
      <c r="X537" s="35"/>
      <c r="Y537" s="35"/>
      <c r="Z537" s="35"/>
      <c r="AA537" s="35"/>
      <c r="AB537" s="35"/>
      <c r="AC537" s="35"/>
      <c r="AD537" s="35"/>
      <c r="AE537" s="35"/>
      <c r="AT537" s="18" t="s">
        <v>171</v>
      </c>
      <c r="AU537" s="18" t="s">
        <v>80</v>
      </c>
    </row>
    <row r="538" spans="1:65" s="13" customFormat="1" ht="11.25">
      <c r="B538" s="210"/>
      <c r="C538" s="211"/>
      <c r="D538" s="206" t="s">
        <v>184</v>
      </c>
      <c r="E538" s="212" t="s">
        <v>19</v>
      </c>
      <c r="F538" s="213" t="s">
        <v>824</v>
      </c>
      <c r="G538" s="211"/>
      <c r="H538" s="214">
        <v>995.75</v>
      </c>
      <c r="I538" s="215"/>
      <c r="J538" s="211"/>
      <c r="K538" s="211"/>
      <c r="L538" s="216"/>
      <c r="M538" s="217"/>
      <c r="N538" s="218"/>
      <c r="O538" s="218"/>
      <c r="P538" s="218"/>
      <c r="Q538" s="218"/>
      <c r="R538" s="218"/>
      <c r="S538" s="218"/>
      <c r="T538" s="219"/>
      <c r="AT538" s="220" t="s">
        <v>184</v>
      </c>
      <c r="AU538" s="220" t="s">
        <v>80</v>
      </c>
      <c r="AV538" s="13" t="s">
        <v>80</v>
      </c>
      <c r="AW538" s="13" t="s">
        <v>33</v>
      </c>
      <c r="AX538" s="13" t="s">
        <v>71</v>
      </c>
      <c r="AY538" s="220" t="s">
        <v>162</v>
      </c>
    </row>
    <row r="539" spans="1:65" s="13" customFormat="1" ht="11.25">
      <c r="B539" s="210"/>
      <c r="C539" s="211"/>
      <c r="D539" s="206" t="s">
        <v>184</v>
      </c>
      <c r="E539" s="212" t="s">
        <v>19</v>
      </c>
      <c r="F539" s="213" t="s">
        <v>825</v>
      </c>
      <c r="G539" s="211"/>
      <c r="H539" s="214">
        <v>1240.81</v>
      </c>
      <c r="I539" s="215"/>
      <c r="J539" s="211"/>
      <c r="K539" s="211"/>
      <c r="L539" s="216"/>
      <c r="M539" s="217"/>
      <c r="N539" s="218"/>
      <c r="O539" s="218"/>
      <c r="P539" s="218"/>
      <c r="Q539" s="218"/>
      <c r="R539" s="218"/>
      <c r="S539" s="218"/>
      <c r="T539" s="219"/>
      <c r="AT539" s="220" t="s">
        <v>184</v>
      </c>
      <c r="AU539" s="220" t="s">
        <v>80</v>
      </c>
      <c r="AV539" s="13" t="s">
        <v>80</v>
      </c>
      <c r="AW539" s="13" t="s">
        <v>33</v>
      </c>
      <c r="AX539" s="13" t="s">
        <v>71</v>
      </c>
      <c r="AY539" s="220" t="s">
        <v>162</v>
      </c>
    </row>
    <row r="540" spans="1:65" s="13" customFormat="1" ht="11.25">
      <c r="B540" s="210"/>
      <c r="C540" s="211"/>
      <c r="D540" s="206" t="s">
        <v>184</v>
      </c>
      <c r="E540" s="212" t="s">
        <v>19</v>
      </c>
      <c r="F540" s="213" t="s">
        <v>826</v>
      </c>
      <c r="G540" s="211"/>
      <c r="H540" s="214">
        <v>350.78</v>
      </c>
      <c r="I540" s="215"/>
      <c r="J540" s="211"/>
      <c r="K540" s="211"/>
      <c r="L540" s="216"/>
      <c r="M540" s="217"/>
      <c r="N540" s="218"/>
      <c r="O540" s="218"/>
      <c r="P540" s="218"/>
      <c r="Q540" s="218"/>
      <c r="R540" s="218"/>
      <c r="S540" s="218"/>
      <c r="T540" s="219"/>
      <c r="AT540" s="220" t="s">
        <v>184</v>
      </c>
      <c r="AU540" s="220" t="s">
        <v>80</v>
      </c>
      <c r="AV540" s="13" t="s">
        <v>80</v>
      </c>
      <c r="AW540" s="13" t="s">
        <v>33</v>
      </c>
      <c r="AX540" s="13" t="s">
        <v>71</v>
      </c>
      <c r="AY540" s="220" t="s">
        <v>162</v>
      </c>
    </row>
    <row r="541" spans="1:65" s="14" customFormat="1" ht="11.25">
      <c r="B541" s="221"/>
      <c r="C541" s="222"/>
      <c r="D541" s="206" t="s">
        <v>184</v>
      </c>
      <c r="E541" s="223" t="s">
        <v>19</v>
      </c>
      <c r="F541" s="224" t="s">
        <v>236</v>
      </c>
      <c r="G541" s="222"/>
      <c r="H541" s="225">
        <v>2587.34</v>
      </c>
      <c r="I541" s="226"/>
      <c r="J541" s="222"/>
      <c r="K541" s="222"/>
      <c r="L541" s="227"/>
      <c r="M541" s="228"/>
      <c r="N541" s="229"/>
      <c r="O541" s="229"/>
      <c r="P541" s="229"/>
      <c r="Q541" s="229"/>
      <c r="R541" s="229"/>
      <c r="S541" s="229"/>
      <c r="T541" s="230"/>
      <c r="AT541" s="231" t="s">
        <v>184</v>
      </c>
      <c r="AU541" s="231" t="s">
        <v>80</v>
      </c>
      <c r="AV541" s="14" t="s">
        <v>169</v>
      </c>
      <c r="AW541" s="14" t="s">
        <v>33</v>
      </c>
      <c r="AX541" s="14" t="s">
        <v>78</v>
      </c>
      <c r="AY541" s="231" t="s">
        <v>162</v>
      </c>
    </row>
    <row r="542" spans="1:65" s="2" customFormat="1" ht="21.75" customHeight="1">
      <c r="A542" s="35"/>
      <c r="B542" s="36"/>
      <c r="C542" s="193" t="s">
        <v>832</v>
      </c>
      <c r="D542" s="193" t="s">
        <v>164</v>
      </c>
      <c r="E542" s="194" t="s">
        <v>833</v>
      </c>
      <c r="F542" s="195" t="s">
        <v>834</v>
      </c>
      <c r="G542" s="196" t="s">
        <v>245</v>
      </c>
      <c r="H542" s="197">
        <v>2588</v>
      </c>
      <c r="I542" s="198"/>
      <c r="J542" s="199">
        <f>ROUND(I542*H542,2)</f>
        <v>0</v>
      </c>
      <c r="K542" s="195" t="s">
        <v>168</v>
      </c>
      <c r="L542" s="40"/>
      <c r="M542" s="200" t="s">
        <v>19</v>
      </c>
      <c r="N542" s="201" t="s">
        <v>42</v>
      </c>
      <c r="O542" s="65"/>
      <c r="P542" s="202">
        <f>O542*H542</f>
        <v>0</v>
      </c>
      <c r="Q542" s="202">
        <v>0</v>
      </c>
      <c r="R542" s="202">
        <f>Q542*H542</f>
        <v>0</v>
      </c>
      <c r="S542" s="202">
        <v>0</v>
      </c>
      <c r="T542" s="203">
        <f>S542*H542</f>
        <v>0</v>
      </c>
      <c r="U542" s="35"/>
      <c r="V542" s="35"/>
      <c r="W542" s="35"/>
      <c r="X542" s="35"/>
      <c r="Y542" s="35"/>
      <c r="Z542" s="35"/>
      <c r="AA542" s="35"/>
      <c r="AB542" s="35"/>
      <c r="AC542" s="35"/>
      <c r="AD542" s="35"/>
      <c r="AE542" s="35"/>
      <c r="AR542" s="204" t="s">
        <v>169</v>
      </c>
      <c r="AT542" s="204" t="s">
        <v>164</v>
      </c>
      <c r="AU542" s="204" t="s">
        <v>80</v>
      </c>
      <c r="AY542" s="18" t="s">
        <v>162</v>
      </c>
      <c r="BE542" s="205">
        <f>IF(N542="základní",J542,0)</f>
        <v>0</v>
      </c>
      <c r="BF542" s="205">
        <f>IF(N542="snížená",J542,0)</f>
        <v>0</v>
      </c>
      <c r="BG542" s="205">
        <f>IF(N542="zákl. přenesená",J542,0)</f>
        <v>0</v>
      </c>
      <c r="BH542" s="205">
        <f>IF(N542="sníž. přenesená",J542,0)</f>
        <v>0</v>
      </c>
      <c r="BI542" s="205">
        <f>IF(N542="nulová",J542,0)</f>
        <v>0</v>
      </c>
      <c r="BJ542" s="18" t="s">
        <v>78</v>
      </c>
      <c r="BK542" s="205">
        <f>ROUND(I542*H542,2)</f>
        <v>0</v>
      </c>
      <c r="BL542" s="18" t="s">
        <v>169</v>
      </c>
      <c r="BM542" s="204" t="s">
        <v>835</v>
      </c>
    </row>
    <row r="543" spans="1:65" s="2" customFormat="1" ht="58.5">
      <c r="A543" s="35"/>
      <c r="B543" s="36"/>
      <c r="C543" s="37"/>
      <c r="D543" s="206" t="s">
        <v>171</v>
      </c>
      <c r="E543" s="37"/>
      <c r="F543" s="207" t="s">
        <v>836</v>
      </c>
      <c r="G543" s="37"/>
      <c r="H543" s="37"/>
      <c r="I543" s="116"/>
      <c r="J543" s="37"/>
      <c r="K543" s="37"/>
      <c r="L543" s="40"/>
      <c r="M543" s="208"/>
      <c r="N543" s="209"/>
      <c r="O543" s="65"/>
      <c r="P543" s="65"/>
      <c r="Q543" s="65"/>
      <c r="R543" s="65"/>
      <c r="S543" s="65"/>
      <c r="T543" s="66"/>
      <c r="U543" s="35"/>
      <c r="V543" s="35"/>
      <c r="W543" s="35"/>
      <c r="X543" s="35"/>
      <c r="Y543" s="35"/>
      <c r="Z543" s="35"/>
      <c r="AA543" s="35"/>
      <c r="AB543" s="35"/>
      <c r="AC543" s="35"/>
      <c r="AD543" s="35"/>
      <c r="AE543" s="35"/>
      <c r="AT543" s="18" t="s">
        <v>171</v>
      </c>
      <c r="AU543" s="18" t="s">
        <v>80</v>
      </c>
    </row>
    <row r="544" spans="1:65" s="13" customFormat="1" ht="11.25">
      <c r="B544" s="210"/>
      <c r="C544" s="211"/>
      <c r="D544" s="206" t="s">
        <v>184</v>
      </c>
      <c r="E544" s="212" t="s">
        <v>19</v>
      </c>
      <c r="F544" s="213" t="s">
        <v>837</v>
      </c>
      <c r="G544" s="211"/>
      <c r="H544" s="214">
        <v>2588</v>
      </c>
      <c r="I544" s="215"/>
      <c r="J544" s="211"/>
      <c r="K544" s="211"/>
      <c r="L544" s="216"/>
      <c r="M544" s="217"/>
      <c r="N544" s="218"/>
      <c r="O544" s="218"/>
      <c r="P544" s="218"/>
      <c r="Q544" s="218"/>
      <c r="R544" s="218"/>
      <c r="S544" s="218"/>
      <c r="T544" s="219"/>
      <c r="AT544" s="220" t="s">
        <v>184</v>
      </c>
      <c r="AU544" s="220" t="s">
        <v>80</v>
      </c>
      <c r="AV544" s="13" t="s">
        <v>80</v>
      </c>
      <c r="AW544" s="13" t="s">
        <v>33</v>
      </c>
      <c r="AX544" s="13" t="s">
        <v>78</v>
      </c>
      <c r="AY544" s="220" t="s">
        <v>162</v>
      </c>
    </row>
    <row r="545" spans="1:65" s="2" customFormat="1" ht="16.5" customHeight="1">
      <c r="A545" s="35"/>
      <c r="B545" s="36"/>
      <c r="C545" s="232" t="s">
        <v>838</v>
      </c>
      <c r="D545" s="232" t="s">
        <v>259</v>
      </c>
      <c r="E545" s="233" t="s">
        <v>839</v>
      </c>
      <c r="F545" s="234" t="s">
        <v>840</v>
      </c>
      <c r="G545" s="235" t="s">
        <v>245</v>
      </c>
      <c r="H545" s="236">
        <v>2717.4</v>
      </c>
      <c r="I545" s="237"/>
      <c r="J545" s="238">
        <f>ROUND(I545*H545,2)</f>
        <v>0</v>
      </c>
      <c r="K545" s="234" t="s">
        <v>168</v>
      </c>
      <c r="L545" s="239"/>
      <c r="M545" s="240" t="s">
        <v>19</v>
      </c>
      <c r="N545" s="241" t="s">
        <v>42</v>
      </c>
      <c r="O545" s="65"/>
      <c r="P545" s="202">
        <f>O545*H545</f>
        <v>0</v>
      </c>
      <c r="Q545" s="202">
        <v>1E-4</v>
      </c>
      <c r="R545" s="202">
        <f>Q545*H545</f>
        <v>0.27174000000000004</v>
      </c>
      <c r="S545" s="202">
        <v>0</v>
      </c>
      <c r="T545" s="203">
        <f>S545*H545</f>
        <v>0</v>
      </c>
      <c r="U545" s="35"/>
      <c r="V545" s="35"/>
      <c r="W545" s="35"/>
      <c r="X545" s="35"/>
      <c r="Y545" s="35"/>
      <c r="Z545" s="35"/>
      <c r="AA545" s="35"/>
      <c r="AB545" s="35"/>
      <c r="AC545" s="35"/>
      <c r="AD545" s="35"/>
      <c r="AE545" s="35"/>
      <c r="AR545" s="204" t="s">
        <v>207</v>
      </c>
      <c r="AT545" s="204" t="s">
        <v>259</v>
      </c>
      <c r="AU545" s="204" t="s">
        <v>80</v>
      </c>
      <c r="AY545" s="18" t="s">
        <v>162</v>
      </c>
      <c r="BE545" s="205">
        <f>IF(N545="základní",J545,0)</f>
        <v>0</v>
      </c>
      <c r="BF545" s="205">
        <f>IF(N545="snížená",J545,0)</f>
        <v>0</v>
      </c>
      <c r="BG545" s="205">
        <f>IF(N545="zákl. přenesená",J545,0)</f>
        <v>0</v>
      </c>
      <c r="BH545" s="205">
        <f>IF(N545="sníž. přenesená",J545,0)</f>
        <v>0</v>
      </c>
      <c r="BI545" s="205">
        <f>IF(N545="nulová",J545,0)</f>
        <v>0</v>
      </c>
      <c r="BJ545" s="18" t="s">
        <v>78</v>
      </c>
      <c r="BK545" s="205">
        <f>ROUND(I545*H545,2)</f>
        <v>0</v>
      </c>
      <c r="BL545" s="18" t="s">
        <v>169</v>
      </c>
      <c r="BM545" s="204" t="s">
        <v>841</v>
      </c>
    </row>
    <row r="546" spans="1:65" s="13" customFormat="1" ht="11.25">
      <c r="B546" s="210"/>
      <c r="C546" s="211"/>
      <c r="D546" s="206" t="s">
        <v>184</v>
      </c>
      <c r="E546" s="211"/>
      <c r="F546" s="213" t="s">
        <v>842</v>
      </c>
      <c r="G546" s="211"/>
      <c r="H546" s="214">
        <v>2717.4</v>
      </c>
      <c r="I546" s="215"/>
      <c r="J546" s="211"/>
      <c r="K546" s="211"/>
      <c r="L546" s="216"/>
      <c r="M546" s="217"/>
      <c r="N546" s="218"/>
      <c r="O546" s="218"/>
      <c r="P546" s="218"/>
      <c r="Q546" s="218"/>
      <c r="R546" s="218"/>
      <c r="S546" s="218"/>
      <c r="T546" s="219"/>
      <c r="AT546" s="220" t="s">
        <v>184</v>
      </c>
      <c r="AU546" s="220" t="s">
        <v>80</v>
      </c>
      <c r="AV546" s="13" t="s">
        <v>80</v>
      </c>
      <c r="AW546" s="13" t="s">
        <v>4</v>
      </c>
      <c r="AX546" s="13" t="s">
        <v>78</v>
      </c>
      <c r="AY546" s="220" t="s">
        <v>162</v>
      </c>
    </row>
    <row r="547" spans="1:65" s="2" customFormat="1" ht="21.75" customHeight="1">
      <c r="A547" s="35"/>
      <c r="B547" s="36"/>
      <c r="C547" s="193" t="s">
        <v>843</v>
      </c>
      <c r="D547" s="193" t="s">
        <v>164</v>
      </c>
      <c r="E547" s="194" t="s">
        <v>844</v>
      </c>
      <c r="F547" s="195" t="s">
        <v>845</v>
      </c>
      <c r="G547" s="196" t="s">
        <v>250</v>
      </c>
      <c r="H547" s="197">
        <v>1861.16</v>
      </c>
      <c r="I547" s="198"/>
      <c r="J547" s="199">
        <f>ROUND(I547*H547,2)</f>
        <v>0</v>
      </c>
      <c r="K547" s="195" t="s">
        <v>168</v>
      </c>
      <c r="L547" s="40"/>
      <c r="M547" s="200" t="s">
        <v>19</v>
      </c>
      <c r="N547" s="201" t="s">
        <v>42</v>
      </c>
      <c r="O547" s="65"/>
      <c r="P547" s="202">
        <f>O547*H547</f>
        <v>0</v>
      </c>
      <c r="Q547" s="202">
        <v>4.3800000000000002E-3</v>
      </c>
      <c r="R547" s="202">
        <f>Q547*H547</f>
        <v>8.1518808000000007</v>
      </c>
      <c r="S547" s="202">
        <v>0</v>
      </c>
      <c r="T547" s="203">
        <f>S547*H547</f>
        <v>0</v>
      </c>
      <c r="U547" s="35"/>
      <c r="V547" s="35"/>
      <c r="W547" s="35"/>
      <c r="X547" s="35"/>
      <c r="Y547" s="35"/>
      <c r="Z547" s="35"/>
      <c r="AA547" s="35"/>
      <c r="AB547" s="35"/>
      <c r="AC547" s="35"/>
      <c r="AD547" s="35"/>
      <c r="AE547" s="35"/>
      <c r="AR547" s="204" t="s">
        <v>169</v>
      </c>
      <c r="AT547" s="204" t="s">
        <v>164</v>
      </c>
      <c r="AU547" s="204" t="s">
        <v>80</v>
      </c>
      <c r="AY547" s="18" t="s">
        <v>162</v>
      </c>
      <c r="BE547" s="205">
        <f>IF(N547="základní",J547,0)</f>
        <v>0</v>
      </c>
      <c r="BF547" s="205">
        <f>IF(N547="snížená",J547,0)</f>
        <v>0</v>
      </c>
      <c r="BG547" s="205">
        <f>IF(N547="zákl. přenesená",J547,0)</f>
        <v>0</v>
      </c>
      <c r="BH547" s="205">
        <f>IF(N547="sníž. přenesená",J547,0)</f>
        <v>0</v>
      </c>
      <c r="BI547" s="205">
        <f>IF(N547="nulová",J547,0)</f>
        <v>0</v>
      </c>
      <c r="BJ547" s="18" t="s">
        <v>78</v>
      </c>
      <c r="BK547" s="205">
        <f>ROUND(I547*H547,2)</f>
        <v>0</v>
      </c>
      <c r="BL547" s="18" t="s">
        <v>169</v>
      </c>
      <c r="BM547" s="204" t="s">
        <v>846</v>
      </c>
    </row>
    <row r="548" spans="1:65" s="2" customFormat="1" ht="29.25">
      <c r="A548" s="35"/>
      <c r="B548" s="36"/>
      <c r="C548" s="37"/>
      <c r="D548" s="206" t="s">
        <v>171</v>
      </c>
      <c r="E548" s="37"/>
      <c r="F548" s="207" t="s">
        <v>809</v>
      </c>
      <c r="G548" s="37"/>
      <c r="H548" s="37"/>
      <c r="I548" s="116"/>
      <c r="J548" s="37"/>
      <c r="K548" s="37"/>
      <c r="L548" s="40"/>
      <c r="M548" s="208"/>
      <c r="N548" s="209"/>
      <c r="O548" s="65"/>
      <c r="P548" s="65"/>
      <c r="Q548" s="65"/>
      <c r="R548" s="65"/>
      <c r="S548" s="65"/>
      <c r="T548" s="66"/>
      <c r="U548" s="35"/>
      <c r="V548" s="35"/>
      <c r="W548" s="35"/>
      <c r="X548" s="35"/>
      <c r="Y548" s="35"/>
      <c r="Z548" s="35"/>
      <c r="AA548" s="35"/>
      <c r="AB548" s="35"/>
      <c r="AC548" s="35"/>
      <c r="AD548" s="35"/>
      <c r="AE548" s="35"/>
      <c r="AT548" s="18" t="s">
        <v>171</v>
      </c>
      <c r="AU548" s="18" t="s">
        <v>80</v>
      </c>
    </row>
    <row r="549" spans="1:65" s="13" customFormat="1" ht="11.25">
      <c r="B549" s="210"/>
      <c r="C549" s="211"/>
      <c r="D549" s="206" t="s">
        <v>184</v>
      </c>
      <c r="E549" s="212" t="s">
        <v>19</v>
      </c>
      <c r="F549" s="213" t="s">
        <v>847</v>
      </c>
      <c r="G549" s="211"/>
      <c r="H549" s="214">
        <v>1861.16</v>
      </c>
      <c r="I549" s="215"/>
      <c r="J549" s="211"/>
      <c r="K549" s="211"/>
      <c r="L549" s="216"/>
      <c r="M549" s="217"/>
      <c r="N549" s="218"/>
      <c r="O549" s="218"/>
      <c r="P549" s="218"/>
      <c r="Q549" s="218"/>
      <c r="R549" s="218"/>
      <c r="S549" s="218"/>
      <c r="T549" s="219"/>
      <c r="AT549" s="220" t="s">
        <v>184</v>
      </c>
      <c r="AU549" s="220" t="s">
        <v>80</v>
      </c>
      <c r="AV549" s="13" t="s">
        <v>80</v>
      </c>
      <c r="AW549" s="13" t="s">
        <v>33</v>
      </c>
      <c r="AX549" s="13" t="s">
        <v>78</v>
      </c>
      <c r="AY549" s="220" t="s">
        <v>162</v>
      </c>
    </row>
    <row r="550" spans="1:65" s="2" customFormat="1" ht="16.5" customHeight="1">
      <c r="A550" s="35"/>
      <c r="B550" s="36"/>
      <c r="C550" s="193" t="s">
        <v>848</v>
      </c>
      <c r="D550" s="193" t="s">
        <v>164</v>
      </c>
      <c r="E550" s="194" t="s">
        <v>849</v>
      </c>
      <c r="F550" s="195" t="s">
        <v>850</v>
      </c>
      <c r="G550" s="196" t="s">
        <v>250</v>
      </c>
      <c r="H550" s="197">
        <v>1861.16</v>
      </c>
      <c r="I550" s="198"/>
      <c r="J550" s="199">
        <f>ROUND(I550*H550,2)</f>
        <v>0</v>
      </c>
      <c r="K550" s="195" t="s">
        <v>168</v>
      </c>
      <c r="L550" s="40"/>
      <c r="M550" s="200" t="s">
        <v>19</v>
      </c>
      <c r="N550" s="201" t="s">
        <v>42</v>
      </c>
      <c r="O550" s="65"/>
      <c r="P550" s="202">
        <f>O550*H550</f>
        <v>0</v>
      </c>
      <c r="Q550" s="202">
        <v>2.5999999999999998E-4</v>
      </c>
      <c r="R550" s="202">
        <f>Q550*H550</f>
        <v>0.48390159999999999</v>
      </c>
      <c r="S550" s="202">
        <v>0</v>
      </c>
      <c r="T550" s="203">
        <f>S550*H550</f>
        <v>0</v>
      </c>
      <c r="U550" s="35"/>
      <c r="V550" s="35"/>
      <c r="W550" s="35"/>
      <c r="X550" s="35"/>
      <c r="Y550" s="35"/>
      <c r="Z550" s="35"/>
      <c r="AA550" s="35"/>
      <c r="AB550" s="35"/>
      <c r="AC550" s="35"/>
      <c r="AD550" s="35"/>
      <c r="AE550" s="35"/>
      <c r="AR550" s="204" t="s">
        <v>169</v>
      </c>
      <c r="AT550" s="204" t="s">
        <v>164</v>
      </c>
      <c r="AU550" s="204" t="s">
        <v>80</v>
      </c>
      <c r="AY550" s="18" t="s">
        <v>162</v>
      </c>
      <c r="BE550" s="205">
        <f>IF(N550="základní",J550,0)</f>
        <v>0</v>
      </c>
      <c r="BF550" s="205">
        <f>IF(N550="snížená",J550,0)</f>
        <v>0</v>
      </c>
      <c r="BG550" s="205">
        <f>IF(N550="zákl. přenesená",J550,0)</f>
        <v>0</v>
      </c>
      <c r="BH550" s="205">
        <f>IF(N550="sníž. přenesená",J550,0)</f>
        <v>0</v>
      </c>
      <c r="BI550" s="205">
        <f>IF(N550="nulová",J550,0)</f>
        <v>0</v>
      </c>
      <c r="BJ550" s="18" t="s">
        <v>78</v>
      </c>
      <c r="BK550" s="205">
        <f>ROUND(I550*H550,2)</f>
        <v>0</v>
      </c>
      <c r="BL550" s="18" t="s">
        <v>169</v>
      </c>
      <c r="BM550" s="204" t="s">
        <v>851</v>
      </c>
    </row>
    <row r="551" spans="1:65" s="13" customFormat="1" ht="11.25">
      <c r="B551" s="210"/>
      <c r="C551" s="211"/>
      <c r="D551" s="206" t="s">
        <v>184</v>
      </c>
      <c r="E551" s="212" t="s">
        <v>19</v>
      </c>
      <c r="F551" s="213" t="s">
        <v>847</v>
      </c>
      <c r="G551" s="211"/>
      <c r="H551" s="214">
        <v>1861.16</v>
      </c>
      <c r="I551" s="215"/>
      <c r="J551" s="211"/>
      <c r="K551" s="211"/>
      <c r="L551" s="216"/>
      <c r="M551" s="217"/>
      <c r="N551" s="218"/>
      <c r="O551" s="218"/>
      <c r="P551" s="218"/>
      <c r="Q551" s="218"/>
      <c r="R551" s="218"/>
      <c r="S551" s="218"/>
      <c r="T551" s="219"/>
      <c r="AT551" s="220" t="s">
        <v>184</v>
      </c>
      <c r="AU551" s="220" t="s">
        <v>80</v>
      </c>
      <c r="AV551" s="13" t="s">
        <v>80</v>
      </c>
      <c r="AW551" s="13" t="s">
        <v>33</v>
      </c>
      <c r="AX551" s="13" t="s">
        <v>78</v>
      </c>
      <c r="AY551" s="220" t="s">
        <v>162</v>
      </c>
    </row>
    <row r="552" spans="1:65" s="2" customFormat="1" ht="21.75" customHeight="1">
      <c r="A552" s="35"/>
      <c r="B552" s="36"/>
      <c r="C552" s="193" t="s">
        <v>852</v>
      </c>
      <c r="D552" s="193" t="s">
        <v>164</v>
      </c>
      <c r="E552" s="194" t="s">
        <v>833</v>
      </c>
      <c r="F552" s="195" t="s">
        <v>834</v>
      </c>
      <c r="G552" s="196" t="s">
        <v>245</v>
      </c>
      <c r="H552" s="197">
        <v>50</v>
      </c>
      <c r="I552" s="198"/>
      <c r="J552" s="199">
        <f>ROUND(I552*H552,2)</f>
        <v>0</v>
      </c>
      <c r="K552" s="195" t="s">
        <v>168</v>
      </c>
      <c r="L552" s="40"/>
      <c r="M552" s="200" t="s">
        <v>19</v>
      </c>
      <c r="N552" s="201" t="s">
        <v>42</v>
      </c>
      <c r="O552" s="65"/>
      <c r="P552" s="202">
        <f>O552*H552</f>
        <v>0</v>
      </c>
      <c r="Q552" s="202">
        <v>0</v>
      </c>
      <c r="R552" s="202">
        <f>Q552*H552</f>
        <v>0</v>
      </c>
      <c r="S552" s="202">
        <v>0</v>
      </c>
      <c r="T552" s="203">
        <f>S552*H552</f>
        <v>0</v>
      </c>
      <c r="U552" s="35"/>
      <c r="V552" s="35"/>
      <c r="W552" s="35"/>
      <c r="X552" s="35"/>
      <c r="Y552" s="35"/>
      <c r="Z552" s="35"/>
      <c r="AA552" s="35"/>
      <c r="AB552" s="35"/>
      <c r="AC552" s="35"/>
      <c r="AD552" s="35"/>
      <c r="AE552" s="35"/>
      <c r="AR552" s="204" t="s">
        <v>169</v>
      </c>
      <c r="AT552" s="204" t="s">
        <v>164</v>
      </c>
      <c r="AU552" s="204" t="s">
        <v>80</v>
      </c>
      <c r="AY552" s="18" t="s">
        <v>162</v>
      </c>
      <c r="BE552" s="205">
        <f>IF(N552="základní",J552,0)</f>
        <v>0</v>
      </c>
      <c r="BF552" s="205">
        <f>IF(N552="snížená",J552,0)</f>
        <v>0</v>
      </c>
      <c r="BG552" s="205">
        <f>IF(N552="zákl. přenesená",J552,0)</f>
        <v>0</v>
      </c>
      <c r="BH552" s="205">
        <f>IF(N552="sníž. přenesená",J552,0)</f>
        <v>0</v>
      </c>
      <c r="BI552" s="205">
        <f>IF(N552="nulová",J552,0)</f>
        <v>0</v>
      </c>
      <c r="BJ552" s="18" t="s">
        <v>78</v>
      </c>
      <c r="BK552" s="205">
        <f>ROUND(I552*H552,2)</f>
        <v>0</v>
      </c>
      <c r="BL552" s="18" t="s">
        <v>169</v>
      </c>
      <c r="BM552" s="204" t="s">
        <v>853</v>
      </c>
    </row>
    <row r="553" spans="1:65" s="2" customFormat="1" ht="58.5">
      <c r="A553" s="35"/>
      <c r="B553" s="36"/>
      <c r="C553" s="37"/>
      <c r="D553" s="206" t="s">
        <v>171</v>
      </c>
      <c r="E553" s="37"/>
      <c r="F553" s="207" t="s">
        <v>836</v>
      </c>
      <c r="G553" s="37"/>
      <c r="H553" s="37"/>
      <c r="I553" s="116"/>
      <c r="J553" s="37"/>
      <c r="K553" s="37"/>
      <c r="L553" s="40"/>
      <c r="M553" s="208"/>
      <c r="N553" s="209"/>
      <c r="O553" s="65"/>
      <c r="P553" s="65"/>
      <c r="Q553" s="65"/>
      <c r="R553" s="65"/>
      <c r="S553" s="65"/>
      <c r="T553" s="66"/>
      <c r="U553" s="35"/>
      <c r="V553" s="35"/>
      <c r="W553" s="35"/>
      <c r="X553" s="35"/>
      <c r="Y553" s="35"/>
      <c r="Z553" s="35"/>
      <c r="AA553" s="35"/>
      <c r="AB553" s="35"/>
      <c r="AC553" s="35"/>
      <c r="AD553" s="35"/>
      <c r="AE553" s="35"/>
      <c r="AT553" s="18" t="s">
        <v>171</v>
      </c>
      <c r="AU553" s="18" t="s">
        <v>80</v>
      </c>
    </row>
    <row r="554" spans="1:65" s="2" customFormat="1" ht="16.5" customHeight="1">
      <c r="A554" s="35"/>
      <c r="B554" s="36"/>
      <c r="C554" s="232" t="s">
        <v>854</v>
      </c>
      <c r="D554" s="232" t="s">
        <v>259</v>
      </c>
      <c r="E554" s="233" t="s">
        <v>855</v>
      </c>
      <c r="F554" s="234" t="s">
        <v>856</v>
      </c>
      <c r="G554" s="235" t="s">
        <v>245</v>
      </c>
      <c r="H554" s="236">
        <v>52.5</v>
      </c>
      <c r="I554" s="237"/>
      <c r="J554" s="238">
        <f>ROUND(I554*H554,2)</f>
        <v>0</v>
      </c>
      <c r="K554" s="234" t="s">
        <v>168</v>
      </c>
      <c r="L554" s="239"/>
      <c r="M554" s="240" t="s">
        <v>19</v>
      </c>
      <c r="N554" s="241" t="s">
        <v>42</v>
      </c>
      <c r="O554" s="65"/>
      <c r="P554" s="202">
        <f>O554*H554</f>
        <v>0</v>
      </c>
      <c r="Q554" s="202">
        <v>1E-4</v>
      </c>
      <c r="R554" s="202">
        <f>Q554*H554</f>
        <v>5.2500000000000003E-3</v>
      </c>
      <c r="S554" s="202">
        <v>0</v>
      </c>
      <c r="T554" s="203">
        <f>S554*H554</f>
        <v>0</v>
      </c>
      <c r="U554" s="35"/>
      <c r="V554" s="35"/>
      <c r="W554" s="35"/>
      <c r="X554" s="35"/>
      <c r="Y554" s="35"/>
      <c r="Z554" s="35"/>
      <c r="AA554" s="35"/>
      <c r="AB554" s="35"/>
      <c r="AC554" s="35"/>
      <c r="AD554" s="35"/>
      <c r="AE554" s="35"/>
      <c r="AR554" s="204" t="s">
        <v>207</v>
      </c>
      <c r="AT554" s="204" t="s">
        <v>259</v>
      </c>
      <c r="AU554" s="204" t="s">
        <v>80</v>
      </c>
      <c r="AY554" s="18" t="s">
        <v>162</v>
      </c>
      <c r="BE554" s="205">
        <f>IF(N554="základní",J554,0)</f>
        <v>0</v>
      </c>
      <c r="BF554" s="205">
        <f>IF(N554="snížená",J554,0)</f>
        <v>0</v>
      </c>
      <c r="BG554" s="205">
        <f>IF(N554="zákl. přenesená",J554,0)</f>
        <v>0</v>
      </c>
      <c r="BH554" s="205">
        <f>IF(N554="sníž. přenesená",J554,0)</f>
        <v>0</v>
      </c>
      <c r="BI554" s="205">
        <f>IF(N554="nulová",J554,0)</f>
        <v>0</v>
      </c>
      <c r="BJ554" s="18" t="s">
        <v>78</v>
      </c>
      <c r="BK554" s="205">
        <f>ROUND(I554*H554,2)</f>
        <v>0</v>
      </c>
      <c r="BL554" s="18" t="s">
        <v>169</v>
      </c>
      <c r="BM554" s="204" t="s">
        <v>857</v>
      </c>
    </row>
    <row r="555" spans="1:65" s="13" customFormat="1" ht="11.25">
      <c r="B555" s="210"/>
      <c r="C555" s="211"/>
      <c r="D555" s="206" t="s">
        <v>184</v>
      </c>
      <c r="E555" s="211"/>
      <c r="F555" s="213" t="s">
        <v>858</v>
      </c>
      <c r="G555" s="211"/>
      <c r="H555" s="214">
        <v>52.5</v>
      </c>
      <c r="I555" s="215"/>
      <c r="J555" s="211"/>
      <c r="K555" s="211"/>
      <c r="L555" s="216"/>
      <c r="M555" s="217"/>
      <c r="N555" s="218"/>
      <c r="O555" s="218"/>
      <c r="P555" s="218"/>
      <c r="Q555" s="218"/>
      <c r="R555" s="218"/>
      <c r="S555" s="218"/>
      <c r="T555" s="219"/>
      <c r="AT555" s="220" t="s">
        <v>184</v>
      </c>
      <c r="AU555" s="220" t="s">
        <v>80</v>
      </c>
      <c r="AV555" s="13" t="s">
        <v>80</v>
      </c>
      <c r="AW555" s="13" t="s">
        <v>4</v>
      </c>
      <c r="AX555" s="13" t="s">
        <v>78</v>
      </c>
      <c r="AY555" s="220" t="s">
        <v>162</v>
      </c>
    </row>
    <row r="556" spans="1:65" s="2" customFormat="1" ht="21.75" customHeight="1">
      <c r="A556" s="35"/>
      <c r="B556" s="36"/>
      <c r="C556" s="193" t="s">
        <v>859</v>
      </c>
      <c r="D556" s="193" t="s">
        <v>164</v>
      </c>
      <c r="E556" s="194" t="s">
        <v>860</v>
      </c>
      <c r="F556" s="195" t="s">
        <v>861</v>
      </c>
      <c r="G556" s="196" t="s">
        <v>250</v>
      </c>
      <c r="H556" s="197">
        <v>28.23</v>
      </c>
      <c r="I556" s="198"/>
      <c r="J556" s="199">
        <f>ROUND(I556*H556,2)</f>
        <v>0</v>
      </c>
      <c r="K556" s="195" t="s">
        <v>168</v>
      </c>
      <c r="L556" s="40"/>
      <c r="M556" s="200" t="s">
        <v>19</v>
      </c>
      <c r="N556" s="201" t="s">
        <v>42</v>
      </c>
      <c r="O556" s="65"/>
      <c r="P556" s="202">
        <f>O556*H556</f>
        <v>0</v>
      </c>
      <c r="Q556" s="202">
        <v>8.3199999999999993E-3</v>
      </c>
      <c r="R556" s="202">
        <f>Q556*H556</f>
        <v>0.23487359999999999</v>
      </c>
      <c r="S556" s="202">
        <v>0</v>
      </c>
      <c r="T556" s="203">
        <f>S556*H556</f>
        <v>0</v>
      </c>
      <c r="U556" s="35"/>
      <c r="V556" s="35"/>
      <c r="W556" s="35"/>
      <c r="X556" s="35"/>
      <c r="Y556" s="35"/>
      <c r="Z556" s="35"/>
      <c r="AA556" s="35"/>
      <c r="AB556" s="35"/>
      <c r="AC556" s="35"/>
      <c r="AD556" s="35"/>
      <c r="AE556" s="35"/>
      <c r="AR556" s="204" t="s">
        <v>169</v>
      </c>
      <c r="AT556" s="204" t="s">
        <v>164</v>
      </c>
      <c r="AU556" s="204" t="s">
        <v>80</v>
      </c>
      <c r="AY556" s="18" t="s">
        <v>162</v>
      </c>
      <c r="BE556" s="205">
        <f>IF(N556="základní",J556,0)</f>
        <v>0</v>
      </c>
      <c r="BF556" s="205">
        <f>IF(N556="snížená",J556,0)</f>
        <v>0</v>
      </c>
      <c r="BG556" s="205">
        <f>IF(N556="zákl. přenesená",J556,0)</f>
        <v>0</v>
      </c>
      <c r="BH556" s="205">
        <f>IF(N556="sníž. přenesená",J556,0)</f>
        <v>0</v>
      </c>
      <c r="BI556" s="205">
        <f>IF(N556="nulová",J556,0)</f>
        <v>0</v>
      </c>
      <c r="BJ556" s="18" t="s">
        <v>78</v>
      </c>
      <c r="BK556" s="205">
        <f>ROUND(I556*H556,2)</f>
        <v>0</v>
      </c>
      <c r="BL556" s="18" t="s">
        <v>169</v>
      </c>
      <c r="BM556" s="204" t="s">
        <v>862</v>
      </c>
    </row>
    <row r="557" spans="1:65" s="2" customFormat="1" ht="175.5">
      <c r="A557" s="35"/>
      <c r="B557" s="36"/>
      <c r="C557" s="37"/>
      <c r="D557" s="206" t="s">
        <v>171</v>
      </c>
      <c r="E557" s="37"/>
      <c r="F557" s="207" t="s">
        <v>863</v>
      </c>
      <c r="G557" s="37"/>
      <c r="H557" s="37"/>
      <c r="I557" s="116"/>
      <c r="J557" s="37"/>
      <c r="K557" s="37"/>
      <c r="L557" s="40"/>
      <c r="M557" s="208"/>
      <c r="N557" s="209"/>
      <c r="O557" s="65"/>
      <c r="P557" s="65"/>
      <c r="Q557" s="65"/>
      <c r="R557" s="65"/>
      <c r="S557" s="65"/>
      <c r="T557" s="66"/>
      <c r="U557" s="35"/>
      <c r="V557" s="35"/>
      <c r="W557" s="35"/>
      <c r="X557" s="35"/>
      <c r="Y557" s="35"/>
      <c r="Z557" s="35"/>
      <c r="AA557" s="35"/>
      <c r="AB557" s="35"/>
      <c r="AC557" s="35"/>
      <c r="AD557" s="35"/>
      <c r="AE557" s="35"/>
      <c r="AT557" s="18" t="s">
        <v>171</v>
      </c>
      <c r="AU557" s="18" t="s">
        <v>80</v>
      </c>
    </row>
    <row r="558" spans="1:65" s="13" customFormat="1" ht="11.25">
      <c r="B558" s="210"/>
      <c r="C558" s="211"/>
      <c r="D558" s="206" t="s">
        <v>184</v>
      </c>
      <c r="E558" s="212" t="s">
        <v>19</v>
      </c>
      <c r="F558" s="213" t="s">
        <v>864</v>
      </c>
      <c r="G558" s="211"/>
      <c r="H558" s="214">
        <v>28.23</v>
      </c>
      <c r="I558" s="215"/>
      <c r="J558" s="211"/>
      <c r="K558" s="211"/>
      <c r="L558" s="216"/>
      <c r="M558" s="217"/>
      <c r="N558" s="218"/>
      <c r="O558" s="218"/>
      <c r="P558" s="218"/>
      <c r="Q558" s="218"/>
      <c r="R558" s="218"/>
      <c r="S558" s="218"/>
      <c r="T558" s="219"/>
      <c r="AT558" s="220" t="s">
        <v>184</v>
      </c>
      <c r="AU558" s="220" t="s">
        <v>80</v>
      </c>
      <c r="AV558" s="13" t="s">
        <v>80</v>
      </c>
      <c r="AW558" s="13" t="s">
        <v>33</v>
      </c>
      <c r="AX558" s="13" t="s">
        <v>78</v>
      </c>
      <c r="AY558" s="220" t="s">
        <v>162</v>
      </c>
    </row>
    <row r="559" spans="1:65" s="2" customFormat="1" ht="16.5" customHeight="1">
      <c r="A559" s="35"/>
      <c r="B559" s="36"/>
      <c r="C559" s="232" t="s">
        <v>865</v>
      </c>
      <c r="D559" s="232" t="s">
        <v>259</v>
      </c>
      <c r="E559" s="233" t="s">
        <v>866</v>
      </c>
      <c r="F559" s="234" t="s">
        <v>867</v>
      </c>
      <c r="G559" s="235" t="s">
        <v>250</v>
      </c>
      <c r="H559" s="236">
        <v>12.505000000000001</v>
      </c>
      <c r="I559" s="237"/>
      <c r="J559" s="238">
        <f>ROUND(I559*H559,2)</f>
        <v>0</v>
      </c>
      <c r="K559" s="234" t="s">
        <v>19</v>
      </c>
      <c r="L559" s="239"/>
      <c r="M559" s="240" t="s">
        <v>19</v>
      </c>
      <c r="N559" s="241" t="s">
        <v>42</v>
      </c>
      <c r="O559" s="65"/>
      <c r="P559" s="202">
        <f>O559*H559</f>
        <v>0</v>
      </c>
      <c r="Q559" s="202">
        <v>0</v>
      </c>
      <c r="R559" s="202">
        <f>Q559*H559</f>
        <v>0</v>
      </c>
      <c r="S559" s="202">
        <v>0</v>
      </c>
      <c r="T559" s="203">
        <f>S559*H559</f>
        <v>0</v>
      </c>
      <c r="U559" s="35"/>
      <c r="V559" s="35"/>
      <c r="W559" s="35"/>
      <c r="X559" s="35"/>
      <c r="Y559" s="35"/>
      <c r="Z559" s="35"/>
      <c r="AA559" s="35"/>
      <c r="AB559" s="35"/>
      <c r="AC559" s="35"/>
      <c r="AD559" s="35"/>
      <c r="AE559" s="35"/>
      <c r="AR559" s="204" t="s">
        <v>207</v>
      </c>
      <c r="AT559" s="204" t="s">
        <v>259</v>
      </c>
      <c r="AU559" s="204" t="s">
        <v>80</v>
      </c>
      <c r="AY559" s="18" t="s">
        <v>162</v>
      </c>
      <c r="BE559" s="205">
        <f>IF(N559="základní",J559,0)</f>
        <v>0</v>
      </c>
      <c r="BF559" s="205">
        <f>IF(N559="snížená",J559,0)</f>
        <v>0</v>
      </c>
      <c r="BG559" s="205">
        <f>IF(N559="zákl. přenesená",J559,0)</f>
        <v>0</v>
      </c>
      <c r="BH559" s="205">
        <f>IF(N559="sníž. přenesená",J559,0)</f>
        <v>0</v>
      </c>
      <c r="BI559" s="205">
        <f>IF(N559="nulová",J559,0)</f>
        <v>0</v>
      </c>
      <c r="BJ559" s="18" t="s">
        <v>78</v>
      </c>
      <c r="BK559" s="205">
        <f>ROUND(I559*H559,2)</f>
        <v>0</v>
      </c>
      <c r="BL559" s="18" t="s">
        <v>169</v>
      </c>
      <c r="BM559" s="204" t="s">
        <v>868</v>
      </c>
    </row>
    <row r="560" spans="1:65" s="13" customFormat="1" ht="11.25">
      <c r="B560" s="210"/>
      <c r="C560" s="211"/>
      <c r="D560" s="206" t="s">
        <v>184</v>
      </c>
      <c r="E560" s="212" t="s">
        <v>19</v>
      </c>
      <c r="F560" s="213" t="s">
        <v>869</v>
      </c>
      <c r="G560" s="211"/>
      <c r="H560" s="214">
        <v>12.26</v>
      </c>
      <c r="I560" s="215"/>
      <c r="J560" s="211"/>
      <c r="K560" s="211"/>
      <c r="L560" s="216"/>
      <c r="M560" s="217"/>
      <c r="N560" s="218"/>
      <c r="O560" s="218"/>
      <c r="P560" s="218"/>
      <c r="Q560" s="218"/>
      <c r="R560" s="218"/>
      <c r="S560" s="218"/>
      <c r="T560" s="219"/>
      <c r="AT560" s="220" t="s">
        <v>184</v>
      </c>
      <c r="AU560" s="220" t="s">
        <v>80</v>
      </c>
      <c r="AV560" s="13" t="s">
        <v>80</v>
      </c>
      <c r="AW560" s="13" t="s">
        <v>33</v>
      </c>
      <c r="AX560" s="13" t="s">
        <v>78</v>
      </c>
      <c r="AY560" s="220" t="s">
        <v>162</v>
      </c>
    </row>
    <row r="561" spans="1:65" s="13" customFormat="1" ht="11.25">
      <c r="B561" s="210"/>
      <c r="C561" s="211"/>
      <c r="D561" s="206" t="s">
        <v>184</v>
      </c>
      <c r="E561" s="211"/>
      <c r="F561" s="213" t="s">
        <v>870</v>
      </c>
      <c r="G561" s="211"/>
      <c r="H561" s="214">
        <v>12.505000000000001</v>
      </c>
      <c r="I561" s="215"/>
      <c r="J561" s="211"/>
      <c r="K561" s="211"/>
      <c r="L561" s="216"/>
      <c r="M561" s="217"/>
      <c r="N561" s="218"/>
      <c r="O561" s="218"/>
      <c r="P561" s="218"/>
      <c r="Q561" s="218"/>
      <c r="R561" s="218"/>
      <c r="S561" s="218"/>
      <c r="T561" s="219"/>
      <c r="AT561" s="220" t="s">
        <v>184</v>
      </c>
      <c r="AU561" s="220" t="s">
        <v>80</v>
      </c>
      <c r="AV561" s="13" t="s">
        <v>80</v>
      </c>
      <c r="AW561" s="13" t="s">
        <v>4</v>
      </c>
      <c r="AX561" s="13" t="s">
        <v>78</v>
      </c>
      <c r="AY561" s="220" t="s">
        <v>162</v>
      </c>
    </row>
    <row r="562" spans="1:65" s="2" customFormat="1" ht="16.5" customHeight="1">
      <c r="A562" s="35"/>
      <c r="B562" s="36"/>
      <c r="C562" s="232" t="s">
        <v>871</v>
      </c>
      <c r="D562" s="232" t="s">
        <v>259</v>
      </c>
      <c r="E562" s="233" t="s">
        <v>872</v>
      </c>
      <c r="F562" s="234" t="s">
        <v>873</v>
      </c>
      <c r="G562" s="235" t="s">
        <v>250</v>
      </c>
      <c r="H562" s="236">
        <v>16.289000000000001</v>
      </c>
      <c r="I562" s="237"/>
      <c r="J562" s="238">
        <f>ROUND(I562*H562,2)</f>
        <v>0</v>
      </c>
      <c r="K562" s="234" t="s">
        <v>19</v>
      </c>
      <c r="L562" s="239"/>
      <c r="M562" s="240" t="s">
        <v>19</v>
      </c>
      <c r="N562" s="241" t="s">
        <v>42</v>
      </c>
      <c r="O562" s="65"/>
      <c r="P562" s="202">
        <f>O562*H562</f>
        <v>0</v>
      </c>
      <c r="Q562" s="202">
        <v>0</v>
      </c>
      <c r="R562" s="202">
        <f>Q562*H562</f>
        <v>0</v>
      </c>
      <c r="S562" s="202">
        <v>0</v>
      </c>
      <c r="T562" s="203">
        <f>S562*H562</f>
        <v>0</v>
      </c>
      <c r="U562" s="35"/>
      <c r="V562" s="35"/>
      <c r="W562" s="35"/>
      <c r="X562" s="35"/>
      <c r="Y562" s="35"/>
      <c r="Z562" s="35"/>
      <c r="AA562" s="35"/>
      <c r="AB562" s="35"/>
      <c r="AC562" s="35"/>
      <c r="AD562" s="35"/>
      <c r="AE562" s="35"/>
      <c r="AR562" s="204" t="s">
        <v>207</v>
      </c>
      <c r="AT562" s="204" t="s">
        <v>259</v>
      </c>
      <c r="AU562" s="204" t="s">
        <v>80</v>
      </c>
      <c r="AY562" s="18" t="s">
        <v>162</v>
      </c>
      <c r="BE562" s="205">
        <f>IF(N562="základní",J562,0)</f>
        <v>0</v>
      </c>
      <c r="BF562" s="205">
        <f>IF(N562="snížená",J562,0)</f>
        <v>0</v>
      </c>
      <c r="BG562" s="205">
        <f>IF(N562="zákl. přenesená",J562,0)</f>
        <v>0</v>
      </c>
      <c r="BH562" s="205">
        <f>IF(N562="sníž. přenesená",J562,0)</f>
        <v>0</v>
      </c>
      <c r="BI562" s="205">
        <f>IF(N562="nulová",J562,0)</f>
        <v>0</v>
      </c>
      <c r="BJ562" s="18" t="s">
        <v>78</v>
      </c>
      <c r="BK562" s="205">
        <f>ROUND(I562*H562,2)</f>
        <v>0</v>
      </c>
      <c r="BL562" s="18" t="s">
        <v>169</v>
      </c>
      <c r="BM562" s="204" t="s">
        <v>874</v>
      </c>
    </row>
    <row r="563" spans="1:65" s="13" customFormat="1" ht="11.25">
      <c r="B563" s="210"/>
      <c r="C563" s="211"/>
      <c r="D563" s="206" t="s">
        <v>184</v>
      </c>
      <c r="E563" s="212" t="s">
        <v>19</v>
      </c>
      <c r="F563" s="213" t="s">
        <v>875</v>
      </c>
      <c r="G563" s="211"/>
      <c r="H563" s="214">
        <v>15.97</v>
      </c>
      <c r="I563" s="215"/>
      <c r="J563" s="211"/>
      <c r="K563" s="211"/>
      <c r="L563" s="216"/>
      <c r="M563" s="217"/>
      <c r="N563" s="218"/>
      <c r="O563" s="218"/>
      <c r="P563" s="218"/>
      <c r="Q563" s="218"/>
      <c r="R563" s="218"/>
      <c r="S563" s="218"/>
      <c r="T563" s="219"/>
      <c r="AT563" s="220" t="s">
        <v>184</v>
      </c>
      <c r="AU563" s="220" t="s">
        <v>80</v>
      </c>
      <c r="AV563" s="13" t="s">
        <v>80</v>
      </c>
      <c r="AW563" s="13" t="s">
        <v>33</v>
      </c>
      <c r="AX563" s="13" t="s">
        <v>78</v>
      </c>
      <c r="AY563" s="220" t="s">
        <v>162</v>
      </c>
    </row>
    <row r="564" spans="1:65" s="13" customFormat="1" ht="11.25">
      <c r="B564" s="210"/>
      <c r="C564" s="211"/>
      <c r="D564" s="206" t="s">
        <v>184</v>
      </c>
      <c r="E564" s="211"/>
      <c r="F564" s="213" t="s">
        <v>876</v>
      </c>
      <c r="G564" s="211"/>
      <c r="H564" s="214">
        <v>16.289000000000001</v>
      </c>
      <c r="I564" s="215"/>
      <c r="J564" s="211"/>
      <c r="K564" s="211"/>
      <c r="L564" s="216"/>
      <c r="M564" s="217"/>
      <c r="N564" s="218"/>
      <c r="O564" s="218"/>
      <c r="P564" s="218"/>
      <c r="Q564" s="218"/>
      <c r="R564" s="218"/>
      <c r="S564" s="218"/>
      <c r="T564" s="219"/>
      <c r="AT564" s="220" t="s">
        <v>184</v>
      </c>
      <c r="AU564" s="220" t="s">
        <v>80</v>
      </c>
      <c r="AV564" s="13" t="s">
        <v>80</v>
      </c>
      <c r="AW564" s="13" t="s">
        <v>4</v>
      </c>
      <c r="AX564" s="13" t="s">
        <v>78</v>
      </c>
      <c r="AY564" s="220" t="s">
        <v>162</v>
      </c>
    </row>
    <row r="565" spans="1:65" s="2" customFormat="1" ht="21.75" customHeight="1">
      <c r="A565" s="35"/>
      <c r="B565" s="36"/>
      <c r="C565" s="193" t="s">
        <v>877</v>
      </c>
      <c r="D565" s="193" t="s">
        <v>164</v>
      </c>
      <c r="E565" s="194" t="s">
        <v>860</v>
      </c>
      <c r="F565" s="195" t="s">
        <v>861</v>
      </c>
      <c r="G565" s="196" t="s">
        <v>250</v>
      </c>
      <c r="H565" s="197">
        <v>99.31</v>
      </c>
      <c r="I565" s="198"/>
      <c r="J565" s="199">
        <f>ROUND(I565*H565,2)</f>
        <v>0</v>
      </c>
      <c r="K565" s="195" t="s">
        <v>168</v>
      </c>
      <c r="L565" s="40"/>
      <c r="M565" s="200" t="s">
        <v>19</v>
      </c>
      <c r="N565" s="201" t="s">
        <v>42</v>
      </c>
      <c r="O565" s="65"/>
      <c r="P565" s="202">
        <f>O565*H565</f>
        <v>0</v>
      </c>
      <c r="Q565" s="202">
        <v>8.3199999999999993E-3</v>
      </c>
      <c r="R565" s="202">
        <f>Q565*H565</f>
        <v>0.82625919999999997</v>
      </c>
      <c r="S565" s="202">
        <v>0</v>
      </c>
      <c r="T565" s="203">
        <f>S565*H565</f>
        <v>0</v>
      </c>
      <c r="U565" s="35"/>
      <c r="V565" s="35"/>
      <c r="W565" s="35"/>
      <c r="X565" s="35"/>
      <c r="Y565" s="35"/>
      <c r="Z565" s="35"/>
      <c r="AA565" s="35"/>
      <c r="AB565" s="35"/>
      <c r="AC565" s="35"/>
      <c r="AD565" s="35"/>
      <c r="AE565" s="35"/>
      <c r="AR565" s="204" t="s">
        <v>169</v>
      </c>
      <c r="AT565" s="204" t="s">
        <v>164</v>
      </c>
      <c r="AU565" s="204" t="s">
        <v>80</v>
      </c>
      <c r="AY565" s="18" t="s">
        <v>162</v>
      </c>
      <c r="BE565" s="205">
        <f>IF(N565="základní",J565,0)</f>
        <v>0</v>
      </c>
      <c r="BF565" s="205">
        <f>IF(N565="snížená",J565,0)</f>
        <v>0</v>
      </c>
      <c r="BG565" s="205">
        <f>IF(N565="zákl. přenesená",J565,0)</f>
        <v>0</v>
      </c>
      <c r="BH565" s="205">
        <f>IF(N565="sníž. přenesená",J565,0)</f>
        <v>0</v>
      </c>
      <c r="BI565" s="205">
        <f>IF(N565="nulová",J565,0)</f>
        <v>0</v>
      </c>
      <c r="BJ565" s="18" t="s">
        <v>78</v>
      </c>
      <c r="BK565" s="205">
        <f>ROUND(I565*H565,2)</f>
        <v>0</v>
      </c>
      <c r="BL565" s="18" t="s">
        <v>169</v>
      </c>
      <c r="BM565" s="204" t="s">
        <v>878</v>
      </c>
    </row>
    <row r="566" spans="1:65" s="2" customFormat="1" ht="175.5">
      <c r="A566" s="35"/>
      <c r="B566" s="36"/>
      <c r="C566" s="37"/>
      <c r="D566" s="206" t="s">
        <v>171</v>
      </c>
      <c r="E566" s="37"/>
      <c r="F566" s="207" t="s">
        <v>863</v>
      </c>
      <c r="G566" s="37"/>
      <c r="H566" s="37"/>
      <c r="I566" s="116"/>
      <c r="J566" s="37"/>
      <c r="K566" s="37"/>
      <c r="L566" s="40"/>
      <c r="M566" s="208"/>
      <c r="N566" s="209"/>
      <c r="O566" s="65"/>
      <c r="P566" s="65"/>
      <c r="Q566" s="65"/>
      <c r="R566" s="65"/>
      <c r="S566" s="65"/>
      <c r="T566" s="66"/>
      <c r="U566" s="35"/>
      <c r="V566" s="35"/>
      <c r="W566" s="35"/>
      <c r="X566" s="35"/>
      <c r="Y566" s="35"/>
      <c r="Z566" s="35"/>
      <c r="AA566" s="35"/>
      <c r="AB566" s="35"/>
      <c r="AC566" s="35"/>
      <c r="AD566" s="35"/>
      <c r="AE566" s="35"/>
      <c r="AT566" s="18" t="s">
        <v>171</v>
      </c>
      <c r="AU566" s="18" t="s">
        <v>80</v>
      </c>
    </row>
    <row r="567" spans="1:65" s="13" customFormat="1" ht="11.25">
      <c r="B567" s="210"/>
      <c r="C567" s="211"/>
      <c r="D567" s="206" t="s">
        <v>184</v>
      </c>
      <c r="E567" s="212" t="s">
        <v>19</v>
      </c>
      <c r="F567" s="213" t="s">
        <v>879</v>
      </c>
      <c r="G567" s="211"/>
      <c r="H567" s="214">
        <v>99.31</v>
      </c>
      <c r="I567" s="215"/>
      <c r="J567" s="211"/>
      <c r="K567" s="211"/>
      <c r="L567" s="216"/>
      <c r="M567" s="217"/>
      <c r="N567" s="218"/>
      <c r="O567" s="218"/>
      <c r="P567" s="218"/>
      <c r="Q567" s="218"/>
      <c r="R567" s="218"/>
      <c r="S567" s="218"/>
      <c r="T567" s="219"/>
      <c r="AT567" s="220" t="s">
        <v>184</v>
      </c>
      <c r="AU567" s="220" t="s">
        <v>80</v>
      </c>
      <c r="AV567" s="13" t="s">
        <v>80</v>
      </c>
      <c r="AW567" s="13" t="s">
        <v>33</v>
      </c>
      <c r="AX567" s="13" t="s">
        <v>78</v>
      </c>
      <c r="AY567" s="220" t="s">
        <v>162</v>
      </c>
    </row>
    <row r="568" spans="1:65" s="2" customFormat="1" ht="16.5" customHeight="1">
      <c r="A568" s="35"/>
      <c r="B568" s="36"/>
      <c r="C568" s="232" t="s">
        <v>880</v>
      </c>
      <c r="D568" s="232" t="s">
        <v>259</v>
      </c>
      <c r="E568" s="233" t="s">
        <v>881</v>
      </c>
      <c r="F568" s="234" t="s">
        <v>882</v>
      </c>
      <c r="G568" s="235" t="s">
        <v>250</v>
      </c>
      <c r="H568" s="236">
        <v>101.29600000000001</v>
      </c>
      <c r="I568" s="237"/>
      <c r="J568" s="238">
        <f>ROUND(I568*H568,2)</f>
        <v>0</v>
      </c>
      <c r="K568" s="234" t="s">
        <v>19</v>
      </c>
      <c r="L568" s="239"/>
      <c r="M568" s="240" t="s">
        <v>19</v>
      </c>
      <c r="N568" s="241" t="s">
        <v>42</v>
      </c>
      <c r="O568" s="65"/>
      <c r="P568" s="202">
        <f>O568*H568</f>
        <v>0</v>
      </c>
      <c r="Q568" s="202">
        <v>1.8E-3</v>
      </c>
      <c r="R568" s="202">
        <f>Q568*H568</f>
        <v>0.18233280000000002</v>
      </c>
      <c r="S568" s="202">
        <v>0</v>
      </c>
      <c r="T568" s="203">
        <f>S568*H568</f>
        <v>0</v>
      </c>
      <c r="U568" s="35"/>
      <c r="V568" s="35"/>
      <c r="W568" s="35"/>
      <c r="X568" s="35"/>
      <c r="Y568" s="35"/>
      <c r="Z568" s="35"/>
      <c r="AA568" s="35"/>
      <c r="AB568" s="35"/>
      <c r="AC568" s="35"/>
      <c r="AD568" s="35"/>
      <c r="AE568" s="35"/>
      <c r="AR568" s="204" t="s">
        <v>207</v>
      </c>
      <c r="AT568" s="204" t="s">
        <v>259</v>
      </c>
      <c r="AU568" s="204" t="s">
        <v>80</v>
      </c>
      <c r="AY568" s="18" t="s">
        <v>162</v>
      </c>
      <c r="BE568" s="205">
        <f>IF(N568="základní",J568,0)</f>
        <v>0</v>
      </c>
      <c r="BF568" s="205">
        <f>IF(N568="snížená",J568,0)</f>
        <v>0</v>
      </c>
      <c r="BG568" s="205">
        <f>IF(N568="zákl. přenesená",J568,0)</f>
        <v>0</v>
      </c>
      <c r="BH568" s="205">
        <f>IF(N568="sníž. přenesená",J568,0)</f>
        <v>0</v>
      </c>
      <c r="BI568" s="205">
        <f>IF(N568="nulová",J568,0)</f>
        <v>0</v>
      </c>
      <c r="BJ568" s="18" t="s">
        <v>78</v>
      </c>
      <c r="BK568" s="205">
        <f>ROUND(I568*H568,2)</f>
        <v>0</v>
      </c>
      <c r="BL568" s="18" t="s">
        <v>169</v>
      </c>
      <c r="BM568" s="204" t="s">
        <v>883</v>
      </c>
    </row>
    <row r="569" spans="1:65" s="2" customFormat="1" ht="19.5">
      <c r="A569" s="35"/>
      <c r="B569" s="36"/>
      <c r="C569" s="37"/>
      <c r="D569" s="206" t="s">
        <v>264</v>
      </c>
      <c r="E569" s="37"/>
      <c r="F569" s="207" t="s">
        <v>884</v>
      </c>
      <c r="G569" s="37"/>
      <c r="H569" s="37"/>
      <c r="I569" s="116"/>
      <c r="J569" s="37"/>
      <c r="K569" s="37"/>
      <c r="L569" s="40"/>
      <c r="M569" s="208"/>
      <c r="N569" s="209"/>
      <c r="O569" s="65"/>
      <c r="P569" s="65"/>
      <c r="Q569" s="65"/>
      <c r="R569" s="65"/>
      <c r="S569" s="65"/>
      <c r="T569" s="66"/>
      <c r="U569" s="35"/>
      <c r="V569" s="35"/>
      <c r="W569" s="35"/>
      <c r="X569" s="35"/>
      <c r="Y569" s="35"/>
      <c r="Z569" s="35"/>
      <c r="AA569" s="35"/>
      <c r="AB569" s="35"/>
      <c r="AC569" s="35"/>
      <c r="AD569" s="35"/>
      <c r="AE569" s="35"/>
      <c r="AT569" s="18" t="s">
        <v>264</v>
      </c>
      <c r="AU569" s="18" t="s">
        <v>80</v>
      </c>
    </row>
    <row r="570" spans="1:65" s="13" customFormat="1" ht="11.25">
      <c r="B570" s="210"/>
      <c r="C570" s="211"/>
      <c r="D570" s="206" t="s">
        <v>184</v>
      </c>
      <c r="E570" s="211"/>
      <c r="F570" s="213" t="s">
        <v>885</v>
      </c>
      <c r="G570" s="211"/>
      <c r="H570" s="214">
        <v>101.29600000000001</v>
      </c>
      <c r="I570" s="215"/>
      <c r="J570" s="211"/>
      <c r="K570" s="211"/>
      <c r="L570" s="216"/>
      <c r="M570" s="217"/>
      <c r="N570" s="218"/>
      <c r="O570" s="218"/>
      <c r="P570" s="218"/>
      <c r="Q570" s="218"/>
      <c r="R570" s="218"/>
      <c r="S570" s="218"/>
      <c r="T570" s="219"/>
      <c r="AT570" s="220" t="s">
        <v>184</v>
      </c>
      <c r="AU570" s="220" t="s">
        <v>80</v>
      </c>
      <c r="AV570" s="13" t="s">
        <v>80</v>
      </c>
      <c r="AW570" s="13" t="s">
        <v>4</v>
      </c>
      <c r="AX570" s="13" t="s">
        <v>78</v>
      </c>
      <c r="AY570" s="220" t="s">
        <v>162</v>
      </c>
    </row>
    <row r="571" spans="1:65" s="2" customFormat="1" ht="21.75" customHeight="1">
      <c r="A571" s="35"/>
      <c r="B571" s="36"/>
      <c r="C571" s="193" t="s">
        <v>886</v>
      </c>
      <c r="D571" s="193" t="s">
        <v>164</v>
      </c>
      <c r="E571" s="194" t="s">
        <v>887</v>
      </c>
      <c r="F571" s="195" t="s">
        <v>888</v>
      </c>
      <c r="G571" s="196" t="s">
        <v>250</v>
      </c>
      <c r="H571" s="197">
        <v>99.31</v>
      </c>
      <c r="I571" s="198"/>
      <c r="J571" s="199">
        <f>ROUND(I571*H571,2)</f>
        <v>0</v>
      </c>
      <c r="K571" s="195" t="s">
        <v>168</v>
      </c>
      <c r="L571" s="40"/>
      <c r="M571" s="200" t="s">
        <v>19</v>
      </c>
      <c r="N571" s="201" t="s">
        <v>42</v>
      </c>
      <c r="O571" s="65"/>
      <c r="P571" s="202">
        <f>O571*H571</f>
        <v>0</v>
      </c>
      <c r="Q571" s="202">
        <v>8.5000000000000006E-3</v>
      </c>
      <c r="R571" s="202">
        <f>Q571*H571</f>
        <v>0.84413500000000008</v>
      </c>
      <c r="S571" s="202">
        <v>0</v>
      </c>
      <c r="T571" s="203">
        <f>S571*H571</f>
        <v>0</v>
      </c>
      <c r="U571" s="35"/>
      <c r="V571" s="35"/>
      <c r="W571" s="35"/>
      <c r="X571" s="35"/>
      <c r="Y571" s="35"/>
      <c r="Z571" s="35"/>
      <c r="AA571" s="35"/>
      <c r="AB571" s="35"/>
      <c r="AC571" s="35"/>
      <c r="AD571" s="35"/>
      <c r="AE571" s="35"/>
      <c r="AR571" s="204" t="s">
        <v>169</v>
      </c>
      <c r="AT571" s="204" t="s">
        <v>164</v>
      </c>
      <c r="AU571" s="204" t="s">
        <v>80</v>
      </c>
      <c r="AY571" s="18" t="s">
        <v>162</v>
      </c>
      <c r="BE571" s="205">
        <f>IF(N571="základní",J571,0)</f>
        <v>0</v>
      </c>
      <c r="BF571" s="205">
        <f>IF(N571="snížená",J571,0)</f>
        <v>0</v>
      </c>
      <c r="BG571" s="205">
        <f>IF(N571="zákl. přenesená",J571,0)</f>
        <v>0</v>
      </c>
      <c r="BH571" s="205">
        <f>IF(N571="sníž. přenesená",J571,0)</f>
        <v>0</v>
      </c>
      <c r="BI571" s="205">
        <f>IF(N571="nulová",J571,0)</f>
        <v>0</v>
      </c>
      <c r="BJ571" s="18" t="s">
        <v>78</v>
      </c>
      <c r="BK571" s="205">
        <f>ROUND(I571*H571,2)</f>
        <v>0</v>
      </c>
      <c r="BL571" s="18" t="s">
        <v>169</v>
      </c>
      <c r="BM571" s="204" t="s">
        <v>889</v>
      </c>
    </row>
    <row r="572" spans="1:65" s="2" customFormat="1" ht="175.5">
      <c r="A572" s="35"/>
      <c r="B572" s="36"/>
      <c r="C572" s="37"/>
      <c r="D572" s="206" t="s">
        <v>171</v>
      </c>
      <c r="E572" s="37"/>
      <c r="F572" s="207" t="s">
        <v>863</v>
      </c>
      <c r="G572" s="37"/>
      <c r="H572" s="37"/>
      <c r="I572" s="116"/>
      <c r="J572" s="37"/>
      <c r="K572" s="37"/>
      <c r="L572" s="40"/>
      <c r="M572" s="208"/>
      <c r="N572" s="209"/>
      <c r="O572" s="65"/>
      <c r="P572" s="65"/>
      <c r="Q572" s="65"/>
      <c r="R572" s="65"/>
      <c r="S572" s="65"/>
      <c r="T572" s="66"/>
      <c r="U572" s="35"/>
      <c r="V572" s="35"/>
      <c r="W572" s="35"/>
      <c r="X572" s="35"/>
      <c r="Y572" s="35"/>
      <c r="Z572" s="35"/>
      <c r="AA572" s="35"/>
      <c r="AB572" s="35"/>
      <c r="AC572" s="35"/>
      <c r="AD572" s="35"/>
      <c r="AE572" s="35"/>
      <c r="AT572" s="18" t="s">
        <v>171</v>
      </c>
      <c r="AU572" s="18" t="s">
        <v>80</v>
      </c>
    </row>
    <row r="573" spans="1:65" s="13" customFormat="1" ht="11.25">
      <c r="B573" s="210"/>
      <c r="C573" s="211"/>
      <c r="D573" s="206" t="s">
        <v>184</v>
      </c>
      <c r="E573" s="212" t="s">
        <v>19</v>
      </c>
      <c r="F573" s="213" t="s">
        <v>879</v>
      </c>
      <c r="G573" s="211"/>
      <c r="H573" s="214">
        <v>99.31</v>
      </c>
      <c r="I573" s="215"/>
      <c r="J573" s="211"/>
      <c r="K573" s="211"/>
      <c r="L573" s="216"/>
      <c r="M573" s="217"/>
      <c r="N573" s="218"/>
      <c r="O573" s="218"/>
      <c r="P573" s="218"/>
      <c r="Q573" s="218"/>
      <c r="R573" s="218"/>
      <c r="S573" s="218"/>
      <c r="T573" s="219"/>
      <c r="AT573" s="220" t="s">
        <v>184</v>
      </c>
      <c r="AU573" s="220" t="s">
        <v>80</v>
      </c>
      <c r="AV573" s="13" t="s">
        <v>80</v>
      </c>
      <c r="AW573" s="13" t="s">
        <v>33</v>
      </c>
      <c r="AX573" s="13" t="s">
        <v>78</v>
      </c>
      <c r="AY573" s="220" t="s">
        <v>162</v>
      </c>
    </row>
    <row r="574" spans="1:65" s="2" customFormat="1" ht="16.5" customHeight="1">
      <c r="A574" s="35"/>
      <c r="B574" s="36"/>
      <c r="C574" s="232" t="s">
        <v>890</v>
      </c>
      <c r="D574" s="232" t="s">
        <v>259</v>
      </c>
      <c r="E574" s="233" t="s">
        <v>891</v>
      </c>
      <c r="F574" s="234" t="s">
        <v>892</v>
      </c>
      <c r="G574" s="235" t="s">
        <v>250</v>
      </c>
      <c r="H574" s="236">
        <v>101.29600000000001</v>
      </c>
      <c r="I574" s="237"/>
      <c r="J574" s="238">
        <f>ROUND(I574*H574,2)</f>
        <v>0</v>
      </c>
      <c r="K574" s="234" t="s">
        <v>168</v>
      </c>
      <c r="L574" s="239"/>
      <c r="M574" s="240" t="s">
        <v>19</v>
      </c>
      <c r="N574" s="241" t="s">
        <v>42</v>
      </c>
      <c r="O574" s="65"/>
      <c r="P574" s="202">
        <f>O574*H574</f>
        <v>0</v>
      </c>
      <c r="Q574" s="202">
        <v>3.0000000000000001E-3</v>
      </c>
      <c r="R574" s="202">
        <f>Q574*H574</f>
        <v>0.30388800000000005</v>
      </c>
      <c r="S574" s="202">
        <v>0</v>
      </c>
      <c r="T574" s="203">
        <f>S574*H574</f>
        <v>0</v>
      </c>
      <c r="U574" s="35"/>
      <c r="V574" s="35"/>
      <c r="W574" s="35"/>
      <c r="X574" s="35"/>
      <c r="Y574" s="35"/>
      <c r="Z574" s="35"/>
      <c r="AA574" s="35"/>
      <c r="AB574" s="35"/>
      <c r="AC574" s="35"/>
      <c r="AD574" s="35"/>
      <c r="AE574" s="35"/>
      <c r="AR574" s="204" t="s">
        <v>207</v>
      </c>
      <c r="AT574" s="204" t="s">
        <v>259</v>
      </c>
      <c r="AU574" s="204" t="s">
        <v>80</v>
      </c>
      <c r="AY574" s="18" t="s">
        <v>162</v>
      </c>
      <c r="BE574" s="205">
        <f>IF(N574="základní",J574,0)</f>
        <v>0</v>
      </c>
      <c r="BF574" s="205">
        <f>IF(N574="snížená",J574,0)</f>
        <v>0</v>
      </c>
      <c r="BG574" s="205">
        <f>IF(N574="zákl. přenesená",J574,0)</f>
        <v>0</v>
      </c>
      <c r="BH574" s="205">
        <f>IF(N574="sníž. přenesená",J574,0)</f>
        <v>0</v>
      </c>
      <c r="BI574" s="205">
        <f>IF(N574="nulová",J574,0)</f>
        <v>0</v>
      </c>
      <c r="BJ574" s="18" t="s">
        <v>78</v>
      </c>
      <c r="BK574" s="205">
        <f>ROUND(I574*H574,2)</f>
        <v>0</v>
      </c>
      <c r="BL574" s="18" t="s">
        <v>169</v>
      </c>
      <c r="BM574" s="204" t="s">
        <v>893</v>
      </c>
    </row>
    <row r="575" spans="1:65" s="2" customFormat="1" ht="19.5">
      <c r="A575" s="35"/>
      <c r="B575" s="36"/>
      <c r="C575" s="37"/>
      <c r="D575" s="206" t="s">
        <v>264</v>
      </c>
      <c r="E575" s="37"/>
      <c r="F575" s="207" t="s">
        <v>884</v>
      </c>
      <c r="G575" s="37"/>
      <c r="H575" s="37"/>
      <c r="I575" s="116"/>
      <c r="J575" s="37"/>
      <c r="K575" s="37"/>
      <c r="L575" s="40"/>
      <c r="M575" s="208"/>
      <c r="N575" s="209"/>
      <c r="O575" s="65"/>
      <c r="P575" s="65"/>
      <c r="Q575" s="65"/>
      <c r="R575" s="65"/>
      <c r="S575" s="65"/>
      <c r="T575" s="66"/>
      <c r="U575" s="35"/>
      <c r="V575" s="35"/>
      <c r="W575" s="35"/>
      <c r="X575" s="35"/>
      <c r="Y575" s="35"/>
      <c r="Z575" s="35"/>
      <c r="AA575" s="35"/>
      <c r="AB575" s="35"/>
      <c r="AC575" s="35"/>
      <c r="AD575" s="35"/>
      <c r="AE575" s="35"/>
      <c r="AT575" s="18" t="s">
        <v>264</v>
      </c>
      <c r="AU575" s="18" t="s">
        <v>80</v>
      </c>
    </row>
    <row r="576" spans="1:65" s="13" customFormat="1" ht="11.25">
      <c r="B576" s="210"/>
      <c r="C576" s="211"/>
      <c r="D576" s="206" t="s">
        <v>184</v>
      </c>
      <c r="E576" s="211"/>
      <c r="F576" s="213" t="s">
        <v>885</v>
      </c>
      <c r="G576" s="211"/>
      <c r="H576" s="214">
        <v>101.29600000000001</v>
      </c>
      <c r="I576" s="215"/>
      <c r="J576" s="211"/>
      <c r="K576" s="211"/>
      <c r="L576" s="216"/>
      <c r="M576" s="217"/>
      <c r="N576" s="218"/>
      <c r="O576" s="218"/>
      <c r="P576" s="218"/>
      <c r="Q576" s="218"/>
      <c r="R576" s="218"/>
      <c r="S576" s="218"/>
      <c r="T576" s="219"/>
      <c r="AT576" s="220" t="s">
        <v>184</v>
      </c>
      <c r="AU576" s="220" t="s">
        <v>80</v>
      </c>
      <c r="AV576" s="13" t="s">
        <v>80</v>
      </c>
      <c r="AW576" s="13" t="s">
        <v>4</v>
      </c>
      <c r="AX576" s="13" t="s">
        <v>78</v>
      </c>
      <c r="AY576" s="220" t="s">
        <v>162</v>
      </c>
    </row>
    <row r="577" spans="1:65" s="2" customFormat="1" ht="21.75" customHeight="1">
      <c r="A577" s="35"/>
      <c r="B577" s="36"/>
      <c r="C577" s="193" t="s">
        <v>894</v>
      </c>
      <c r="D577" s="193" t="s">
        <v>164</v>
      </c>
      <c r="E577" s="194" t="s">
        <v>895</v>
      </c>
      <c r="F577" s="195" t="s">
        <v>896</v>
      </c>
      <c r="G577" s="196" t="s">
        <v>250</v>
      </c>
      <c r="H577" s="197">
        <v>68.025999999999996</v>
      </c>
      <c r="I577" s="198"/>
      <c r="J577" s="199">
        <f>ROUND(I577*H577,2)</f>
        <v>0</v>
      </c>
      <c r="K577" s="195" t="s">
        <v>168</v>
      </c>
      <c r="L577" s="40"/>
      <c r="M577" s="200" t="s">
        <v>19</v>
      </c>
      <c r="N577" s="201" t="s">
        <v>42</v>
      </c>
      <c r="O577" s="65"/>
      <c r="P577" s="202">
        <f>O577*H577</f>
        <v>0</v>
      </c>
      <c r="Q577" s="202">
        <v>8.5599999999999999E-3</v>
      </c>
      <c r="R577" s="202">
        <f>Q577*H577</f>
        <v>0.58230255999999991</v>
      </c>
      <c r="S577" s="202">
        <v>0</v>
      </c>
      <c r="T577" s="203">
        <f>S577*H577</f>
        <v>0</v>
      </c>
      <c r="U577" s="35"/>
      <c r="V577" s="35"/>
      <c r="W577" s="35"/>
      <c r="X577" s="35"/>
      <c r="Y577" s="35"/>
      <c r="Z577" s="35"/>
      <c r="AA577" s="35"/>
      <c r="AB577" s="35"/>
      <c r="AC577" s="35"/>
      <c r="AD577" s="35"/>
      <c r="AE577" s="35"/>
      <c r="AR577" s="204" t="s">
        <v>169</v>
      </c>
      <c r="AT577" s="204" t="s">
        <v>164</v>
      </c>
      <c r="AU577" s="204" t="s">
        <v>80</v>
      </c>
      <c r="AY577" s="18" t="s">
        <v>162</v>
      </c>
      <c r="BE577" s="205">
        <f>IF(N577="základní",J577,0)</f>
        <v>0</v>
      </c>
      <c r="BF577" s="205">
        <f>IF(N577="snížená",J577,0)</f>
        <v>0</v>
      </c>
      <c r="BG577" s="205">
        <f>IF(N577="zákl. přenesená",J577,0)</f>
        <v>0</v>
      </c>
      <c r="BH577" s="205">
        <f>IF(N577="sníž. přenesená",J577,0)</f>
        <v>0</v>
      </c>
      <c r="BI577" s="205">
        <f>IF(N577="nulová",J577,0)</f>
        <v>0</v>
      </c>
      <c r="BJ577" s="18" t="s">
        <v>78</v>
      </c>
      <c r="BK577" s="205">
        <f>ROUND(I577*H577,2)</f>
        <v>0</v>
      </c>
      <c r="BL577" s="18" t="s">
        <v>169</v>
      </c>
      <c r="BM577" s="204" t="s">
        <v>897</v>
      </c>
    </row>
    <row r="578" spans="1:65" s="2" customFormat="1" ht="175.5">
      <c r="A578" s="35"/>
      <c r="B578" s="36"/>
      <c r="C578" s="37"/>
      <c r="D578" s="206" t="s">
        <v>171</v>
      </c>
      <c r="E578" s="37"/>
      <c r="F578" s="207" t="s">
        <v>863</v>
      </c>
      <c r="G578" s="37"/>
      <c r="H578" s="37"/>
      <c r="I578" s="116"/>
      <c r="J578" s="37"/>
      <c r="K578" s="37"/>
      <c r="L578" s="40"/>
      <c r="M578" s="208"/>
      <c r="N578" s="209"/>
      <c r="O578" s="65"/>
      <c r="P578" s="65"/>
      <c r="Q578" s="65"/>
      <c r="R578" s="65"/>
      <c r="S578" s="65"/>
      <c r="T578" s="66"/>
      <c r="U578" s="35"/>
      <c r="V578" s="35"/>
      <c r="W578" s="35"/>
      <c r="X578" s="35"/>
      <c r="Y578" s="35"/>
      <c r="Z578" s="35"/>
      <c r="AA578" s="35"/>
      <c r="AB578" s="35"/>
      <c r="AC578" s="35"/>
      <c r="AD578" s="35"/>
      <c r="AE578" s="35"/>
      <c r="AT578" s="18" t="s">
        <v>171</v>
      </c>
      <c r="AU578" s="18" t="s">
        <v>80</v>
      </c>
    </row>
    <row r="579" spans="1:65" s="13" customFormat="1" ht="11.25">
      <c r="B579" s="210"/>
      <c r="C579" s="211"/>
      <c r="D579" s="206" t="s">
        <v>184</v>
      </c>
      <c r="E579" s="212" t="s">
        <v>19</v>
      </c>
      <c r="F579" s="213" t="s">
        <v>898</v>
      </c>
      <c r="G579" s="211"/>
      <c r="H579" s="214">
        <v>68.025999999999996</v>
      </c>
      <c r="I579" s="215"/>
      <c r="J579" s="211"/>
      <c r="K579" s="211"/>
      <c r="L579" s="216"/>
      <c r="M579" s="217"/>
      <c r="N579" s="218"/>
      <c r="O579" s="218"/>
      <c r="P579" s="218"/>
      <c r="Q579" s="218"/>
      <c r="R579" s="218"/>
      <c r="S579" s="218"/>
      <c r="T579" s="219"/>
      <c r="AT579" s="220" t="s">
        <v>184</v>
      </c>
      <c r="AU579" s="220" t="s">
        <v>80</v>
      </c>
      <c r="AV579" s="13" t="s">
        <v>80</v>
      </c>
      <c r="AW579" s="13" t="s">
        <v>33</v>
      </c>
      <c r="AX579" s="13" t="s">
        <v>78</v>
      </c>
      <c r="AY579" s="220" t="s">
        <v>162</v>
      </c>
    </row>
    <row r="580" spans="1:65" s="2" customFormat="1" ht="16.5" customHeight="1">
      <c r="A580" s="35"/>
      <c r="B580" s="36"/>
      <c r="C580" s="232" t="s">
        <v>899</v>
      </c>
      <c r="D580" s="232" t="s">
        <v>259</v>
      </c>
      <c r="E580" s="233" t="s">
        <v>900</v>
      </c>
      <c r="F580" s="234" t="s">
        <v>901</v>
      </c>
      <c r="G580" s="235" t="s">
        <v>250</v>
      </c>
      <c r="H580" s="236">
        <v>69.387</v>
      </c>
      <c r="I580" s="237"/>
      <c r="J580" s="238">
        <f>ROUND(I580*H580,2)</f>
        <v>0</v>
      </c>
      <c r="K580" s="234" t="s">
        <v>168</v>
      </c>
      <c r="L580" s="239"/>
      <c r="M580" s="240" t="s">
        <v>19</v>
      </c>
      <c r="N580" s="241" t="s">
        <v>42</v>
      </c>
      <c r="O580" s="65"/>
      <c r="P580" s="202">
        <f>O580*H580</f>
        <v>0</v>
      </c>
      <c r="Q580" s="202">
        <v>3.5999999999999999E-3</v>
      </c>
      <c r="R580" s="202">
        <f>Q580*H580</f>
        <v>0.24979319999999999</v>
      </c>
      <c r="S580" s="202">
        <v>0</v>
      </c>
      <c r="T580" s="203">
        <f>S580*H580</f>
        <v>0</v>
      </c>
      <c r="U580" s="35"/>
      <c r="V580" s="35"/>
      <c r="W580" s="35"/>
      <c r="X580" s="35"/>
      <c r="Y580" s="35"/>
      <c r="Z580" s="35"/>
      <c r="AA580" s="35"/>
      <c r="AB580" s="35"/>
      <c r="AC580" s="35"/>
      <c r="AD580" s="35"/>
      <c r="AE580" s="35"/>
      <c r="AR580" s="204" t="s">
        <v>207</v>
      </c>
      <c r="AT580" s="204" t="s">
        <v>259</v>
      </c>
      <c r="AU580" s="204" t="s">
        <v>80</v>
      </c>
      <c r="AY580" s="18" t="s">
        <v>162</v>
      </c>
      <c r="BE580" s="205">
        <f>IF(N580="základní",J580,0)</f>
        <v>0</v>
      </c>
      <c r="BF580" s="205">
        <f>IF(N580="snížená",J580,0)</f>
        <v>0</v>
      </c>
      <c r="BG580" s="205">
        <f>IF(N580="zákl. přenesená",J580,0)</f>
        <v>0</v>
      </c>
      <c r="BH580" s="205">
        <f>IF(N580="sníž. přenesená",J580,0)</f>
        <v>0</v>
      </c>
      <c r="BI580" s="205">
        <f>IF(N580="nulová",J580,0)</f>
        <v>0</v>
      </c>
      <c r="BJ580" s="18" t="s">
        <v>78</v>
      </c>
      <c r="BK580" s="205">
        <f>ROUND(I580*H580,2)</f>
        <v>0</v>
      </c>
      <c r="BL580" s="18" t="s">
        <v>169</v>
      </c>
      <c r="BM580" s="204" t="s">
        <v>902</v>
      </c>
    </row>
    <row r="581" spans="1:65" s="2" customFormat="1" ht="19.5">
      <c r="A581" s="35"/>
      <c r="B581" s="36"/>
      <c r="C581" s="37"/>
      <c r="D581" s="206" t="s">
        <v>264</v>
      </c>
      <c r="E581" s="37"/>
      <c r="F581" s="207" t="s">
        <v>884</v>
      </c>
      <c r="G581" s="37"/>
      <c r="H581" s="37"/>
      <c r="I581" s="116"/>
      <c r="J581" s="37"/>
      <c r="K581" s="37"/>
      <c r="L581" s="40"/>
      <c r="M581" s="208"/>
      <c r="N581" s="209"/>
      <c r="O581" s="65"/>
      <c r="P581" s="65"/>
      <c r="Q581" s="65"/>
      <c r="R581" s="65"/>
      <c r="S581" s="65"/>
      <c r="T581" s="66"/>
      <c r="U581" s="35"/>
      <c r="V581" s="35"/>
      <c r="W581" s="35"/>
      <c r="X581" s="35"/>
      <c r="Y581" s="35"/>
      <c r="Z581" s="35"/>
      <c r="AA581" s="35"/>
      <c r="AB581" s="35"/>
      <c r="AC581" s="35"/>
      <c r="AD581" s="35"/>
      <c r="AE581" s="35"/>
      <c r="AT581" s="18" t="s">
        <v>264</v>
      </c>
      <c r="AU581" s="18" t="s">
        <v>80</v>
      </c>
    </row>
    <row r="582" spans="1:65" s="13" customFormat="1" ht="11.25">
      <c r="B582" s="210"/>
      <c r="C582" s="211"/>
      <c r="D582" s="206" t="s">
        <v>184</v>
      </c>
      <c r="E582" s="211"/>
      <c r="F582" s="213" t="s">
        <v>903</v>
      </c>
      <c r="G582" s="211"/>
      <c r="H582" s="214">
        <v>69.387</v>
      </c>
      <c r="I582" s="215"/>
      <c r="J582" s="211"/>
      <c r="K582" s="211"/>
      <c r="L582" s="216"/>
      <c r="M582" s="217"/>
      <c r="N582" s="218"/>
      <c r="O582" s="218"/>
      <c r="P582" s="218"/>
      <c r="Q582" s="218"/>
      <c r="R582" s="218"/>
      <c r="S582" s="218"/>
      <c r="T582" s="219"/>
      <c r="AT582" s="220" t="s">
        <v>184</v>
      </c>
      <c r="AU582" s="220" t="s">
        <v>80</v>
      </c>
      <c r="AV582" s="13" t="s">
        <v>80</v>
      </c>
      <c r="AW582" s="13" t="s">
        <v>4</v>
      </c>
      <c r="AX582" s="13" t="s">
        <v>78</v>
      </c>
      <c r="AY582" s="220" t="s">
        <v>162</v>
      </c>
    </row>
    <row r="583" spans="1:65" s="2" customFormat="1" ht="21.75" customHeight="1">
      <c r="A583" s="35"/>
      <c r="B583" s="36"/>
      <c r="C583" s="193" t="s">
        <v>904</v>
      </c>
      <c r="D583" s="193" t="s">
        <v>164</v>
      </c>
      <c r="E583" s="194" t="s">
        <v>905</v>
      </c>
      <c r="F583" s="195" t="s">
        <v>906</v>
      </c>
      <c r="G583" s="196" t="s">
        <v>250</v>
      </c>
      <c r="H583" s="197">
        <v>375.2</v>
      </c>
      <c r="I583" s="198"/>
      <c r="J583" s="199">
        <f>ROUND(I583*H583,2)</f>
        <v>0</v>
      </c>
      <c r="K583" s="195" t="s">
        <v>168</v>
      </c>
      <c r="L583" s="40"/>
      <c r="M583" s="200" t="s">
        <v>19</v>
      </c>
      <c r="N583" s="201" t="s">
        <v>42</v>
      </c>
      <c r="O583" s="65"/>
      <c r="P583" s="202">
        <f>O583*H583</f>
        <v>0</v>
      </c>
      <c r="Q583" s="202">
        <v>8.6199999999999992E-3</v>
      </c>
      <c r="R583" s="202">
        <f>Q583*H583</f>
        <v>3.2342239999999998</v>
      </c>
      <c r="S583" s="202">
        <v>0</v>
      </c>
      <c r="T583" s="203">
        <f>S583*H583</f>
        <v>0</v>
      </c>
      <c r="U583" s="35"/>
      <c r="V583" s="35"/>
      <c r="W583" s="35"/>
      <c r="X583" s="35"/>
      <c r="Y583" s="35"/>
      <c r="Z583" s="35"/>
      <c r="AA583" s="35"/>
      <c r="AB583" s="35"/>
      <c r="AC583" s="35"/>
      <c r="AD583" s="35"/>
      <c r="AE583" s="35"/>
      <c r="AR583" s="204" t="s">
        <v>169</v>
      </c>
      <c r="AT583" s="204" t="s">
        <v>164</v>
      </c>
      <c r="AU583" s="204" t="s">
        <v>80</v>
      </c>
      <c r="AY583" s="18" t="s">
        <v>162</v>
      </c>
      <c r="BE583" s="205">
        <f>IF(N583="základní",J583,0)</f>
        <v>0</v>
      </c>
      <c r="BF583" s="205">
        <f>IF(N583="snížená",J583,0)</f>
        <v>0</v>
      </c>
      <c r="BG583" s="205">
        <f>IF(N583="zákl. přenesená",J583,0)</f>
        <v>0</v>
      </c>
      <c r="BH583" s="205">
        <f>IF(N583="sníž. přenesená",J583,0)</f>
        <v>0</v>
      </c>
      <c r="BI583" s="205">
        <f>IF(N583="nulová",J583,0)</f>
        <v>0</v>
      </c>
      <c r="BJ583" s="18" t="s">
        <v>78</v>
      </c>
      <c r="BK583" s="205">
        <f>ROUND(I583*H583,2)</f>
        <v>0</v>
      </c>
      <c r="BL583" s="18" t="s">
        <v>169</v>
      </c>
      <c r="BM583" s="204" t="s">
        <v>907</v>
      </c>
    </row>
    <row r="584" spans="1:65" s="2" customFormat="1" ht="175.5">
      <c r="A584" s="35"/>
      <c r="B584" s="36"/>
      <c r="C584" s="37"/>
      <c r="D584" s="206" t="s">
        <v>171</v>
      </c>
      <c r="E584" s="37"/>
      <c r="F584" s="207" t="s">
        <v>863</v>
      </c>
      <c r="G584" s="37"/>
      <c r="H584" s="37"/>
      <c r="I584" s="116"/>
      <c r="J584" s="37"/>
      <c r="K584" s="37"/>
      <c r="L584" s="40"/>
      <c r="M584" s="208"/>
      <c r="N584" s="209"/>
      <c r="O584" s="65"/>
      <c r="P584" s="65"/>
      <c r="Q584" s="65"/>
      <c r="R584" s="65"/>
      <c r="S584" s="65"/>
      <c r="T584" s="66"/>
      <c r="U584" s="35"/>
      <c r="V584" s="35"/>
      <c r="W584" s="35"/>
      <c r="X584" s="35"/>
      <c r="Y584" s="35"/>
      <c r="Z584" s="35"/>
      <c r="AA584" s="35"/>
      <c r="AB584" s="35"/>
      <c r="AC584" s="35"/>
      <c r="AD584" s="35"/>
      <c r="AE584" s="35"/>
      <c r="AT584" s="18" t="s">
        <v>171</v>
      </c>
      <c r="AU584" s="18" t="s">
        <v>80</v>
      </c>
    </row>
    <row r="585" spans="1:65" s="13" customFormat="1" ht="11.25">
      <c r="B585" s="210"/>
      <c r="C585" s="211"/>
      <c r="D585" s="206" t="s">
        <v>184</v>
      </c>
      <c r="E585" s="212" t="s">
        <v>19</v>
      </c>
      <c r="F585" s="213" t="s">
        <v>908</v>
      </c>
      <c r="G585" s="211"/>
      <c r="H585" s="214">
        <v>375.2</v>
      </c>
      <c r="I585" s="215"/>
      <c r="J585" s="211"/>
      <c r="K585" s="211"/>
      <c r="L585" s="216"/>
      <c r="M585" s="217"/>
      <c r="N585" s="218"/>
      <c r="O585" s="218"/>
      <c r="P585" s="218"/>
      <c r="Q585" s="218"/>
      <c r="R585" s="218"/>
      <c r="S585" s="218"/>
      <c r="T585" s="219"/>
      <c r="AT585" s="220" t="s">
        <v>184</v>
      </c>
      <c r="AU585" s="220" t="s">
        <v>80</v>
      </c>
      <c r="AV585" s="13" t="s">
        <v>80</v>
      </c>
      <c r="AW585" s="13" t="s">
        <v>33</v>
      </c>
      <c r="AX585" s="13" t="s">
        <v>78</v>
      </c>
      <c r="AY585" s="220" t="s">
        <v>162</v>
      </c>
    </row>
    <row r="586" spans="1:65" s="2" customFormat="1" ht="16.5" customHeight="1">
      <c r="A586" s="35"/>
      <c r="B586" s="36"/>
      <c r="C586" s="232" t="s">
        <v>909</v>
      </c>
      <c r="D586" s="232" t="s">
        <v>259</v>
      </c>
      <c r="E586" s="233" t="s">
        <v>910</v>
      </c>
      <c r="F586" s="234" t="s">
        <v>911</v>
      </c>
      <c r="G586" s="235" t="s">
        <v>250</v>
      </c>
      <c r="H586" s="236">
        <v>382.70400000000001</v>
      </c>
      <c r="I586" s="237"/>
      <c r="J586" s="238">
        <f>ROUND(I586*H586,2)</f>
        <v>0</v>
      </c>
      <c r="K586" s="234" t="s">
        <v>168</v>
      </c>
      <c r="L586" s="239"/>
      <c r="M586" s="240" t="s">
        <v>19</v>
      </c>
      <c r="N586" s="241" t="s">
        <v>42</v>
      </c>
      <c r="O586" s="65"/>
      <c r="P586" s="202">
        <f>O586*H586</f>
        <v>0</v>
      </c>
      <c r="Q586" s="202">
        <v>3.8999999999999998E-3</v>
      </c>
      <c r="R586" s="202">
        <f>Q586*H586</f>
        <v>1.4925455999999999</v>
      </c>
      <c r="S586" s="202">
        <v>0</v>
      </c>
      <c r="T586" s="203">
        <f>S586*H586</f>
        <v>0</v>
      </c>
      <c r="U586" s="35"/>
      <c r="V586" s="35"/>
      <c r="W586" s="35"/>
      <c r="X586" s="35"/>
      <c r="Y586" s="35"/>
      <c r="Z586" s="35"/>
      <c r="AA586" s="35"/>
      <c r="AB586" s="35"/>
      <c r="AC586" s="35"/>
      <c r="AD586" s="35"/>
      <c r="AE586" s="35"/>
      <c r="AR586" s="204" t="s">
        <v>207</v>
      </c>
      <c r="AT586" s="204" t="s">
        <v>259</v>
      </c>
      <c r="AU586" s="204" t="s">
        <v>80</v>
      </c>
      <c r="AY586" s="18" t="s">
        <v>162</v>
      </c>
      <c r="BE586" s="205">
        <f>IF(N586="základní",J586,0)</f>
        <v>0</v>
      </c>
      <c r="BF586" s="205">
        <f>IF(N586="snížená",J586,0)</f>
        <v>0</v>
      </c>
      <c r="BG586" s="205">
        <f>IF(N586="zákl. přenesená",J586,0)</f>
        <v>0</v>
      </c>
      <c r="BH586" s="205">
        <f>IF(N586="sníž. přenesená",J586,0)</f>
        <v>0</v>
      </c>
      <c r="BI586" s="205">
        <f>IF(N586="nulová",J586,0)</f>
        <v>0</v>
      </c>
      <c r="BJ586" s="18" t="s">
        <v>78</v>
      </c>
      <c r="BK586" s="205">
        <f>ROUND(I586*H586,2)</f>
        <v>0</v>
      </c>
      <c r="BL586" s="18" t="s">
        <v>169</v>
      </c>
      <c r="BM586" s="204" t="s">
        <v>912</v>
      </c>
    </row>
    <row r="587" spans="1:65" s="13" customFormat="1" ht="11.25">
      <c r="B587" s="210"/>
      <c r="C587" s="211"/>
      <c r="D587" s="206" t="s">
        <v>184</v>
      </c>
      <c r="E587" s="211"/>
      <c r="F587" s="213" t="s">
        <v>913</v>
      </c>
      <c r="G587" s="211"/>
      <c r="H587" s="214">
        <v>382.70400000000001</v>
      </c>
      <c r="I587" s="215"/>
      <c r="J587" s="211"/>
      <c r="K587" s="211"/>
      <c r="L587" s="216"/>
      <c r="M587" s="217"/>
      <c r="N587" s="218"/>
      <c r="O587" s="218"/>
      <c r="P587" s="218"/>
      <c r="Q587" s="218"/>
      <c r="R587" s="218"/>
      <c r="S587" s="218"/>
      <c r="T587" s="219"/>
      <c r="AT587" s="220" t="s">
        <v>184</v>
      </c>
      <c r="AU587" s="220" t="s">
        <v>80</v>
      </c>
      <c r="AV587" s="13" t="s">
        <v>80</v>
      </c>
      <c r="AW587" s="13" t="s">
        <v>4</v>
      </c>
      <c r="AX587" s="13" t="s">
        <v>78</v>
      </c>
      <c r="AY587" s="220" t="s">
        <v>162</v>
      </c>
    </row>
    <row r="588" spans="1:65" s="2" customFormat="1" ht="21.75" customHeight="1">
      <c r="A588" s="35"/>
      <c r="B588" s="36"/>
      <c r="C588" s="193" t="s">
        <v>914</v>
      </c>
      <c r="D588" s="193" t="s">
        <v>164</v>
      </c>
      <c r="E588" s="194" t="s">
        <v>915</v>
      </c>
      <c r="F588" s="195" t="s">
        <v>916</v>
      </c>
      <c r="G588" s="196" t="s">
        <v>250</v>
      </c>
      <c r="H588" s="197">
        <v>234.34</v>
      </c>
      <c r="I588" s="198"/>
      <c r="J588" s="199">
        <f>ROUND(I588*H588,2)</f>
        <v>0</v>
      </c>
      <c r="K588" s="195" t="s">
        <v>168</v>
      </c>
      <c r="L588" s="40"/>
      <c r="M588" s="200" t="s">
        <v>19</v>
      </c>
      <c r="N588" s="201" t="s">
        <v>42</v>
      </c>
      <c r="O588" s="65"/>
      <c r="P588" s="202">
        <f>O588*H588</f>
        <v>0</v>
      </c>
      <c r="Q588" s="202">
        <v>9.4999999999999998E-3</v>
      </c>
      <c r="R588" s="202">
        <f>Q588*H588</f>
        <v>2.2262300000000002</v>
      </c>
      <c r="S588" s="202">
        <v>0</v>
      </c>
      <c r="T588" s="203">
        <f>S588*H588</f>
        <v>0</v>
      </c>
      <c r="U588" s="35"/>
      <c r="V588" s="35"/>
      <c r="W588" s="35"/>
      <c r="X588" s="35"/>
      <c r="Y588" s="35"/>
      <c r="Z588" s="35"/>
      <c r="AA588" s="35"/>
      <c r="AB588" s="35"/>
      <c r="AC588" s="35"/>
      <c r="AD588" s="35"/>
      <c r="AE588" s="35"/>
      <c r="AR588" s="204" t="s">
        <v>169</v>
      </c>
      <c r="AT588" s="204" t="s">
        <v>164</v>
      </c>
      <c r="AU588" s="204" t="s">
        <v>80</v>
      </c>
      <c r="AY588" s="18" t="s">
        <v>162</v>
      </c>
      <c r="BE588" s="205">
        <f>IF(N588="základní",J588,0)</f>
        <v>0</v>
      </c>
      <c r="BF588" s="205">
        <f>IF(N588="snížená",J588,0)</f>
        <v>0</v>
      </c>
      <c r="BG588" s="205">
        <f>IF(N588="zákl. přenesená",J588,0)</f>
        <v>0</v>
      </c>
      <c r="BH588" s="205">
        <f>IF(N588="sníž. přenesená",J588,0)</f>
        <v>0</v>
      </c>
      <c r="BI588" s="205">
        <f>IF(N588="nulová",J588,0)</f>
        <v>0</v>
      </c>
      <c r="BJ588" s="18" t="s">
        <v>78</v>
      </c>
      <c r="BK588" s="205">
        <f>ROUND(I588*H588,2)</f>
        <v>0</v>
      </c>
      <c r="BL588" s="18" t="s">
        <v>169</v>
      </c>
      <c r="BM588" s="204" t="s">
        <v>917</v>
      </c>
    </row>
    <row r="589" spans="1:65" s="2" customFormat="1" ht="175.5">
      <c r="A589" s="35"/>
      <c r="B589" s="36"/>
      <c r="C589" s="37"/>
      <c r="D589" s="206" t="s">
        <v>171</v>
      </c>
      <c r="E589" s="37"/>
      <c r="F589" s="207" t="s">
        <v>863</v>
      </c>
      <c r="G589" s="37"/>
      <c r="H589" s="37"/>
      <c r="I589" s="116"/>
      <c r="J589" s="37"/>
      <c r="K589" s="37"/>
      <c r="L589" s="40"/>
      <c r="M589" s="208"/>
      <c r="N589" s="209"/>
      <c r="O589" s="65"/>
      <c r="P589" s="65"/>
      <c r="Q589" s="65"/>
      <c r="R589" s="65"/>
      <c r="S589" s="65"/>
      <c r="T589" s="66"/>
      <c r="U589" s="35"/>
      <c r="V589" s="35"/>
      <c r="W589" s="35"/>
      <c r="X589" s="35"/>
      <c r="Y589" s="35"/>
      <c r="Z589" s="35"/>
      <c r="AA589" s="35"/>
      <c r="AB589" s="35"/>
      <c r="AC589" s="35"/>
      <c r="AD589" s="35"/>
      <c r="AE589" s="35"/>
      <c r="AT589" s="18" t="s">
        <v>171</v>
      </c>
      <c r="AU589" s="18" t="s">
        <v>80</v>
      </c>
    </row>
    <row r="590" spans="1:65" s="13" customFormat="1" ht="11.25">
      <c r="B590" s="210"/>
      <c r="C590" s="211"/>
      <c r="D590" s="206" t="s">
        <v>184</v>
      </c>
      <c r="E590" s="212" t="s">
        <v>19</v>
      </c>
      <c r="F590" s="213" t="s">
        <v>918</v>
      </c>
      <c r="G590" s="211"/>
      <c r="H590" s="214">
        <v>234.34</v>
      </c>
      <c r="I590" s="215"/>
      <c r="J590" s="211"/>
      <c r="K590" s="211"/>
      <c r="L590" s="216"/>
      <c r="M590" s="217"/>
      <c r="N590" s="218"/>
      <c r="O590" s="218"/>
      <c r="P590" s="218"/>
      <c r="Q590" s="218"/>
      <c r="R590" s="218"/>
      <c r="S590" s="218"/>
      <c r="T590" s="219"/>
      <c r="AT590" s="220" t="s">
        <v>184</v>
      </c>
      <c r="AU590" s="220" t="s">
        <v>80</v>
      </c>
      <c r="AV590" s="13" t="s">
        <v>80</v>
      </c>
      <c r="AW590" s="13" t="s">
        <v>33</v>
      </c>
      <c r="AX590" s="13" t="s">
        <v>78</v>
      </c>
      <c r="AY590" s="220" t="s">
        <v>162</v>
      </c>
    </row>
    <row r="591" spans="1:65" s="2" customFormat="1" ht="16.5" customHeight="1">
      <c r="A591" s="35"/>
      <c r="B591" s="36"/>
      <c r="C591" s="232" t="s">
        <v>919</v>
      </c>
      <c r="D591" s="232" t="s">
        <v>259</v>
      </c>
      <c r="E591" s="233" t="s">
        <v>920</v>
      </c>
      <c r="F591" s="234" t="s">
        <v>921</v>
      </c>
      <c r="G591" s="235" t="s">
        <v>250</v>
      </c>
      <c r="H591" s="236">
        <v>239.02699999999999</v>
      </c>
      <c r="I591" s="237"/>
      <c r="J591" s="238">
        <f>ROUND(I591*H591,2)</f>
        <v>0</v>
      </c>
      <c r="K591" s="234" t="s">
        <v>168</v>
      </c>
      <c r="L591" s="239"/>
      <c r="M591" s="240" t="s">
        <v>19</v>
      </c>
      <c r="N591" s="241" t="s">
        <v>42</v>
      </c>
      <c r="O591" s="65"/>
      <c r="P591" s="202">
        <f>O591*H591</f>
        <v>0</v>
      </c>
      <c r="Q591" s="202">
        <v>2.5000000000000001E-2</v>
      </c>
      <c r="R591" s="202">
        <f>Q591*H591</f>
        <v>5.9756749999999998</v>
      </c>
      <c r="S591" s="202">
        <v>0</v>
      </c>
      <c r="T591" s="203">
        <f>S591*H591</f>
        <v>0</v>
      </c>
      <c r="U591" s="35"/>
      <c r="V591" s="35"/>
      <c r="W591" s="35"/>
      <c r="X591" s="35"/>
      <c r="Y591" s="35"/>
      <c r="Z591" s="35"/>
      <c r="AA591" s="35"/>
      <c r="AB591" s="35"/>
      <c r="AC591" s="35"/>
      <c r="AD591" s="35"/>
      <c r="AE591" s="35"/>
      <c r="AR591" s="204" t="s">
        <v>207</v>
      </c>
      <c r="AT591" s="204" t="s">
        <v>259</v>
      </c>
      <c r="AU591" s="204" t="s">
        <v>80</v>
      </c>
      <c r="AY591" s="18" t="s">
        <v>162</v>
      </c>
      <c r="BE591" s="205">
        <f>IF(N591="základní",J591,0)</f>
        <v>0</v>
      </c>
      <c r="BF591" s="205">
        <f>IF(N591="snížená",J591,0)</f>
        <v>0</v>
      </c>
      <c r="BG591" s="205">
        <f>IF(N591="zákl. přenesená",J591,0)</f>
        <v>0</v>
      </c>
      <c r="BH591" s="205">
        <f>IF(N591="sníž. přenesená",J591,0)</f>
        <v>0</v>
      </c>
      <c r="BI591" s="205">
        <f>IF(N591="nulová",J591,0)</f>
        <v>0</v>
      </c>
      <c r="BJ591" s="18" t="s">
        <v>78</v>
      </c>
      <c r="BK591" s="205">
        <f>ROUND(I591*H591,2)</f>
        <v>0</v>
      </c>
      <c r="BL591" s="18" t="s">
        <v>169</v>
      </c>
      <c r="BM591" s="204" t="s">
        <v>922</v>
      </c>
    </row>
    <row r="592" spans="1:65" s="2" customFormat="1" ht="19.5">
      <c r="A592" s="35"/>
      <c r="B592" s="36"/>
      <c r="C592" s="37"/>
      <c r="D592" s="206" t="s">
        <v>264</v>
      </c>
      <c r="E592" s="37"/>
      <c r="F592" s="207" t="s">
        <v>923</v>
      </c>
      <c r="G592" s="37"/>
      <c r="H592" s="37"/>
      <c r="I592" s="116"/>
      <c r="J592" s="37"/>
      <c r="K592" s="37"/>
      <c r="L592" s="40"/>
      <c r="M592" s="208"/>
      <c r="N592" s="209"/>
      <c r="O592" s="65"/>
      <c r="P592" s="65"/>
      <c r="Q592" s="65"/>
      <c r="R592" s="65"/>
      <c r="S592" s="65"/>
      <c r="T592" s="66"/>
      <c r="U592" s="35"/>
      <c r="V592" s="35"/>
      <c r="W592" s="35"/>
      <c r="X592" s="35"/>
      <c r="Y592" s="35"/>
      <c r="Z592" s="35"/>
      <c r="AA592" s="35"/>
      <c r="AB592" s="35"/>
      <c r="AC592" s="35"/>
      <c r="AD592" s="35"/>
      <c r="AE592" s="35"/>
      <c r="AT592" s="18" t="s">
        <v>264</v>
      </c>
      <c r="AU592" s="18" t="s">
        <v>80</v>
      </c>
    </row>
    <row r="593" spans="1:65" s="13" customFormat="1" ht="11.25">
      <c r="B593" s="210"/>
      <c r="C593" s="211"/>
      <c r="D593" s="206" t="s">
        <v>184</v>
      </c>
      <c r="E593" s="211"/>
      <c r="F593" s="213" t="s">
        <v>924</v>
      </c>
      <c r="G593" s="211"/>
      <c r="H593" s="214">
        <v>239.02699999999999</v>
      </c>
      <c r="I593" s="215"/>
      <c r="J593" s="211"/>
      <c r="K593" s="211"/>
      <c r="L593" s="216"/>
      <c r="M593" s="217"/>
      <c r="N593" s="218"/>
      <c r="O593" s="218"/>
      <c r="P593" s="218"/>
      <c r="Q593" s="218"/>
      <c r="R593" s="218"/>
      <c r="S593" s="218"/>
      <c r="T593" s="219"/>
      <c r="AT593" s="220" t="s">
        <v>184</v>
      </c>
      <c r="AU593" s="220" t="s">
        <v>80</v>
      </c>
      <c r="AV593" s="13" t="s">
        <v>80</v>
      </c>
      <c r="AW593" s="13" t="s">
        <v>4</v>
      </c>
      <c r="AX593" s="13" t="s">
        <v>78</v>
      </c>
      <c r="AY593" s="220" t="s">
        <v>162</v>
      </c>
    </row>
    <row r="594" spans="1:65" s="2" customFormat="1" ht="21.75" customHeight="1">
      <c r="A594" s="35"/>
      <c r="B594" s="36"/>
      <c r="C594" s="193" t="s">
        <v>925</v>
      </c>
      <c r="D594" s="193" t="s">
        <v>164</v>
      </c>
      <c r="E594" s="194" t="s">
        <v>915</v>
      </c>
      <c r="F594" s="195" t="s">
        <v>916</v>
      </c>
      <c r="G594" s="196" t="s">
        <v>250</v>
      </c>
      <c r="H594" s="197">
        <v>1055.5899999999999</v>
      </c>
      <c r="I594" s="198"/>
      <c r="J594" s="199">
        <f>ROUND(I594*H594,2)</f>
        <v>0</v>
      </c>
      <c r="K594" s="195" t="s">
        <v>168</v>
      </c>
      <c r="L594" s="40"/>
      <c r="M594" s="200" t="s">
        <v>19</v>
      </c>
      <c r="N594" s="201" t="s">
        <v>42</v>
      </c>
      <c r="O594" s="65"/>
      <c r="P594" s="202">
        <f>O594*H594</f>
        <v>0</v>
      </c>
      <c r="Q594" s="202">
        <v>9.4999999999999998E-3</v>
      </c>
      <c r="R594" s="202">
        <f>Q594*H594</f>
        <v>10.028104999999998</v>
      </c>
      <c r="S594" s="202">
        <v>0</v>
      </c>
      <c r="T594" s="203">
        <f>S594*H594</f>
        <v>0</v>
      </c>
      <c r="U594" s="35"/>
      <c r="V594" s="35"/>
      <c r="W594" s="35"/>
      <c r="X594" s="35"/>
      <c r="Y594" s="35"/>
      <c r="Z594" s="35"/>
      <c r="AA594" s="35"/>
      <c r="AB594" s="35"/>
      <c r="AC594" s="35"/>
      <c r="AD594" s="35"/>
      <c r="AE594" s="35"/>
      <c r="AR594" s="204" t="s">
        <v>169</v>
      </c>
      <c r="AT594" s="204" t="s">
        <v>164</v>
      </c>
      <c r="AU594" s="204" t="s">
        <v>80</v>
      </c>
      <c r="AY594" s="18" t="s">
        <v>162</v>
      </c>
      <c r="BE594" s="205">
        <f>IF(N594="základní",J594,0)</f>
        <v>0</v>
      </c>
      <c r="BF594" s="205">
        <f>IF(N594="snížená",J594,0)</f>
        <v>0</v>
      </c>
      <c r="BG594" s="205">
        <f>IF(N594="zákl. přenesená",J594,0)</f>
        <v>0</v>
      </c>
      <c r="BH594" s="205">
        <f>IF(N594="sníž. přenesená",J594,0)</f>
        <v>0</v>
      </c>
      <c r="BI594" s="205">
        <f>IF(N594="nulová",J594,0)</f>
        <v>0</v>
      </c>
      <c r="BJ594" s="18" t="s">
        <v>78</v>
      </c>
      <c r="BK594" s="205">
        <f>ROUND(I594*H594,2)</f>
        <v>0</v>
      </c>
      <c r="BL594" s="18" t="s">
        <v>169</v>
      </c>
      <c r="BM594" s="204" t="s">
        <v>926</v>
      </c>
    </row>
    <row r="595" spans="1:65" s="2" customFormat="1" ht="175.5">
      <c r="A595" s="35"/>
      <c r="B595" s="36"/>
      <c r="C595" s="37"/>
      <c r="D595" s="206" t="s">
        <v>171</v>
      </c>
      <c r="E595" s="37"/>
      <c r="F595" s="207" t="s">
        <v>863</v>
      </c>
      <c r="G595" s="37"/>
      <c r="H595" s="37"/>
      <c r="I595" s="116"/>
      <c r="J595" s="37"/>
      <c r="K595" s="37"/>
      <c r="L595" s="40"/>
      <c r="M595" s="208"/>
      <c r="N595" s="209"/>
      <c r="O595" s="65"/>
      <c r="P595" s="65"/>
      <c r="Q595" s="65"/>
      <c r="R595" s="65"/>
      <c r="S595" s="65"/>
      <c r="T595" s="66"/>
      <c r="U595" s="35"/>
      <c r="V595" s="35"/>
      <c r="W595" s="35"/>
      <c r="X595" s="35"/>
      <c r="Y595" s="35"/>
      <c r="Z595" s="35"/>
      <c r="AA595" s="35"/>
      <c r="AB595" s="35"/>
      <c r="AC595" s="35"/>
      <c r="AD595" s="35"/>
      <c r="AE595" s="35"/>
      <c r="AT595" s="18" t="s">
        <v>171</v>
      </c>
      <c r="AU595" s="18" t="s">
        <v>80</v>
      </c>
    </row>
    <row r="596" spans="1:65" s="13" customFormat="1" ht="11.25">
      <c r="B596" s="210"/>
      <c r="C596" s="211"/>
      <c r="D596" s="206" t="s">
        <v>184</v>
      </c>
      <c r="E596" s="212" t="s">
        <v>19</v>
      </c>
      <c r="F596" s="213" t="s">
        <v>927</v>
      </c>
      <c r="G596" s="211"/>
      <c r="H596" s="214">
        <v>1055.5899999999999</v>
      </c>
      <c r="I596" s="215"/>
      <c r="J596" s="211"/>
      <c r="K596" s="211"/>
      <c r="L596" s="216"/>
      <c r="M596" s="217"/>
      <c r="N596" s="218"/>
      <c r="O596" s="218"/>
      <c r="P596" s="218"/>
      <c r="Q596" s="218"/>
      <c r="R596" s="218"/>
      <c r="S596" s="218"/>
      <c r="T596" s="219"/>
      <c r="AT596" s="220" t="s">
        <v>184</v>
      </c>
      <c r="AU596" s="220" t="s">
        <v>80</v>
      </c>
      <c r="AV596" s="13" t="s">
        <v>80</v>
      </c>
      <c r="AW596" s="13" t="s">
        <v>33</v>
      </c>
      <c r="AX596" s="13" t="s">
        <v>78</v>
      </c>
      <c r="AY596" s="220" t="s">
        <v>162</v>
      </c>
    </row>
    <row r="597" spans="1:65" s="2" customFormat="1" ht="16.5" customHeight="1">
      <c r="A597" s="35"/>
      <c r="B597" s="36"/>
      <c r="C597" s="232" t="s">
        <v>928</v>
      </c>
      <c r="D597" s="232" t="s">
        <v>259</v>
      </c>
      <c r="E597" s="233" t="s">
        <v>929</v>
      </c>
      <c r="F597" s="234" t="s">
        <v>930</v>
      </c>
      <c r="G597" s="235" t="s">
        <v>250</v>
      </c>
      <c r="H597" s="236">
        <v>1076.702</v>
      </c>
      <c r="I597" s="237"/>
      <c r="J597" s="238">
        <f>ROUND(I597*H597,2)</f>
        <v>0</v>
      </c>
      <c r="K597" s="234" t="s">
        <v>168</v>
      </c>
      <c r="L597" s="239"/>
      <c r="M597" s="240" t="s">
        <v>19</v>
      </c>
      <c r="N597" s="241" t="s">
        <v>42</v>
      </c>
      <c r="O597" s="65"/>
      <c r="P597" s="202">
        <f>O597*H597</f>
        <v>0</v>
      </c>
      <c r="Q597" s="202">
        <v>2.8000000000000001E-2</v>
      </c>
      <c r="R597" s="202">
        <f>Q597*H597</f>
        <v>30.147656000000001</v>
      </c>
      <c r="S597" s="202">
        <v>0</v>
      </c>
      <c r="T597" s="203">
        <f>S597*H597</f>
        <v>0</v>
      </c>
      <c r="U597" s="35"/>
      <c r="V597" s="35"/>
      <c r="W597" s="35"/>
      <c r="X597" s="35"/>
      <c r="Y597" s="35"/>
      <c r="Z597" s="35"/>
      <c r="AA597" s="35"/>
      <c r="AB597" s="35"/>
      <c r="AC597" s="35"/>
      <c r="AD597" s="35"/>
      <c r="AE597" s="35"/>
      <c r="AR597" s="204" t="s">
        <v>207</v>
      </c>
      <c r="AT597" s="204" t="s">
        <v>259</v>
      </c>
      <c r="AU597" s="204" t="s">
        <v>80</v>
      </c>
      <c r="AY597" s="18" t="s">
        <v>162</v>
      </c>
      <c r="BE597" s="205">
        <f>IF(N597="základní",J597,0)</f>
        <v>0</v>
      </c>
      <c r="BF597" s="205">
        <f>IF(N597="snížená",J597,0)</f>
        <v>0</v>
      </c>
      <c r="BG597" s="205">
        <f>IF(N597="zákl. přenesená",J597,0)</f>
        <v>0</v>
      </c>
      <c r="BH597" s="205">
        <f>IF(N597="sníž. přenesená",J597,0)</f>
        <v>0</v>
      </c>
      <c r="BI597" s="205">
        <f>IF(N597="nulová",J597,0)</f>
        <v>0</v>
      </c>
      <c r="BJ597" s="18" t="s">
        <v>78</v>
      </c>
      <c r="BK597" s="205">
        <f>ROUND(I597*H597,2)</f>
        <v>0</v>
      </c>
      <c r="BL597" s="18" t="s">
        <v>169</v>
      </c>
      <c r="BM597" s="204" t="s">
        <v>931</v>
      </c>
    </row>
    <row r="598" spans="1:65" s="2" customFormat="1" ht="19.5">
      <c r="A598" s="35"/>
      <c r="B598" s="36"/>
      <c r="C598" s="37"/>
      <c r="D598" s="206" t="s">
        <v>264</v>
      </c>
      <c r="E598" s="37"/>
      <c r="F598" s="207" t="s">
        <v>923</v>
      </c>
      <c r="G598" s="37"/>
      <c r="H598" s="37"/>
      <c r="I598" s="116"/>
      <c r="J598" s="37"/>
      <c r="K598" s="37"/>
      <c r="L598" s="40"/>
      <c r="M598" s="208"/>
      <c r="N598" s="209"/>
      <c r="O598" s="65"/>
      <c r="P598" s="65"/>
      <c r="Q598" s="65"/>
      <c r="R598" s="65"/>
      <c r="S598" s="65"/>
      <c r="T598" s="66"/>
      <c r="U598" s="35"/>
      <c r="V598" s="35"/>
      <c r="W598" s="35"/>
      <c r="X598" s="35"/>
      <c r="Y598" s="35"/>
      <c r="Z598" s="35"/>
      <c r="AA598" s="35"/>
      <c r="AB598" s="35"/>
      <c r="AC598" s="35"/>
      <c r="AD598" s="35"/>
      <c r="AE598" s="35"/>
      <c r="AT598" s="18" t="s">
        <v>264</v>
      </c>
      <c r="AU598" s="18" t="s">
        <v>80</v>
      </c>
    </row>
    <row r="599" spans="1:65" s="13" customFormat="1" ht="11.25">
      <c r="B599" s="210"/>
      <c r="C599" s="211"/>
      <c r="D599" s="206" t="s">
        <v>184</v>
      </c>
      <c r="E599" s="211"/>
      <c r="F599" s="213" t="s">
        <v>932</v>
      </c>
      <c r="G599" s="211"/>
      <c r="H599" s="214">
        <v>1076.702</v>
      </c>
      <c r="I599" s="215"/>
      <c r="J599" s="211"/>
      <c r="K599" s="211"/>
      <c r="L599" s="216"/>
      <c r="M599" s="217"/>
      <c r="N599" s="218"/>
      <c r="O599" s="218"/>
      <c r="P599" s="218"/>
      <c r="Q599" s="218"/>
      <c r="R599" s="218"/>
      <c r="S599" s="218"/>
      <c r="T599" s="219"/>
      <c r="AT599" s="220" t="s">
        <v>184</v>
      </c>
      <c r="AU599" s="220" t="s">
        <v>80</v>
      </c>
      <c r="AV599" s="13" t="s">
        <v>80</v>
      </c>
      <c r="AW599" s="13" t="s">
        <v>4</v>
      </c>
      <c r="AX599" s="13" t="s">
        <v>78</v>
      </c>
      <c r="AY599" s="220" t="s">
        <v>162</v>
      </c>
    </row>
    <row r="600" spans="1:65" s="2" customFormat="1" ht="21.75" customHeight="1">
      <c r="A600" s="35"/>
      <c r="B600" s="36"/>
      <c r="C600" s="193" t="s">
        <v>933</v>
      </c>
      <c r="D600" s="193" t="s">
        <v>164</v>
      </c>
      <c r="E600" s="194" t="s">
        <v>934</v>
      </c>
      <c r="F600" s="195" t="s">
        <v>935</v>
      </c>
      <c r="G600" s="196" t="s">
        <v>250</v>
      </c>
      <c r="H600" s="197">
        <v>1379.74</v>
      </c>
      <c r="I600" s="198"/>
      <c r="J600" s="199">
        <f>ROUND(I600*H600,2)</f>
        <v>0</v>
      </c>
      <c r="K600" s="195" t="s">
        <v>168</v>
      </c>
      <c r="L600" s="40"/>
      <c r="M600" s="200" t="s">
        <v>19</v>
      </c>
      <c r="N600" s="201" t="s">
        <v>42</v>
      </c>
      <c r="O600" s="65"/>
      <c r="P600" s="202">
        <f>O600*H600</f>
        <v>0</v>
      </c>
      <c r="Q600" s="202">
        <v>3.0400000000000002E-3</v>
      </c>
      <c r="R600" s="202">
        <f>Q600*H600</f>
        <v>4.1944096000000002</v>
      </c>
      <c r="S600" s="202">
        <v>0</v>
      </c>
      <c r="T600" s="203">
        <f>S600*H600</f>
        <v>0</v>
      </c>
      <c r="U600" s="35"/>
      <c r="V600" s="35"/>
      <c r="W600" s="35"/>
      <c r="X600" s="35"/>
      <c r="Y600" s="35"/>
      <c r="Z600" s="35"/>
      <c r="AA600" s="35"/>
      <c r="AB600" s="35"/>
      <c r="AC600" s="35"/>
      <c r="AD600" s="35"/>
      <c r="AE600" s="35"/>
      <c r="AR600" s="204" t="s">
        <v>169</v>
      </c>
      <c r="AT600" s="204" t="s">
        <v>164</v>
      </c>
      <c r="AU600" s="204" t="s">
        <v>80</v>
      </c>
      <c r="AY600" s="18" t="s">
        <v>162</v>
      </c>
      <c r="BE600" s="205">
        <f>IF(N600="základní",J600,0)</f>
        <v>0</v>
      </c>
      <c r="BF600" s="205">
        <f>IF(N600="snížená",J600,0)</f>
        <v>0</v>
      </c>
      <c r="BG600" s="205">
        <f>IF(N600="zákl. přenesená",J600,0)</f>
        <v>0</v>
      </c>
      <c r="BH600" s="205">
        <f>IF(N600="sníž. přenesená",J600,0)</f>
        <v>0</v>
      </c>
      <c r="BI600" s="205">
        <f>IF(N600="nulová",J600,0)</f>
        <v>0</v>
      </c>
      <c r="BJ600" s="18" t="s">
        <v>78</v>
      </c>
      <c r="BK600" s="205">
        <f>ROUND(I600*H600,2)</f>
        <v>0</v>
      </c>
      <c r="BL600" s="18" t="s">
        <v>169</v>
      </c>
      <c r="BM600" s="204" t="s">
        <v>936</v>
      </c>
    </row>
    <row r="601" spans="1:65" s="2" customFormat="1" ht="126.75">
      <c r="A601" s="35"/>
      <c r="B601" s="36"/>
      <c r="C601" s="37"/>
      <c r="D601" s="206" t="s">
        <v>171</v>
      </c>
      <c r="E601" s="37"/>
      <c r="F601" s="207" t="s">
        <v>937</v>
      </c>
      <c r="G601" s="37"/>
      <c r="H601" s="37"/>
      <c r="I601" s="116"/>
      <c r="J601" s="37"/>
      <c r="K601" s="37"/>
      <c r="L601" s="40"/>
      <c r="M601" s="208"/>
      <c r="N601" s="209"/>
      <c r="O601" s="65"/>
      <c r="P601" s="65"/>
      <c r="Q601" s="65"/>
      <c r="R601" s="65"/>
      <c r="S601" s="65"/>
      <c r="T601" s="66"/>
      <c r="U601" s="35"/>
      <c r="V601" s="35"/>
      <c r="W601" s="35"/>
      <c r="X601" s="35"/>
      <c r="Y601" s="35"/>
      <c r="Z601" s="35"/>
      <c r="AA601" s="35"/>
      <c r="AB601" s="35"/>
      <c r="AC601" s="35"/>
      <c r="AD601" s="35"/>
      <c r="AE601" s="35"/>
      <c r="AT601" s="18" t="s">
        <v>171</v>
      </c>
      <c r="AU601" s="18" t="s">
        <v>80</v>
      </c>
    </row>
    <row r="602" spans="1:65" s="13" customFormat="1" ht="11.25">
      <c r="B602" s="210"/>
      <c r="C602" s="211"/>
      <c r="D602" s="206" t="s">
        <v>184</v>
      </c>
      <c r="E602" s="212" t="s">
        <v>19</v>
      </c>
      <c r="F602" s="213" t="s">
        <v>938</v>
      </c>
      <c r="G602" s="211"/>
      <c r="H602" s="214">
        <v>1379.74</v>
      </c>
      <c r="I602" s="215"/>
      <c r="J602" s="211"/>
      <c r="K602" s="211"/>
      <c r="L602" s="216"/>
      <c r="M602" s="217"/>
      <c r="N602" s="218"/>
      <c r="O602" s="218"/>
      <c r="P602" s="218"/>
      <c r="Q602" s="218"/>
      <c r="R602" s="218"/>
      <c r="S602" s="218"/>
      <c r="T602" s="219"/>
      <c r="AT602" s="220" t="s">
        <v>184</v>
      </c>
      <c r="AU602" s="220" t="s">
        <v>80</v>
      </c>
      <c r="AV602" s="13" t="s">
        <v>80</v>
      </c>
      <c r="AW602" s="13" t="s">
        <v>33</v>
      </c>
      <c r="AX602" s="13" t="s">
        <v>78</v>
      </c>
      <c r="AY602" s="220" t="s">
        <v>162</v>
      </c>
    </row>
    <row r="603" spans="1:65" s="2" customFormat="1" ht="16.5" customHeight="1">
      <c r="A603" s="35"/>
      <c r="B603" s="36"/>
      <c r="C603" s="232" t="s">
        <v>939</v>
      </c>
      <c r="D603" s="232" t="s">
        <v>259</v>
      </c>
      <c r="E603" s="233" t="s">
        <v>940</v>
      </c>
      <c r="F603" s="234" t="s">
        <v>941</v>
      </c>
      <c r="G603" s="235" t="s">
        <v>250</v>
      </c>
      <c r="H603" s="236">
        <v>1448.7270000000001</v>
      </c>
      <c r="I603" s="237"/>
      <c r="J603" s="238">
        <f>ROUND(I603*H603,2)</f>
        <v>0</v>
      </c>
      <c r="K603" s="234" t="s">
        <v>19</v>
      </c>
      <c r="L603" s="239"/>
      <c r="M603" s="240" t="s">
        <v>19</v>
      </c>
      <c r="N603" s="241" t="s">
        <v>42</v>
      </c>
      <c r="O603" s="65"/>
      <c r="P603" s="202">
        <f>O603*H603</f>
        <v>0</v>
      </c>
      <c r="Q603" s="202">
        <v>1.49E-2</v>
      </c>
      <c r="R603" s="202">
        <f>Q603*H603</f>
        <v>21.586032300000003</v>
      </c>
      <c r="S603" s="202">
        <v>0</v>
      </c>
      <c r="T603" s="203">
        <f>S603*H603</f>
        <v>0</v>
      </c>
      <c r="U603" s="35"/>
      <c r="V603" s="35"/>
      <c r="W603" s="35"/>
      <c r="X603" s="35"/>
      <c r="Y603" s="35"/>
      <c r="Z603" s="35"/>
      <c r="AA603" s="35"/>
      <c r="AB603" s="35"/>
      <c r="AC603" s="35"/>
      <c r="AD603" s="35"/>
      <c r="AE603" s="35"/>
      <c r="AR603" s="204" t="s">
        <v>207</v>
      </c>
      <c r="AT603" s="204" t="s">
        <v>259</v>
      </c>
      <c r="AU603" s="204" t="s">
        <v>80</v>
      </c>
      <c r="AY603" s="18" t="s">
        <v>162</v>
      </c>
      <c r="BE603" s="205">
        <f>IF(N603="základní",J603,0)</f>
        <v>0</v>
      </c>
      <c r="BF603" s="205">
        <f>IF(N603="snížená",J603,0)</f>
        <v>0</v>
      </c>
      <c r="BG603" s="205">
        <f>IF(N603="zákl. přenesená",J603,0)</f>
        <v>0</v>
      </c>
      <c r="BH603" s="205">
        <f>IF(N603="sníž. přenesená",J603,0)</f>
        <v>0</v>
      </c>
      <c r="BI603" s="205">
        <f>IF(N603="nulová",J603,0)</f>
        <v>0</v>
      </c>
      <c r="BJ603" s="18" t="s">
        <v>78</v>
      </c>
      <c r="BK603" s="205">
        <f>ROUND(I603*H603,2)</f>
        <v>0</v>
      </c>
      <c r="BL603" s="18" t="s">
        <v>169</v>
      </c>
      <c r="BM603" s="204" t="s">
        <v>942</v>
      </c>
    </row>
    <row r="604" spans="1:65" s="2" customFormat="1" ht="19.5">
      <c r="A604" s="35"/>
      <c r="B604" s="36"/>
      <c r="C604" s="37"/>
      <c r="D604" s="206" t="s">
        <v>264</v>
      </c>
      <c r="E604" s="37"/>
      <c r="F604" s="207" t="s">
        <v>943</v>
      </c>
      <c r="G604" s="37"/>
      <c r="H604" s="37"/>
      <c r="I604" s="116"/>
      <c r="J604" s="37"/>
      <c r="K604" s="37"/>
      <c r="L604" s="40"/>
      <c r="M604" s="208"/>
      <c r="N604" s="209"/>
      <c r="O604" s="65"/>
      <c r="P604" s="65"/>
      <c r="Q604" s="65"/>
      <c r="R604" s="65"/>
      <c r="S604" s="65"/>
      <c r="T604" s="66"/>
      <c r="U604" s="35"/>
      <c r="V604" s="35"/>
      <c r="W604" s="35"/>
      <c r="X604" s="35"/>
      <c r="Y604" s="35"/>
      <c r="Z604" s="35"/>
      <c r="AA604" s="35"/>
      <c r="AB604" s="35"/>
      <c r="AC604" s="35"/>
      <c r="AD604" s="35"/>
      <c r="AE604" s="35"/>
      <c r="AT604" s="18" t="s">
        <v>264</v>
      </c>
      <c r="AU604" s="18" t="s">
        <v>80</v>
      </c>
    </row>
    <row r="605" spans="1:65" s="13" customFormat="1" ht="11.25">
      <c r="B605" s="210"/>
      <c r="C605" s="211"/>
      <c r="D605" s="206" t="s">
        <v>184</v>
      </c>
      <c r="E605" s="211"/>
      <c r="F605" s="213" t="s">
        <v>944</v>
      </c>
      <c r="G605" s="211"/>
      <c r="H605" s="214">
        <v>1448.7270000000001</v>
      </c>
      <c r="I605" s="215"/>
      <c r="J605" s="211"/>
      <c r="K605" s="211"/>
      <c r="L605" s="216"/>
      <c r="M605" s="217"/>
      <c r="N605" s="218"/>
      <c r="O605" s="218"/>
      <c r="P605" s="218"/>
      <c r="Q605" s="218"/>
      <c r="R605" s="218"/>
      <c r="S605" s="218"/>
      <c r="T605" s="219"/>
      <c r="AT605" s="220" t="s">
        <v>184</v>
      </c>
      <c r="AU605" s="220" t="s">
        <v>80</v>
      </c>
      <c r="AV605" s="13" t="s">
        <v>80</v>
      </c>
      <c r="AW605" s="13" t="s">
        <v>4</v>
      </c>
      <c r="AX605" s="13" t="s">
        <v>78</v>
      </c>
      <c r="AY605" s="220" t="s">
        <v>162</v>
      </c>
    </row>
    <row r="606" spans="1:65" s="2" customFormat="1" ht="21.75" customHeight="1">
      <c r="A606" s="35"/>
      <c r="B606" s="36"/>
      <c r="C606" s="193" t="s">
        <v>945</v>
      </c>
      <c r="D606" s="193" t="s">
        <v>164</v>
      </c>
      <c r="E606" s="194" t="s">
        <v>946</v>
      </c>
      <c r="F606" s="195" t="s">
        <v>947</v>
      </c>
      <c r="G606" s="196" t="s">
        <v>250</v>
      </c>
      <c r="H606" s="197">
        <v>873.33600000000001</v>
      </c>
      <c r="I606" s="198"/>
      <c r="J606" s="199">
        <f>ROUND(I606*H606,2)</f>
        <v>0</v>
      </c>
      <c r="K606" s="195" t="s">
        <v>168</v>
      </c>
      <c r="L606" s="40"/>
      <c r="M606" s="200" t="s">
        <v>19</v>
      </c>
      <c r="N606" s="201" t="s">
        <v>42</v>
      </c>
      <c r="O606" s="65"/>
      <c r="P606" s="202">
        <f>O606*H606</f>
        <v>0</v>
      </c>
      <c r="Q606" s="202">
        <v>1.6800000000000001E-3</v>
      </c>
      <c r="R606" s="202">
        <f>Q606*H606</f>
        <v>1.4672044800000001</v>
      </c>
      <c r="S606" s="202">
        <v>0</v>
      </c>
      <c r="T606" s="203">
        <f>S606*H606</f>
        <v>0</v>
      </c>
      <c r="U606" s="35"/>
      <c r="V606" s="35"/>
      <c r="W606" s="35"/>
      <c r="X606" s="35"/>
      <c r="Y606" s="35"/>
      <c r="Z606" s="35"/>
      <c r="AA606" s="35"/>
      <c r="AB606" s="35"/>
      <c r="AC606" s="35"/>
      <c r="AD606" s="35"/>
      <c r="AE606" s="35"/>
      <c r="AR606" s="204" t="s">
        <v>169</v>
      </c>
      <c r="AT606" s="204" t="s">
        <v>164</v>
      </c>
      <c r="AU606" s="204" t="s">
        <v>80</v>
      </c>
      <c r="AY606" s="18" t="s">
        <v>162</v>
      </c>
      <c r="BE606" s="205">
        <f>IF(N606="základní",J606,0)</f>
        <v>0</v>
      </c>
      <c r="BF606" s="205">
        <f>IF(N606="snížená",J606,0)</f>
        <v>0</v>
      </c>
      <c r="BG606" s="205">
        <f>IF(N606="zákl. přenesená",J606,0)</f>
        <v>0</v>
      </c>
      <c r="BH606" s="205">
        <f>IF(N606="sníž. přenesená",J606,0)</f>
        <v>0</v>
      </c>
      <c r="BI606" s="205">
        <f>IF(N606="nulová",J606,0)</f>
        <v>0</v>
      </c>
      <c r="BJ606" s="18" t="s">
        <v>78</v>
      </c>
      <c r="BK606" s="205">
        <f>ROUND(I606*H606,2)</f>
        <v>0</v>
      </c>
      <c r="BL606" s="18" t="s">
        <v>169</v>
      </c>
      <c r="BM606" s="204" t="s">
        <v>948</v>
      </c>
    </row>
    <row r="607" spans="1:65" s="13" customFormat="1" ht="11.25">
      <c r="B607" s="210"/>
      <c r="C607" s="211"/>
      <c r="D607" s="206" t="s">
        <v>184</v>
      </c>
      <c r="E607" s="212" t="s">
        <v>19</v>
      </c>
      <c r="F607" s="213" t="s">
        <v>949</v>
      </c>
      <c r="G607" s="211"/>
      <c r="H607" s="214">
        <v>236.96600000000001</v>
      </c>
      <c r="I607" s="215"/>
      <c r="J607" s="211"/>
      <c r="K607" s="211"/>
      <c r="L607" s="216"/>
      <c r="M607" s="217"/>
      <c r="N607" s="218"/>
      <c r="O607" s="218"/>
      <c r="P607" s="218"/>
      <c r="Q607" s="218"/>
      <c r="R607" s="218"/>
      <c r="S607" s="218"/>
      <c r="T607" s="219"/>
      <c r="AT607" s="220" t="s">
        <v>184</v>
      </c>
      <c r="AU607" s="220" t="s">
        <v>80</v>
      </c>
      <c r="AV607" s="13" t="s">
        <v>80</v>
      </c>
      <c r="AW607" s="13" t="s">
        <v>33</v>
      </c>
      <c r="AX607" s="13" t="s">
        <v>71</v>
      </c>
      <c r="AY607" s="220" t="s">
        <v>162</v>
      </c>
    </row>
    <row r="608" spans="1:65" s="13" customFormat="1" ht="11.25">
      <c r="B608" s="210"/>
      <c r="C608" s="211"/>
      <c r="D608" s="206" t="s">
        <v>184</v>
      </c>
      <c r="E608" s="212" t="s">
        <v>19</v>
      </c>
      <c r="F608" s="213" t="s">
        <v>950</v>
      </c>
      <c r="G608" s="211"/>
      <c r="H608" s="214">
        <v>636.37</v>
      </c>
      <c r="I608" s="215"/>
      <c r="J608" s="211"/>
      <c r="K608" s="211"/>
      <c r="L608" s="216"/>
      <c r="M608" s="217"/>
      <c r="N608" s="218"/>
      <c r="O608" s="218"/>
      <c r="P608" s="218"/>
      <c r="Q608" s="218"/>
      <c r="R608" s="218"/>
      <c r="S608" s="218"/>
      <c r="T608" s="219"/>
      <c r="AT608" s="220" t="s">
        <v>184</v>
      </c>
      <c r="AU608" s="220" t="s">
        <v>80</v>
      </c>
      <c r="AV608" s="13" t="s">
        <v>80</v>
      </c>
      <c r="AW608" s="13" t="s">
        <v>33</v>
      </c>
      <c r="AX608" s="13" t="s">
        <v>71</v>
      </c>
      <c r="AY608" s="220" t="s">
        <v>162</v>
      </c>
    </row>
    <row r="609" spans="1:65" s="14" customFormat="1" ht="11.25">
      <c r="B609" s="221"/>
      <c r="C609" s="222"/>
      <c r="D609" s="206" t="s">
        <v>184</v>
      </c>
      <c r="E609" s="223" t="s">
        <v>19</v>
      </c>
      <c r="F609" s="224" t="s">
        <v>236</v>
      </c>
      <c r="G609" s="222"/>
      <c r="H609" s="225">
        <v>873.33600000000001</v>
      </c>
      <c r="I609" s="226"/>
      <c r="J609" s="222"/>
      <c r="K609" s="222"/>
      <c r="L609" s="227"/>
      <c r="M609" s="228"/>
      <c r="N609" s="229"/>
      <c r="O609" s="229"/>
      <c r="P609" s="229"/>
      <c r="Q609" s="229"/>
      <c r="R609" s="229"/>
      <c r="S609" s="229"/>
      <c r="T609" s="230"/>
      <c r="AT609" s="231" t="s">
        <v>184</v>
      </c>
      <c r="AU609" s="231" t="s">
        <v>80</v>
      </c>
      <c r="AV609" s="14" t="s">
        <v>169</v>
      </c>
      <c r="AW609" s="14" t="s">
        <v>33</v>
      </c>
      <c r="AX609" s="14" t="s">
        <v>78</v>
      </c>
      <c r="AY609" s="231" t="s">
        <v>162</v>
      </c>
    </row>
    <row r="610" spans="1:65" s="2" customFormat="1" ht="16.5" customHeight="1">
      <c r="A610" s="35"/>
      <c r="B610" s="36"/>
      <c r="C610" s="193" t="s">
        <v>951</v>
      </c>
      <c r="D610" s="193" t="s">
        <v>164</v>
      </c>
      <c r="E610" s="194" t="s">
        <v>952</v>
      </c>
      <c r="F610" s="195" t="s">
        <v>953</v>
      </c>
      <c r="G610" s="196" t="s">
        <v>181</v>
      </c>
      <c r="H610" s="197">
        <v>449.029</v>
      </c>
      <c r="I610" s="198"/>
      <c r="J610" s="199">
        <f>ROUND(I610*H610,2)</f>
        <v>0</v>
      </c>
      <c r="K610" s="195" t="s">
        <v>168</v>
      </c>
      <c r="L610" s="40"/>
      <c r="M610" s="200" t="s">
        <v>19</v>
      </c>
      <c r="N610" s="201" t="s">
        <v>42</v>
      </c>
      <c r="O610" s="65"/>
      <c r="P610" s="202">
        <f>O610*H610</f>
        <v>0</v>
      </c>
      <c r="Q610" s="202">
        <v>2.2563399999999998</v>
      </c>
      <c r="R610" s="202">
        <f>Q610*H610</f>
        <v>1013.1620938599999</v>
      </c>
      <c r="S610" s="202">
        <v>0</v>
      </c>
      <c r="T610" s="203">
        <f>S610*H610</f>
        <v>0</v>
      </c>
      <c r="U610" s="35"/>
      <c r="V610" s="35"/>
      <c r="W610" s="35"/>
      <c r="X610" s="35"/>
      <c r="Y610" s="35"/>
      <c r="Z610" s="35"/>
      <c r="AA610" s="35"/>
      <c r="AB610" s="35"/>
      <c r="AC610" s="35"/>
      <c r="AD610" s="35"/>
      <c r="AE610" s="35"/>
      <c r="AR610" s="204" t="s">
        <v>169</v>
      </c>
      <c r="AT610" s="204" t="s">
        <v>164</v>
      </c>
      <c r="AU610" s="204" t="s">
        <v>80</v>
      </c>
      <c r="AY610" s="18" t="s">
        <v>162</v>
      </c>
      <c r="BE610" s="205">
        <f>IF(N610="základní",J610,0)</f>
        <v>0</v>
      </c>
      <c r="BF610" s="205">
        <f>IF(N610="snížená",J610,0)</f>
        <v>0</v>
      </c>
      <c r="BG610" s="205">
        <f>IF(N610="zákl. přenesená",J610,0)</f>
        <v>0</v>
      </c>
      <c r="BH610" s="205">
        <f>IF(N610="sníž. přenesená",J610,0)</f>
        <v>0</v>
      </c>
      <c r="BI610" s="205">
        <f>IF(N610="nulová",J610,0)</f>
        <v>0</v>
      </c>
      <c r="BJ610" s="18" t="s">
        <v>78</v>
      </c>
      <c r="BK610" s="205">
        <f>ROUND(I610*H610,2)</f>
        <v>0</v>
      </c>
      <c r="BL610" s="18" t="s">
        <v>169</v>
      </c>
      <c r="BM610" s="204" t="s">
        <v>954</v>
      </c>
    </row>
    <row r="611" spans="1:65" s="2" customFormat="1" ht="146.25">
      <c r="A611" s="35"/>
      <c r="B611" s="36"/>
      <c r="C611" s="37"/>
      <c r="D611" s="206" t="s">
        <v>171</v>
      </c>
      <c r="E611" s="37"/>
      <c r="F611" s="207" t="s">
        <v>955</v>
      </c>
      <c r="G611" s="37"/>
      <c r="H611" s="37"/>
      <c r="I611" s="116"/>
      <c r="J611" s="37"/>
      <c r="K611" s="37"/>
      <c r="L611" s="40"/>
      <c r="M611" s="208"/>
      <c r="N611" s="209"/>
      <c r="O611" s="65"/>
      <c r="P611" s="65"/>
      <c r="Q611" s="65"/>
      <c r="R611" s="65"/>
      <c r="S611" s="65"/>
      <c r="T611" s="66"/>
      <c r="U611" s="35"/>
      <c r="V611" s="35"/>
      <c r="W611" s="35"/>
      <c r="X611" s="35"/>
      <c r="Y611" s="35"/>
      <c r="Z611" s="35"/>
      <c r="AA611" s="35"/>
      <c r="AB611" s="35"/>
      <c r="AC611" s="35"/>
      <c r="AD611" s="35"/>
      <c r="AE611" s="35"/>
      <c r="AT611" s="18" t="s">
        <v>171</v>
      </c>
      <c r="AU611" s="18" t="s">
        <v>80</v>
      </c>
    </row>
    <row r="612" spans="1:65" s="2" customFormat="1" ht="19.5">
      <c r="A612" s="35"/>
      <c r="B612" s="36"/>
      <c r="C612" s="37"/>
      <c r="D612" s="206" t="s">
        <v>264</v>
      </c>
      <c r="E612" s="37"/>
      <c r="F612" s="207" t="s">
        <v>956</v>
      </c>
      <c r="G612" s="37"/>
      <c r="H612" s="37"/>
      <c r="I612" s="116"/>
      <c r="J612" s="37"/>
      <c r="K612" s="37"/>
      <c r="L612" s="40"/>
      <c r="M612" s="208"/>
      <c r="N612" s="209"/>
      <c r="O612" s="65"/>
      <c r="P612" s="65"/>
      <c r="Q612" s="65"/>
      <c r="R612" s="65"/>
      <c r="S612" s="65"/>
      <c r="T612" s="66"/>
      <c r="U612" s="35"/>
      <c r="V612" s="35"/>
      <c r="W612" s="35"/>
      <c r="X612" s="35"/>
      <c r="Y612" s="35"/>
      <c r="Z612" s="35"/>
      <c r="AA612" s="35"/>
      <c r="AB612" s="35"/>
      <c r="AC612" s="35"/>
      <c r="AD612" s="35"/>
      <c r="AE612" s="35"/>
      <c r="AT612" s="18" t="s">
        <v>264</v>
      </c>
      <c r="AU612" s="18" t="s">
        <v>80</v>
      </c>
    </row>
    <row r="613" spans="1:65" s="13" customFormat="1" ht="11.25">
      <c r="B613" s="210"/>
      <c r="C613" s="211"/>
      <c r="D613" s="206" t="s">
        <v>184</v>
      </c>
      <c r="E613" s="212" t="s">
        <v>19</v>
      </c>
      <c r="F613" s="213" t="s">
        <v>957</v>
      </c>
      <c r="G613" s="211"/>
      <c r="H613" s="214">
        <v>449.029</v>
      </c>
      <c r="I613" s="215"/>
      <c r="J613" s="211"/>
      <c r="K613" s="211"/>
      <c r="L613" s="216"/>
      <c r="M613" s="217"/>
      <c r="N613" s="218"/>
      <c r="O613" s="218"/>
      <c r="P613" s="218"/>
      <c r="Q613" s="218"/>
      <c r="R613" s="218"/>
      <c r="S613" s="218"/>
      <c r="T613" s="219"/>
      <c r="AT613" s="220" t="s">
        <v>184</v>
      </c>
      <c r="AU613" s="220" t="s">
        <v>80</v>
      </c>
      <c r="AV613" s="13" t="s">
        <v>80</v>
      </c>
      <c r="AW613" s="13" t="s">
        <v>33</v>
      </c>
      <c r="AX613" s="13" t="s">
        <v>78</v>
      </c>
      <c r="AY613" s="220" t="s">
        <v>162</v>
      </c>
    </row>
    <row r="614" spans="1:65" s="2" customFormat="1" ht="16.5" customHeight="1">
      <c r="A614" s="35"/>
      <c r="B614" s="36"/>
      <c r="C614" s="193" t="s">
        <v>958</v>
      </c>
      <c r="D614" s="193" t="s">
        <v>164</v>
      </c>
      <c r="E614" s="194" t="s">
        <v>959</v>
      </c>
      <c r="F614" s="195" t="s">
        <v>960</v>
      </c>
      <c r="G614" s="196" t="s">
        <v>181</v>
      </c>
      <c r="H614" s="197">
        <v>580.64300000000003</v>
      </c>
      <c r="I614" s="198"/>
      <c r="J614" s="199">
        <f>ROUND(I614*H614,2)</f>
        <v>0</v>
      </c>
      <c r="K614" s="195" t="s">
        <v>168</v>
      </c>
      <c r="L614" s="40"/>
      <c r="M614" s="200" t="s">
        <v>19</v>
      </c>
      <c r="N614" s="201" t="s">
        <v>42</v>
      </c>
      <c r="O614" s="65"/>
      <c r="P614" s="202">
        <f>O614*H614</f>
        <v>0</v>
      </c>
      <c r="Q614" s="202">
        <v>2.45329</v>
      </c>
      <c r="R614" s="202">
        <f>Q614*H614</f>
        <v>1424.48566547</v>
      </c>
      <c r="S614" s="202">
        <v>0</v>
      </c>
      <c r="T614" s="203">
        <f>S614*H614</f>
        <v>0</v>
      </c>
      <c r="U614" s="35"/>
      <c r="V614" s="35"/>
      <c r="W614" s="35"/>
      <c r="X614" s="35"/>
      <c r="Y614" s="35"/>
      <c r="Z614" s="35"/>
      <c r="AA614" s="35"/>
      <c r="AB614" s="35"/>
      <c r="AC614" s="35"/>
      <c r="AD614" s="35"/>
      <c r="AE614" s="35"/>
      <c r="AR614" s="204" t="s">
        <v>169</v>
      </c>
      <c r="AT614" s="204" t="s">
        <v>164</v>
      </c>
      <c r="AU614" s="204" t="s">
        <v>80</v>
      </c>
      <c r="AY614" s="18" t="s">
        <v>162</v>
      </c>
      <c r="BE614" s="205">
        <f>IF(N614="základní",J614,0)</f>
        <v>0</v>
      </c>
      <c r="BF614" s="205">
        <f>IF(N614="snížená",J614,0)</f>
        <v>0</v>
      </c>
      <c r="BG614" s="205">
        <f>IF(N614="zákl. přenesená",J614,0)</f>
        <v>0</v>
      </c>
      <c r="BH614" s="205">
        <f>IF(N614="sníž. přenesená",J614,0)</f>
        <v>0</v>
      </c>
      <c r="BI614" s="205">
        <f>IF(N614="nulová",J614,0)</f>
        <v>0</v>
      </c>
      <c r="BJ614" s="18" t="s">
        <v>78</v>
      </c>
      <c r="BK614" s="205">
        <f>ROUND(I614*H614,2)</f>
        <v>0</v>
      </c>
      <c r="BL614" s="18" t="s">
        <v>169</v>
      </c>
      <c r="BM614" s="204" t="s">
        <v>961</v>
      </c>
    </row>
    <row r="615" spans="1:65" s="2" customFormat="1" ht="146.25">
      <c r="A615" s="35"/>
      <c r="B615" s="36"/>
      <c r="C615" s="37"/>
      <c r="D615" s="206" t="s">
        <v>171</v>
      </c>
      <c r="E615" s="37"/>
      <c r="F615" s="207" t="s">
        <v>955</v>
      </c>
      <c r="G615" s="37"/>
      <c r="H615" s="37"/>
      <c r="I615" s="116"/>
      <c r="J615" s="37"/>
      <c r="K615" s="37"/>
      <c r="L615" s="40"/>
      <c r="M615" s="208"/>
      <c r="N615" s="209"/>
      <c r="O615" s="65"/>
      <c r="P615" s="65"/>
      <c r="Q615" s="65"/>
      <c r="R615" s="65"/>
      <c r="S615" s="65"/>
      <c r="T615" s="66"/>
      <c r="U615" s="35"/>
      <c r="V615" s="35"/>
      <c r="W615" s="35"/>
      <c r="X615" s="35"/>
      <c r="Y615" s="35"/>
      <c r="Z615" s="35"/>
      <c r="AA615" s="35"/>
      <c r="AB615" s="35"/>
      <c r="AC615" s="35"/>
      <c r="AD615" s="35"/>
      <c r="AE615" s="35"/>
      <c r="AT615" s="18" t="s">
        <v>171</v>
      </c>
      <c r="AU615" s="18" t="s">
        <v>80</v>
      </c>
    </row>
    <row r="616" spans="1:65" s="13" customFormat="1" ht="11.25">
      <c r="B616" s="210"/>
      <c r="C616" s="211"/>
      <c r="D616" s="206" t="s">
        <v>184</v>
      </c>
      <c r="E616" s="212" t="s">
        <v>19</v>
      </c>
      <c r="F616" s="213" t="s">
        <v>962</v>
      </c>
      <c r="G616" s="211"/>
      <c r="H616" s="214">
        <v>580.64300000000003</v>
      </c>
      <c r="I616" s="215"/>
      <c r="J616" s="211"/>
      <c r="K616" s="211"/>
      <c r="L616" s="216"/>
      <c r="M616" s="217"/>
      <c r="N616" s="218"/>
      <c r="O616" s="218"/>
      <c r="P616" s="218"/>
      <c r="Q616" s="218"/>
      <c r="R616" s="218"/>
      <c r="S616" s="218"/>
      <c r="T616" s="219"/>
      <c r="AT616" s="220" t="s">
        <v>184</v>
      </c>
      <c r="AU616" s="220" t="s">
        <v>80</v>
      </c>
      <c r="AV616" s="13" t="s">
        <v>80</v>
      </c>
      <c r="AW616" s="13" t="s">
        <v>33</v>
      </c>
      <c r="AX616" s="13" t="s">
        <v>78</v>
      </c>
      <c r="AY616" s="220" t="s">
        <v>162</v>
      </c>
    </row>
    <row r="617" spans="1:65" s="2" customFormat="1" ht="16.5" customHeight="1">
      <c r="A617" s="35"/>
      <c r="B617" s="36"/>
      <c r="C617" s="193" t="s">
        <v>963</v>
      </c>
      <c r="D617" s="193" t="s">
        <v>164</v>
      </c>
      <c r="E617" s="194" t="s">
        <v>964</v>
      </c>
      <c r="F617" s="195" t="s">
        <v>965</v>
      </c>
      <c r="G617" s="196" t="s">
        <v>181</v>
      </c>
      <c r="H617" s="197">
        <v>580.64300000000003</v>
      </c>
      <c r="I617" s="198"/>
      <c r="J617" s="199">
        <f>ROUND(I617*H617,2)</f>
        <v>0</v>
      </c>
      <c r="K617" s="195" t="s">
        <v>168</v>
      </c>
      <c r="L617" s="40"/>
      <c r="M617" s="200" t="s">
        <v>19</v>
      </c>
      <c r="N617" s="201" t="s">
        <v>42</v>
      </c>
      <c r="O617" s="65"/>
      <c r="P617" s="202">
        <f>O617*H617</f>
        <v>0</v>
      </c>
      <c r="Q617" s="202">
        <v>0</v>
      </c>
      <c r="R617" s="202">
        <f>Q617*H617</f>
        <v>0</v>
      </c>
      <c r="S617" s="202">
        <v>0</v>
      </c>
      <c r="T617" s="203">
        <f>S617*H617</f>
        <v>0</v>
      </c>
      <c r="U617" s="35"/>
      <c r="V617" s="35"/>
      <c r="W617" s="35"/>
      <c r="X617" s="35"/>
      <c r="Y617" s="35"/>
      <c r="Z617" s="35"/>
      <c r="AA617" s="35"/>
      <c r="AB617" s="35"/>
      <c r="AC617" s="35"/>
      <c r="AD617" s="35"/>
      <c r="AE617" s="35"/>
      <c r="AR617" s="204" t="s">
        <v>169</v>
      </c>
      <c r="AT617" s="204" t="s">
        <v>164</v>
      </c>
      <c r="AU617" s="204" t="s">
        <v>80</v>
      </c>
      <c r="AY617" s="18" t="s">
        <v>162</v>
      </c>
      <c r="BE617" s="205">
        <f>IF(N617="základní",J617,0)</f>
        <v>0</v>
      </c>
      <c r="BF617" s="205">
        <f>IF(N617="snížená",J617,0)</f>
        <v>0</v>
      </c>
      <c r="BG617" s="205">
        <f>IF(N617="zákl. přenesená",J617,0)</f>
        <v>0</v>
      </c>
      <c r="BH617" s="205">
        <f>IF(N617="sníž. přenesená",J617,0)</f>
        <v>0</v>
      </c>
      <c r="BI617" s="205">
        <f>IF(N617="nulová",J617,0)</f>
        <v>0</v>
      </c>
      <c r="BJ617" s="18" t="s">
        <v>78</v>
      </c>
      <c r="BK617" s="205">
        <f>ROUND(I617*H617,2)</f>
        <v>0</v>
      </c>
      <c r="BL617" s="18" t="s">
        <v>169</v>
      </c>
      <c r="BM617" s="204" t="s">
        <v>966</v>
      </c>
    </row>
    <row r="618" spans="1:65" s="2" customFormat="1" ht="58.5">
      <c r="A618" s="35"/>
      <c r="B618" s="36"/>
      <c r="C618" s="37"/>
      <c r="D618" s="206" t="s">
        <v>171</v>
      </c>
      <c r="E618" s="37"/>
      <c r="F618" s="207" t="s">
        <v>967</v>
      </c>
      <c r="G618" s="37"/>
      <c r="H618" s="37"/>
      <c r="I618" s="116"/>
      <c r="J618" s="37"/>
      <c r="K618" s="37"/>
      <c r="L618" s="40"/>
      <c r="M618" s="208"/>
      <c r="N618" s="209"/>
      <c r="O618" s="65"/>
      <c r="P618" s="65"/>
      <c r="Q618" s="65"/>
      <c r="R618" s="65"/>
      <c r="S618" s="65"/>
      <c r="T618" s="66"/>
      <c r="U618" s="35"/>
      <c r="V618" s="35"/>
      <c r="W618" s="35"/>
      <c r="X618" s="35"/>
      <c r="Y618" s="35"/>
      <c r="Z618" s="35"/>
      <c r="AA618" s="35"/>
      <c r="AB618" s="35"/>
      <c r="AC618" s="35"/>
      <c r="AD618" s="35"/>
      <c r="AE618" s="35"/>
      <c r="AT618" s="18" t="s">
        <v>171</v>
      </c>
      <c r="AU618" s="18" t="s">
        <v>80</v>
      </c>
    </row>
    <row r="619" spans="1:65" s="13" customFormat="1" ht="11.25">
      <c r="B619" s="210"/>
      <c r="C619" s="211"/>
      <c r="D619" s="206" t="s">
        <v>184</v>
      </c>
      <c r="E619" s="212" t="s">
        <v>19</v>
      </c>
      <c r="F619" s="213" t="s">
        <v>962</v>
      </c>
      <c r="G619" s="211"/>
      <c r="H619" s="214">
        <v>580.64300000000003</v>
      </c>
      <c r="I619" s="215"/>
      <c r="J619" s="211"/>
      <c r="K619" s="211"/>
      <c r="L619" s="216"/>
      <c r="M619" s="217"/>
      <c r="N619" s="218"/>
      <c r="O619" s="218"/>
      <c r="P619" s="218"/>
      <c r="Q619" s="218"/>
      <c r="R619" s="218"/>
      <c r="S619" s="218"/>
      <c r="T619" s="219"/>
      <c r="AT619" s="220" t="s">
        <v>184</v>
      </c>
      <c r="AU619" s="220" t="s">
        <v>80</v>
      </c>
      <c r="AV619" s="13" t="s">
        <v>80</v>
      </c>
      <c r="AW619" s="13" t="s">
        <v>33</v>
      </c>
      <c r="AX619" s="13" t="s">
        <v>78</v>
      </c>
      <c r="AY619" s="220" t="s">
        <v>162</v>
      </c>
    </row>
    <row r="620" spans="1:65" s="2" customFormat="1" ht="21.75" customHeight="1">
      <c r="A620" s="35"/>
      <c r="B620" s="36"/>
      <c r="C620" s="193" t="s">
        <v>968</v>
      </c>
      <c r="D620" s="193" t="s">
        <v>164</v>
      </c>
      <c r="E620" s="194" t="s">
        <v>969</v>
      </c>
      <c r="F620" s="195" t="s">
        <v>970</v>
      </c>
      <c r="G620" s="196" t="s">
        <v>181</v>
      </c>
      <c r="H620" s="197">
        <v>580.64300000000003</v>
      </c>
      <c r="I620" s="198"/>
      <c r="J620" s="199">
        <f>ROUND(I620*H620,2)</f>
        <v>0</v>
      </c>
      <c r="K620" s="195" t="s">
        <v>168</v>
      </c>
      <c r="L620" s="40"/>
      <c r="M620" s="200" t="s">
        <v>19</v>
      </c>
      <c r="N620" s="201" t="s">
        <v>42</v>
      </c>
      <c r="O620" s="65"/>
      <c r="P620" s="202">
        <f>O620*H620</f>
        <v>0</v>
      </c>
      <c r="Q620" s="202">
        <v>3.0300000000000001E-2</v>
      </c>
      <c r="R620" s="202">
        <f>Q620*H620</f>
        <v>17.593482900000001</v>
      </c>
      <c r="S620" s="202">
        <v>0</v>
      </c>
      <c r="T620" s="203">
        <f>S620*H620</f>
        <v>0</v>
      </c>
      <c r="U620" s="35"/>
      <c r="V620" s="35"/>
      <c r="W620" s="35"/>
      <c r="X620" s="35"/>
      <c r="Y620" s="35"/>
      <c r="Z620" s="35"/>
      <c r="AA620" s="35"/>
      <c r="AB620" s="35"/>
      <c r="AC620" s="35"/>
      <c r="AD620" s="35"/>
      <c r="AE620" s="35"/>
      <c r="AR620" s="204" t="s">
        <v>169</v>
      </c>
      <c r="AT620" s="204" t="s">
        <v>164</v>
      </c>
      <c r="AU620" s="204" t="s">
        <v>80</v>
      </c>
      <c r="AY620" s="18" t="s">
        <v>162</v>
      </c>
      <c r="BE620" s="205">
        <f>IF(N620="základní",J620,0)</f>
        <v>0</v>
      </c>
      <c r="BF620" s="205">
        <f>IF(N620="snížená",J620,0)</f>
        <v>0</v>
      </c>
      <c r="BG620" s="205">
        <f>IF(N620="zákl. přenesená",J620,0)</f>
        <v>0</v>
      </c>
      <c r="BH620" s="205">
        <f>IF(N620="sníž. přenesená",J620,0)</f>
        <v>0</v>
      </c>
      <c r="BI620" s="205">
        <f>IF(N620="nulová",J620,0)</f>
        <v>0</v>
      </c>
      <c r="BJ620" s="18" t="s">
        <v>78</v>
      </c>
      <c r="BK620" s="205">
        <f>ROUND(I620*H620,2)</f>
        <v>0</v>
      </c>
      <c r="BL620" s="18" t="s">
        <v>169</v>
      </c>
      <c r="BM620" s="204" t="s">
        <v>971</v>
      </c>
    </row>
    <row r="621" spans="1:65" s="13" customFormat="1" ht="11.25">
      <c r="B621" s="210"/>
      <c r="C621" s="211"/>
      <c r="D621" s="206" t="s">
        <v>184</v>
      </c>
      <c r="E621" s="212" t="s">
        <v>19</v>
      </c>
      <c r="F621" s="213" t="s">
        <v>962</v>
      </c>
      <c r="G621" s="211"/>
      <c r="H621" s="214">
        <v>580.64300000000003</v>
      </c>
      <c r="I621" s="215"/>
      <c r="J621" s="211"/>
      <c r="K621" s="211"/>
      <c r="L621" s="216"/>
      <c r="M621" s="217"/>
      <c r="N621" s="218"/>
      <c r="O621" s="218"/>
      <c r="P621" s="218"/>
      <c r="Q621" s="218"/>
      <c r="R621" s="218"/>
      <c r="S621" s="218"/>
      <c r="T621" s="219"/>
      <c r="AT621" s="220" t="s">
        <v>184</v>
      </c>
      <c r="AU621" s="220" t="s">
        <v>80</v>
      </c>
      <c r="AV621" s="13" t="s">
        <v>80</v>
      </c>
      <c r="AW621" s="13" t="s">
        <v>33</v>
      </c>
      <c r="AX621" s="13" t="s">
        <v>78</v>
      </c>
      <c r="AY621" s="220" t="s">
        <v>162</v>
      </c>
    </row>
    <row r="622" spans="1:65" s="2" customFormat="1" ht="16.5" customHeight="1">
      <c r="A622" s="35"/>
      <c r="B622" s="36"/>
      <c r="C622" s="193" t="s">
        <v>972</v>
      </c>
      <c r="D622" s="193" t="s">
        <v>164</v>
      </c>
      <c r="E622" s="194" t="s">
        <v>973</v>
      </c>
      <c r="F622" s="195" t="s">
        <v>974</v>
      </c>
      <c r="G622" s="196" t="s">
        <v>250</v>
      </c>
      <c r="H622" s="197">
        <v>506.29</v>
      </c>
      <c r="I622" s="198"/>
      <c r="J622" s="199">
        <f>ROUND(I622*H622,2)</f>
        <v>0</v>
      </c>
      <c r="K622" s="195" t="s">
        <v>168</v>
      </c>
      <c r="L622" s="40"/>
      <c r="M622" s="200" t="s">
        <v>19</v>
      </c>
      <c r="N622" s="201" t="s">
        <v>42</v>
      </c>
      <c r="O622" s="65"/>
      <c r="P622" s="202">
        <f>O622*H622</f>
        <v>0</v>
      </c>
      <c r="Q622" s="202">
        <v>0.11219999999999999</v>
      </c>
      <c r="R622" s="202">
        <f>Q622*H622</f>
        <v>56.805737999999998</v>
      </c>
      <c r="S622" s="202">
        <v>0</v>
      </c>
      <c r="T622" s="203">
        <f>S622*H622</f>
        <v>0</v>
      </c>
      <c r="U622" s="35"/>
      <c r="V622" s="35"/>
      <c r="W622" s="35"/>
      <c r="X622" s="35"/>
      <c r="Y622" s="35"/>
      <c r="Z622" s="35"/>
      <c r="AA622" s="35"/>
      <c r="AB622" s="35"/>
      <c r="AC622" s="35"/>
      <c r="AD622" s="35"/>
      <c r="AE622" s="35"/>
      <c r="AR622" s="204" t="s">
        <v>169</v>
      </c>
      <c r="AT622" s="204" t="s">
        <v>164</v>
      </c>
      <c r="AU622" s="204" t="s">
        <v>80</v>
      </c>
      <c r="AY622" s="18" t="s">
        <v>162</v>
      </c>
      <c r="BE622" s="205">
        <f>IF(N622="základní",J622,0)</f>
        <v>0</v>
      </c>
      <c r="BF622" s="205">
        <f>IF(N622="snížená",J622,0)</f>
        <v>0</v>
      </c>
      <c r="BG622" s="205">
        <f>IF(N622="zákl. přenesená",J622,0)</f>
        <v>0</v>
      </c>
      <c r="BH622" s="205">
        <f>IF(N622="sníž. přenesená",J622,0)</f>
        <v>0</v>
      </c>
      <c r="BI622" s="205">
        <f>IF(N622="nulová",J622,0)</f>
        <v>0</v>
      </c>
      <c r="BJ622" s="18" t="s">
        <v>78</v>
      </c>
      <c r="BK622" s="205">
        <f>ROUND(I622*H622,2)</f>
        <v>0</v>
      </c>
      <c r="BL622" s="18" t="s">
        <v>169</v>
      </c>
      <c r="BM622" s="204" t="s">
        <v>975</v>
      </c>
    </row>
    <row r="623" spans="1:65" s="2" customFormat="1" ht="39">
      <c r="A623" s="35"/>
      <c r="B623" s="36"/>
      <c r="C623" s="37"/>
      <c r="D623" s="206" t="s">
        <v>171</v>
      </c>
      <c r="E623" s="37"/>
      <c r="F623" s="207" t="s">
        <v>976</v>
      </c>
      <c r="G623" s="37"/>
      <c r="H623" s="37"/>
      <c r="I623" s="116"/>
      <c r="J623" s="37"/>
      <c r="K623" s="37"/>
      <c r="L623" s="40"/>
      <c r="M623" s="208"/>
      <c r="N623" s="209"/>
      <c r="O623" s="65"/>
      <c r="P623" s="65"/>
      <c r="Q623" s="65"/>
      <c r="R623" s="65"/>
      <c r="S623" s="65"/>
      <c r="T623" s="66"/>
      <c r="U623" s="35"/>
      <c r="V623" s="35"/>
      <c r="W623" s="35"/>
      <c r="X623" s="35"/>
      <c r="Y623" s="35"/>
      <c r="Z623" s="35"/>
      <c r="AA623" s="35"/>
      <c r="AB623" s="35"/>
      <c r="AC623" s="35"/>
      <c r="AD623" s="35"/>
      <c r="AE623" s="35"/>
      <c r="AT623" s="18" t="s">
        <v>171</v>
      </c>
      <c r="AU623" s="18" t="s">
        <v>80</v>
      </c>
    </row>
    <row r="624" spans="1:65" s="2" customFormat="1" ht="19.5">
      <c r="A624" s="35"/>
      <c r="B624" s="36"/>
      <c r="C624" s="37"/>
      <c r="D624" s="206" t="s">
        <v>264</v>
      </c>
      <c r="E624" s="37"/>
      <c r="F624" s="207" t="s">
        <v>977</v>
      </c>
      <c r="G624" s="37"/>
      <c r="H624" s="37"/>
      <c r="I624" s="116"/>
      <c r="J624" s="37"/>
      <c r="K624" s="37"/>
      <c r="L624" s="40"/>
      <c r="M624" s="208"/>
      <c r="N624" s="209"/>
      <c r="O624" s="65"/>
      <c r="P624" s="65"/>
      <c r="Q624" s="65"/>
      <c r="R624" s="65"/>
      <c r="S624" s="65"/>
      <c r="T624" s="66"/>
      <c r="U624" s="35"/>
      <c r="V624" s="35"/>
      <c r="W624" s="35"/>
      <c r="X624" s="35"/>
      <c r="Y624" s="35"/>
      <c r="Z624" s="35"/>
      <c r="AA624" s="35"/>
      <c r="AB624" s="35"/>
      <c r="AC624" s="35"/>
      <c r="AD624" s="35"/>
      <c r="AE624" s="35"/>
      <c r="AT624" s="18" t="s">
        <v>264</v>
      </c>
      <c r="AU624" s="18" t="s">
        <v>80</v>
      </c>
    </row>
    <row r="625" spans="1:65" s="13" customFormat="1" ht="11.25">
      <c r="B625" s="210"/>
      <c r="C625" s="211"/>
      <c r="D625" s="206" t="s">
        <v>184</v>
      </c>
      <c r="E625" s="212" t="s">
        <v>19</v>
      </c>
      <c r="F625" s="213" t="s">
        <v>782</v>
      </c>
      <c r="G625" s="211"/>
      <c r="H625" s="214">
        <v>506.29</v>
      </c>
      <c r="I625" s="215"/>
      <c r="J625" s="211"/>
      <c r="K625" s="211"/>
      <c r="L625" s="216"/>
      <c r="M625" s="217"/>
      <c r="N625" s="218"/>
      <c r="O625" s="218"/>
      <c r="P625" s="218"/>
      <c r="Q625" s="218"/>
      <c r="R625" s="218"/>
      <c r="S625" s="218"/>
      <c r="T625" s="219"/>
      <c r="AT625" s="220" t="s">
        <v>184</v>
      </c>
      <c r="AU625" s="220" t="s">
        <v>80</v>
      </c>
      <c r="AV625" s="13" t="s">
        <v>80</v>
      </c>
      <c r="AW625" s="13" t="s">
        <v>33</v>
      </c>
      <c r="AX625" s="13" t="s">
        <v>78</v>
      </c>
      <c r="AY625" s="220" t="s">
        <v>162</v>
      </c>
    </row>
    <row r="626" spans="1:65" s="2" customFormat="1" ht="16.5" customHeight="1">
      <c r="A626" s="35"/>
      <c r="B626" s="36"/>
      <c r="C626" s="193" t="s">
        <v>978</v>
      </c>
      <c r="D626" s="193" t="s">
        <v>164</v>
      </c>
      <c r="E626" s="194" t="s">
        <v>979</v>
      </c>
      <c r="F626" s="195" t="s">
        <v>980</v>
      </c>
      <c r="G626" s="196" t="s">
        <v>250</v>
      </c>
      <c r="H626" s="197">
        <v>936.58500000000004</v>
      </c>
      <c r="I626" s="198"/>
      <c r="J626" s="199">
        <f>ROUND(I626*H626,2)</f>
        <v>0</v>
      </c>
      <c r="K626" s="195" t="s">
        <v>19</v>
      </c>
      <c r="L626" s="40"/>
      <c r="M626" s="200" t="s">
        <v>19</v>
      </c>
      <c r="N626" s="201" t="s">
        <v>42</v>
      </c>
      <c r="O626" s="65"/>
      <c r="P626" s="202">
        <f>O626*H626</f>
        <v>0</v>
      </c>
      <c r="Q626" s="202">
        <v>0.11219999999999999</v>
      </c>
      <c r="R626" s="202">
        <f>Q626*H626</f>
        <v>105.08483699999999</v>
      </c>
      <c r="S626" s="202">
        <v>0</v>
      </c>
      <c r="T626" s="203">
        <f>S626*H626</f>
        <v>0</v>
      </c>
      <c r="U626" s="35"/>
      <c r="V626" s="35"/>
      <c r="W626" s="35"/>
      <c r="X626" s="35"/>
      <c r="Y626" s="35"/>
      <c r="Z626" s="35"/>
      <c r="AA626" s="35"/>
      <c r="AB626" s="35"/>
      <c r="AC626" s="35"/>
      <c r="AD626" s="35"/>
      <c r="AE626" s="35"/>
      <c r="AR626" s="204" t="s">
        <v>169</v>
      </c>
      <c r="AT626" s="204" t="s">
        <v>164</v>
      </c>
      <c r="AU626" s="204" t="s">
        <v>80</v>
      </c>
      <c r="AY626" s="18" t="s">
        <v>162</v>
      </c>
      <c r="BE626" s="205">
        <f>IF(N626="základní",J626,0)</f>
        <v>0</v>
      </c>
      <c r="BF626" s="205">
        <f>IF(N626="snížená",J626,0)</f>
        <v>0</v>
      </c>
      <c r="BG626" s="205">
        <f>IF(N626="zákl. přenesená",J626,0)</f>
        <v>0</v>
      </c>
      <c r="BH626" s="205">
        <f>IF(N626="sníž. přenesená",J626,0)</f>
        <v>0</v>
      </c>
      <c r="BI626" s="205">
        <f>IF(N626="nulová",J626,0)</f>
        <v>0</v>
      </c>
      <c r="BJ626" s="18" t="s">
        <v>78</v>
      </c>
      <c r="BK626" s="205">
        <f>ROUND(I626*H626,2)</f>
        <v>0</v>
      </c>
      <c r="BL626" s="18" t="s">
        <v>169</v>
      </c>
      <c r="BM626" s="204" t="s">
        <v>981</v>
      </c>
    </row>
    <row r="627" spans="1:65" s="2" customFormat="1" ht="19.5">
      <c r="A627" s="35"/>
      <c r="B627" s="36"/>
      <c r="C627" s="37"/>
      <c r="D627" s="206" t="s">
        <v>264</v>
      </c>
      <c r="E627" s="37"/>
      <c r="F627" s="207" t="s">
        <v>977</v>
      </c>
      <c r="G627" s="37"/>
      <c r="H627" s="37"/>
      <c r="I627" s="116"/>
      <c r="J627" s="37"/>
      <c r="K627" s="37"/>
      <c r="L627" s="40"/>
      <c r="M627" s="208"/>
      <c r="N627" s="209"/>
      <c r="O627" s="65"/>
      <c r="P627" s="65"/>
      <c r="Q627" s="65"/>
      <c r="R627" s="65"/>
      <c r="S627" s="65"/>
      <c r="T627" s="66"/>
      <c r="U627" s="35"/>
      <c r="V627" s="35"/>
      <c r="W627" s="35"/>
      <c r="X627" s="35"/>
      <c r="Y627" s="35"/>
      <c r="Z627" s="35"/>
      <c r="AA627" s="35"/>
      <c r="AB627" s="35"/>
      <c r="AC627" s="35"/>
      <c r="AD627" s="35"/>
      <c r="AE627" s="35"/>
      <c r="AT627" s="18" t="s">
        <v>264</v>
      </c>
      <c r="AU627" s="18" t="s">
        <v>80</v>
      </c>
    </row>
    <row r="628" spans="1:65" s="13" customFormat="1" ht="11.25">
      <c r="B628" s="210"/>
      <c r="C628" s="211"/>
      <c r="D628" s="206" t="s">
        <v>184</v>
      </c>
      <c r="E628" s="212" t="s">
        <v>19</v>
      </c>
      <c r="F628" s="213" t="s">
        <v>982</v>
      </c>
      <c r="G628" s="211"/>
      <c r="H628" s="214">
        <v>194.81</v>
      </c>
      <c r="I628" s="215"/>
      <c r="J628" s="211"/>
      <c r="K628" s="211"/>
      <c r="L628" s="216"/>
      <c r="M628" s="217"/>
      <c r="N628" s="218"/>
      <c r="O628" s="218"/>
      <c r="P628" s="218"/>
      <c r="Q628" s="218"/>
      <c r="R628" s="218"/>
      <c r="S628" s="218"/>
      <c r="T628" s="219"/>
      <c r="AT628" s="220" t="s">
        <v>184</v>
      </c>
      <c r="AU628" s="220" t="s">
        <v>80</v>
      </c>
      <c r="AV628" s="13" t="s">
        <v>80</v>
      </c>
      <c r="AW628" s="13" t="s">
        <v>33</v>
      </c>
      <c r="AX628" s="13" t="s">
        <v>71</v>
      </c>
      <c r="AY628" s="220" t="s">
        <v>162</v>
      </c>
    </row>
    <row r="629" spans="1:65" s="13" customFormat="1" ht="11.25">
      <c r="B629" s="210"/>
      <c r="C629" s="211"/>
      <c r="D629" s="206" t="s">
        <v>184</v>
      </c>
      <c r="E629" s="212" t="s">
        <v>19</v>
      </c>
      <c r="F629" s="213" t="s">
        <v>983</v>
      </c>
      <c r="G629" s="211"/>
      <c r="H629" s="214">
        <v>367.2</v>
      </c>
      <c r="I629" s="215"/>
      <c r="J629" s="211"/>
      <c r="K629" s="211"/>
      <c r="L629" s="216"/>
      <c r="M629" s="217"/>
      <c r="N629" s="218"/>
      <c r="O629" s="218"/>
      <c r="P629" s="218"/>
      <c r="Q629" s="218"/>
      <c r="R629" s="218"/>
      <c r="S629" s="218"/>
      <c r="T629" s="219"/>
      <c r="AT629" s="220" t="s">
        <v>184</v>
      </c>
      <c r="AU629" s="220" t="s">
        <v>80</v>
      </c>
      <c r="AV629" s="13" t="s">
        <v>80</v>
      </c>
      <c r="AW629" s="13" t="s">
        <v>33</v>
      </c>
      <c r="AX629" s="13" t="s">
        <v>71</v>
      </c>
      <c r="AY629" s="220" t="s">
        <v>162</v>
      </c>
    </row>
    <row r="630" spans="1:65" s="13" customFormat="1" ht="11.25">
      <c r="B630" s="210"/>
      <c r="C630" s="211"/>
      <c r="D630" s="206" t="s">
        <v>184</v>
      </c>
      <c r="E630" s="212" t="s">
        <v>19</v>
      </c>
      <c r="F630" s="213" t="s">
        <v>984</v>
      </c>
      <c r="G630" s="211"/>
      <c r="H630" s="214">
        <v>374.57499999999999</v>
      </c>
      <c r="I630" s="215"/>
      <c r="J630" s="211"/>
      <c r="K630" s="211"/>
      <c r="L630" s="216"/>
      <c r="M630" s="217"/>
      <c r="N630" s="218"/>
      <c r="O630" s="218"/>
      <c r="P630" s="218"/>
      <c r="Q630" s="218"/>
      <c r="R630" s="218"/>
      <c r="S630" s="218"/>
      <c r="T630" s="219"/>
      <c r="AT630" s="220" t="s">
        <v>184</v>
      </c>
      <c r="AU630" s="220" t="s">
        <v>80</v>
      </c>
      <c r="AV630" s="13" t="s">
        <v>80</v>
      </c>
      <c r="AW630" s="13" t="s">
        <v>33</v>
      </c>
      <c r="AX630" s="13" t="s">
        <v>71</v>
      </c>
      <c r="AY630" s="220" t="s">
        <v>162</v>
      </c>
    </row>
    <row r="631" spans="1:65" s="14" customFormat="1" ht="11.25">
      <c r="B631" s="221"/>
      <c r="C631" s="222"/>
      <c r="D631" s="206" t="s">
        <v>184</v>
      </c>
      <c r="E631" s="223" t="s">
        <v>19</v>
      </c>
      <c r="F631" s="224" t="s">
        <v>236</v>
      </c>
      <c r="G631" s="222"/>
      <c r="H631" s="225">
        <v>936.58500000000004</v>
      </c>
      <c r="I631" s="226"/>
      <c r="J631" s="222"/>
      <c r="K631" s="222"/>
      <c r="L631" s="227"/>
      <c r="M631" s="228"/>
      <c r="N631" s="229"/>
      <c r="O631" s="229"/>
      <c r="P631" s="229"/>
      <c r="Q631" s="229"/>
      <c r="R631" s="229"/>
      <c r="S631" s="229"/>
      <c r="T631" s="230"/>
      <c r="AT631" s="231" t="s">
        <v>184</v>
      </c>
      <c r="AU631" s="231" t="s">
        <v>80</v>
      </c>
      <c r="AV631" s="14" t="s">
        <v>169</v>
      </c>
      <c r="AW631" s="14" t="s">
        <v>33</v>
      </c>
      <c r="AX631" s="14" t="s">
        <v>78</v>
      </c>
      <c r="AY631" s="231" t="s">
        <v>162</v>
      </c>
    </row>
    <row r="632" spans="1:65" s="2" customFormat="1" ht="16.5" customHeight="1">
      <c r="A632" s="35"/>
      <c r="B632" s="36"/>
      <c r="C632" s="193" t="s">
        <v>985</v>
      </c>
      <c r="D632" s="193" t="s">
        <v>164</v>
      </c>
      <c r="E632" s="194" t="s">
        <v>986</v>
      </c>
      <c r="F632" s="195" t="s">
        <v>987</v>
      </c>
      <c r="G632" s="196" t="s">
        <v>250</v>
      </c>
      <c r="H632" s="197">
        <v>154.21</v>
      </c>
      <c r="I632" s="198"/>
      <c r="J632" s="199">
        <f>ROUND(I632*H632,2)</f>
        <v>0</v>
      </c>
      <c r="K632" s="195" t="s">
        <v>19</v>
      </c>
      <c r="L632" s="40"/>
      <c r="M632" s="200" t="s">
        <v>19</v>
      </c>
      <c r="N632" s="201" t="s">
        <v>42</v>
      </c>
      <c r="O632" s="65"/>
      <c r="P632" s="202">
        <f>O632*H632</f>
        <v>0</v>
      </c>
      <c r="Q632" s="202">
        <v>0.11219999999999999</v>
      </c>
      <c r="R632" s="202">
        <f>Q632*H632</f>
        <v>17.302361999999999</v>
      </c>
      <c r="S632" s="202">
        <v>0</v>
      </c>
      <c r="T632" s="203">
        <f>S632*H632</f>
        <v>0</v>
      </c>
      <c r="U632" s="35"/>
      <c r="V632" s="35"/>
      <c r="W632" s="35"/>
      <c r="X632" s="35"/>
      <c r="Y632" s="35"/>
      <c r="Z632" s="35"/>
      <c r="AA632" s="35"/>
      <c r="AB632" s="35"/>
      <c r="AC632" s="35"/>
      <c r="AD632" s="35"/>
      <c r="AE632" s="35"/>
      <c r="AR632" s="204" t="s">
        <v>169</v>
      </c>
      <c r="AT632" s="204" t="s">
        <v>164</v>
      </c>
      <c r="AU632" s="204" t="s">
        <v>80</v>
      </c>
      <c r="AY632" s="18" t="s">
        <v>162</v>
      </c>
      <c r="BE632" s="205">
        <f>IF(N632="základní",J632,0)</f>
        <v>0</v>
      </c>
      <c r="BF632" s="205">
        <f>IF(N632="snížená",J632,0)</f>
        <v>0</v>
      </c>
      <c r="BG632" s="205">
        <f>IF(N632="zákl. přenesená",J632,0)</f>
        <v>0</v>
      </c>
      <c r="BH632" s="205">
        <f>IF(N632="sníž. přenesená",J632,0)</f>
        <v>0</v>
      </c>
      <c r="BI632" s="205">
        <f>IF(N632="nulová",J632,0)</f>
        <v>0</v>
      </c>
      <c r="BJ632" s="18" t="s">
        <v>78</v>
      </c>
      <c r="BK632" s="205">
        <f>ROUND(I632*H632,2)</f>
        <v>0</v>
      </c>
      <c r="BL632" s="18" t="s">
        <v>169</v>
      </c>
      <c r="BM632" s="204" t="s">
        <v>988</v>
      </c>
    </row>
    <row r="633" spans="1:65" s="2" customFormat="1" ht="19.5">
      <c r="A633" s="35"/>
      <c r="B633" s="36"/>
      <c r="C633" s="37"/>
      <c r="D633" s="206" t="s">
        <v>264</v>
      </c>
      <c r="E633" s="37"/>
      <c r="F633" s="207" t="s">
        <v>977</v>
      </c>
      <c r="G633" s="37"/>
      <c r="H633" s="37"/>
      <c r="I633" s="116"/>
      <c r="J633" s="37"/>
      <c r="K633" s="37"/>
      <c r="L633" s="40"/>
      <c r="M633" s="208"/>
      <c r="N633" s="209"/>
      <c r="O633" s="65"/>
      <c r="P633" s="65"/>
      <c r="Q633" s="65"/>
      <c r="R633" s="65"/>
      <c r="S633" s="65"/>
      <c r="T633" s="66"/>
      <c r="U633" s="35"/>
      <c r="V633" s="35"/>
      <c r="W633" s="35"/>
      <c r="X633" s="35"/>
      <c r="Y633" s="35"/>
      <c r="Z633" s="35"/>
      <c r="AA633" s="35"/>
      <c r="AB633" s="35"/>
      <c r="AC633" s="35"/>
      <c r="AD633" s="35"/>
      <c r="AE633" s="35"/>
      <c r="AT633" s="18" t="s">
        <v>264</v>
      </c>
      <c r="AU633" s="18" t="s">
        <v>80</v>
      </c>
    </row>
    <row r="634" spans="1:65" s="13" customFormat="1" ht="11.25">
      <c r="B634" s="210"/>
      <c r="C634" s="211"/>
      <c r="D634" s="206" t="s">
        <v>184</v>
      </c>
      <c r="E634" s="212" t="s">
        <v>19</v>
      </c>
      <c r="F634" s="213" t="s">
        <v>989</v>
      </c>
      <c r="G634" s="211"/>
      <c r="H634" s="214">
        <v>154.21</v>
      </c>
      <c r="I634" s="215"/>
      <c r="J634" s="211"/>
      <c r="K634" s="211"/>
      <c r="L634" s="216"/>
      <c r="M634" s="217"/>
      <c r="N634" s="218"/>
      <c r="O634" s="218"/>
      <c r="P634" s="218"/>
      <c r="Q634" s="218"/>
      <c r="R634" s="218"/>
      <c r="S634" s="218"/>
      <c r="T634" s="219"/>
      <c r="AT634" s="220" t="s">
        <v>184</v>
      </c>
      <c r="AU634" s="220" t="s">
        <v>80</v>
      </c>
      <c r="AV634" s="13" t="s">
        <v>80</v>
      </c>
      <c r="AW634" s="13" t="s">
        <v>33</v>
      </c>
      <c r="AX634" s="13" t="s">
        <v>78</v>
      </c>
      <c r="AY634" s="220" t="s">
        <v>162</v>
      </c>
    </row>
    <row r="635" spans="1:65" s="2" customFormat="1" ht="16.5" customHeight="1">
      <c r="A635" s="35"/>
      <c r="B635" s="36"/>
      <c r="C635" s="193" t="s">
        <v>990</v>
      </c>
      <c r="D635" s="193" t="s">
        <v>164</v>
      </c>
      <c r="E635" s="194" t="s">
        <v>991</v>
      </c>
      <c r="F635" s="195" t="s">
        <v>992</v>
      </c>
      <c r="G635" s="196" t="s">
        <v>250</v>
      </c>
      <c r="H635" s="197">
        <v>120.63</v>
      </c>
      <c r="I635" s="198"/>
      <c r="J635" s="199">
        <f>ROUND(I635*H635,2)</f>
        <v>0</v>
      </c>
      <c r="K635" s="195" t="s">
        <v>19</v>
      </c>
      <c r="L635" s="40"/>
      <c r="M635" s="200" t="s">
        <v>19</v>
      </c>
      <c r="N635" s="201" t="s">
        <v>42</v>
      </c>
      <c r="O635" s="65"/>
      <c r="P635" s="202">
        <f>O635*H635</f>
        <v>0</v>
      </c>
      <c r="Q635" s="202">
        <v>0.11219999999999999</v>
      </c>
      <c r="R635" s="202">
        <f>Q635*H635</f>
        <v>13.534685999999999</v>
      </c>
      <c r="S635" s="202">
        <v>0</v>
      </c>
      <c r="T635" s="203">
        <f>S635*H635</f>
        <v>0</v>
      </c>
      <c r="U635" s="35"/>
      <c r="V635" s="35"/>
      <c r="W635" s="35"/>
      <c r="X635" s="35"/>
      <c r="Y635" s="35"/>
      <c r="Z635" s="35"/>
      <c r="AA635" s="35"/>
      <c r="AB635" s="35"/>
      <c r="AC635" s="35"/>
      <c r="AD635" s="35"/>
      <c r="AE635" s="35"/>
      <c r="AR635" s="204" t="s">
        <v>169</v>
      </c>
      <c r="AT635" s="204" t="s">
        <v>164</v>
      </c>
      <c r="AU635" s="204" t="s">
        <v>80</v>
      </c>
      <c r="AY635" s="18" t="s">
        <v>162</v>
      </c>
      <c r="BE635" s="205">
        <f>IF(N635="základní",J635,0)</f>
        <v>0</v>
      </c>
      <c r="BF635" s="205">
        <f>IF(N635="snížená",J635,0)</f>
        <v>0</v>
      </c>
      <c r="BG635" s="205">
        <f>IF(N635="zákl. přenesená",J635,0)</f>
        <v>0</v>
      </c>
      <c r="BH635" s="205">
        <f>IF(N635="sníž. přenesená",J635,0)</f>
        <v>0</v>
      </c>
      <c r="BI635" s="205">
        <f>IF(N635="nulová",J635,0)</f>
        <v>0</v>
      </c>
      <c r="BJ635" s="18" t="s">
        <v>78</v>
      </c>
      <c r="BK635" s="205">
        <f>ROUND(I635*H635,2)</f>
        <v>0</v>
      </c>
      <c r="BL635" s="18" t="s">
        <v>169</v>
      </c>
      <c r="BM635" s="204" t="s">
        <v>993</v>
      </c>
    </row>
    <row r="636" spans="1:65" s="2" customFormat="1" ht="19.5">
      <c r="A636" s="35"/>
      <c r="B636" s="36"/>
      <c r="C636" s="37"/>
      <c r="D636" s="206" t="s">
        <v>264</v>
      </c>
      <c r="E636" s="37"/>
      <c r="F636" s="207" t="s">
        <v>977</v>
      </c>
      <c r="G636" s="37"/>
      <c r="H636" s="37"/>
      <c r="I636" s="116"/>
      <c r="J636" s="37"/>
      <c r="K636" s="37"/>
      <c r="L636" s="40"/>
      <c r="M636" s="208"/>
      <c r="N636" s="209"/>
      <c r="O636" s="65"/>
      <c r="P636" s="65"/>
      <c r="Q636" s="65"/>
      <c r="R636" s="65"/>
      <c r="S636" s="65"/>
      <c r="T636" s="66"/>
      <c r="U636" s="35"/>
      <c r="V636" s="35"/>
      <c r="W636" s="35"/>
      <c r="X636" s="35"/>
      <c r="Y636" s="35"/>
      <c r="Z636" s="35"/>
      <c r="AA636" s="35"/>
      <c r="AB636" s="35"/>
      <c r="AC636" s="35"/>
      <c r="AD636" s="35"/>
      <c r="AE636" s="35"/>
      <c r="AT636" s="18" t="s">
        <v>264</v>
      </c>
      <c r="AU636" s="18" t="s">
        <v>80</v>
      </c>
    </row>
    <row r="637" spans="1:65" s="13" customFormat="1" ht="11.25">
      <c r="B637" s="210"/>
      <c r="C637" s="211"/>
      <c r="D637" s="206" t="s">
        <v>184</v>
      </c>
      <c r="E637" s="212" t="s">
        <v>19</v>
      </c>
      <c r="F637" s="213" t="s">
        <v>994</v>
      </c>
      <c r="G637" s="211"/>
      <c r="H637" s="214">
        <v>120.63</v>
      </c>
      <c r="I637" s="215"/>
      <c r="J637" s="211"/>
      <c r="K637" s="211"/>
      <c r="L637" s="216"/>
      <c r="M637" s="217"/>
      <c r="N637" s="218"/>
      <c r="O637" s="218"/>
      <c r="P637" s="218"/>
      <c r="Q637" s="218"/>
      <c r="R637" s="218"/>
      <c r="S637" s="218"/>
      <c r="T637" s="219"/>
      <c r="AT637" s="220" t="s">
        <v>184</v>
      </c>
      <c r="AU637" s="220" t="s">
        <v>80</v>
      </c>
      <c r="AV637" s="13" t="s">
        <v>80</v>
      </c>
      <c r="AW637" s="13" t="s">
        <v>33</v>
      </c>
      <c r="AX637" s="13" t="s">
        <v>78</v>
      </c>
      <c r="AY637" s="220" t="s">
        <v>162</v>
      </c>
    </row>
    <row r="638" spans="1:65" s="2" customFormat="1" ht="16.5" customHeight="1">
      <c r="A638" s="35"/>
      <c r="B638" s="36"/>
      <c r="C638" s="193" t="s">
        <v>995</v>
      </c>
      <c r="D638" s="193" t="s">
        <v>164</v>
      </c>
      <c r="E638" s="194" t="s">
        <v>996</v>
      </c>
      <c r="F638" s="195" t="s">
        <v>997</v>
      </c>
      <c r="G638" s="196" t="s">
        <v>250</v>
      </c>
      <c r="H638" s="197">
        <v>3676.7849999999999</v>
      </c>
      <c r="I638" s="198"/>
      <c r="J638" s="199">
        <f>ROUND(I638*H638,2)</f>
        <v>0</v>
      </c>
      <c r="K638" s="195" t="s">
        <v>168</v>
      </c>
      <c r="L638" s="40"/>
      <c r="M638" s="200" t="s">
        <v>19</v>
      </c>
      <c r="N638" s="201" t="s">
        <v>42</v>
      </c>
      <c r="O638" s="65"/>
      <c r="P638" s="202">
        <f>O638*H638</f>
        <v>0</v>
      </c>
      <c r="Q638" s="202">
        <v>1.2999999999999999E-4</v>
      </c>
      <c r="R638" s="202">
        <f>Q638*H638</f>
        <v>0.47798204999999994</v>
      </c>
      <c r="S638" s="202">
        <v>0</v>
      </c>
      <c r="T638" s="203">
        <f>S638*H638</f>
        <v>0</v>
      </c>
      <c r="U638" s="35"/>
      <c r="V638" s="35"/>
      <c r="W638" s="35"/>
      <c r="X638" s="35"/>
      <c r="Y638" s="35"/>
      <c r="Z638" s="35"/>
      <c r="AA638" s="35"/>
      <c r="AB638" s="35"/>
      <c r="AC638" s="35"/>
      <c r="AD638" s="35"/>
      <c r="AE638" s="35"/>
      <c r="AR638" s="204" t="s">
        <v>169</v>
      </c>
      <c r="AT638" s="204" t="s">
        <v>164</v>
      </c>
      <c r="AU638" s="204" t="s">
        <v>80</v>
      </c>
      <c r="AY638" s="18" t="s">
        <v>162</v>
      </c>
      <c r="BE638" s="205">
        <f>IF(N638="základní",J638,0)</f>
        <v>0</v>
      </c>
      <c r="BF638" s="205">
        <f>IF(N638="snížená",J638,0)</f>
        <v>0</v>
      </c>
      <c r="BG638" s="205">
        <f>IF(N638="zákl. přenesená",J638,0)</f>
        <v>0</v>
      </c>
      <c r="BH638" s="205">
        <f>IF(N638="sníž. přenesená",J638,0)</f>
        <v>0</v>
      </c>
      <c r="BI638" s="205">
        <f>IF(N638="nulová",J638,0)</f>
        <v>0</v>
      </c>
      <c r="BJ638" s="18" t="s">
        <v>78</v>
      </c>
      <c r="BK638" s="205">
        <f>ROUND(I638*H638,2)</f>
        <v>0</v>
      </c>
      <c r="BL638" s="18" t="s">
        <v>169</v>
      </c>
      <c r="BM638" s="204" t="s">
        <v>998</v>
      </c>
    </row>
    <row r="639" spans="1:65" s="2" customFormat="1" ht="19.5">
      <c r="A639" s="35"/>
      <c r="B639" s="36"/>
      <c r="C639" s="37"/>
      <c r="D639" s="206" t="s">
        <v>264</v>
      </c>
      <c r="E639" s="37"/>
      <c r="F639" s="207" t="s">
        <v>999</v>
      </c>
      <c r="G639" s="37"/>
      <c r="H639" s="37"/>
      <c r="I639" s="116"/>
      <c r="J639" s="37"/>
      <c r="K639" s="37"/>
      <c r="L639" s="40"/>
      <c r="M639" s="208"/>
      <c r="N639" s="209"/>
      <c r="O639" s="65"/>
      <c r="P639" s="65"/>
      <c r="Q639" s="65"/>
      <c r="R639" s="65"/>
      <c r="S639" s="65"/>
      <c r="T639" s="66"/>
      <c r="U639" s="35"/>
      <c r="V639" s="35"/>
      <c r="W639" s="35"/>
      <c r="X639" s="35"/>
      <c r="Y639" s="35"/>
      <c r="Z639" s="35"/>
      <c r="AA639" s="35"/>
      <c r="AB639" s="35"/>
      <c r="AC639" s="35"/>
      <c r="AD639" s="35"/>
      <c r="AE639" s="35"/>
      <c r="AT639" s="18" t="s">
        <v>264</v>
      </c>
      <c r="AU639" s="18" t="s">
        <v>80</v>
      </c>
    </row>
    <row r="640" spans="1:65" s="13" customFormat="1" ht="11.25">
      <c r="B640" s="210"/>
      <c r="C640" s="211"/>
      <c r="D640" s="206" t="s">
        <v>184</v>
      </c>
      <c r="E640" s="212" t="s">
        <v>19</v>
      </c>
      <c r="F640" s="213" t="s">
        <v>1000</v>
      </c>
      <c r="G640" s="211"/>
      <c r="H640" s="214">
        <v>3676.7849999999999</v>
      </c>
      <c r="I640" s="215"/>
      <c r="J640" s="211"/>
      <c r="K640" s="211"/>
      <c r="L640" s="216"/>
      <c r="M640" s="217"/>
      <c r="N640" s="218"/>
      <c r="O640" s="218"/>
      <c r="P640" s="218"/>
      <c r="Q640" s="218"/>
      <c r="R640" s="218"/>
      <c r="S640" s="218"/>
      <c r="T640" s="219"/>
      <c r="AT640" s="220" t="s">
        <v>184</v>
      </c>
      <c r="AU640" s="220" t="s">
        <v>80</v>
      </c>
      <c r="AV640" s="13" t="s">
        <v>80</v>
      </c>
      <c r="AW640" s="13" t="s">
        <v>33</v>
      </c>
      <c r="AX640" s="13" t="s">
        <v>78</v>
      </c>
      <c r="AY640" s="220" t="s">
        <v>162</v>
      </c>
    </row>
    <row r="641" spans="1:65" s="2" customFormat="1" ht="16.5" customHeight="1">
      <c r="A641" s="35"/>
      <c r="B641" s="36"/>
      <c r="C641" s="193" t="s">
        <v>1001</v>
      </c>
      <c r="D641" s="193" t="s">
        <v>164</v>
      </c>
      <c r="E641" s="194" t="s">
        <v>1002</v>
      </c>
      <c r="F641" s="195" t="s">
        <v>1003</v>
      </c>
      <c r="G641" s="196" t="s">
        <v>181</v>
      </c>
      <c r="H641" s="197">
        <v>27.94</v>
      </c>
      <c r="I641" s="198"/>
      <c r="J641" s="199">
        <f>ROUND(I641*H641,2)</f>
        <v>0</v>
      </c>
      <c r="K641" s="195" t="s">
        <v>19</v>
      </c>
      <c r="L641" s="40"/>
      <c r="M641" s="200" t="s">
        <v>19</v>
      </c>
      <c r="N641" s="201" t="s">
        <v>42</v>
      </c>
      <c r="O641" s="65"/>
      <c r="P641" s="202">
        <f>O641*H641</f>
        <v>0</v>
      </c>
      <c r="Q641" s="202">
        <v>1.837</v>
      </c>
      <c r="R641" s="202">
        <f>Q641*H641</f>
        <v>51.325780000000002</v>
      </c>
      <c r="S641" s="202">
        <v>0</v>
      </c>
      <c r="T641" s="203">
        <f>S641*H641</f>
        <v>0</v>
      </c>
      <c r="U641" s="35"/>
      <c r="V641" s="35"/>
      <c r="W641" s="35"/>
      <c r="X641" s="35"/>
      <c r="Y641" s="35"/>
      <c r="Z641" s="35"/>
      <c r="AA641" s="35"/>
      <c r="AB641" s="35"/>
      <c r="AC641" s="35"/>
      <c r="AD641" s="35"/>
      <c r="AE641" s="35"/>
      <c r="AR641" s="204" t="s">
        <v>169</v>
      </c>
      <c r="AT641" s="204" t="s">
        <v>164</v>
      </c>
      <c r="AU641" s="204" t="s">
        <v>80</v>
      </c>
      <c r="AY641" s="18" t="s">
        <v>162</v>
      </c>
      <c r="BE641" s="205">
        <f>IF(N641="základní",J641,0)</f>
        <v>0</v>
      </c>
      <c r="BF641" s="205">
        <f>IF(N641="snížená",J641,0)</f>
        <v>0</v>
      </c>
      <c r="BG641" s="205">
        <f>IF(N641="zákl. přenesená",J641,0)</f>
        <v>0</v>
      </c>
      <c r="BH641" s="205">
        <f>IF(N641="sníž. přenesená",J641,0)</f>
        <v>0</v>
      </c>
      <c r="BI641" s="205">
        <f>IF(N641="nulová",J641,0)</f>
        <v>0</v>
      </c>
      <c r="BJ641" s="18" t="s">
        <v>78</v>
      </c>
      <c r="BK641" s="205">
        <f>ROUND(I641*H641,2)</f>
        <v>0</v>
      </c>
      <c r="BL641" s="18" t="s">
        <v>169</v>
      </c>
      <c r="BM641" s="204" t="s">
        <v>1004</v>
      </c>
    </row>
    <row r="642" spans="1:65" s="13" customFormat="1" ht="11.25">
      <c r="B642" s="210"/>
      <c r="C642" s="211"/>
      <c r="D642" s="206" t="s">
        <v>184</v>
      </c>
      <c r="E642" s="212" t="s">
        <v>19</v>
      </c>
      <c r="F642" s="213" t="s">
        <v>1005</v>
      </c>
      <c r="G642" s="211"/>
      <c r="H642" s="214">
        <v>27.94</v>
      </c>
      <c r="I642" s="215"/>
      <c r="J642" s="211"/>
      <c r="K642" s="211"/>
      <c r="L642" s="216"/>
      <c r="M642" s="217"/>
      <c r="N642" s="218"/>
      <c r="O642" s="218"/>
      <c r="P642" s="218"/>
      <c r="Q642" s="218"/>
      <c r="R642" s="218"/>
      <c r="S642" s="218"/>
      <c r="T642" s="219"/>
      <c r="AT642" s="220" t="s">
        <v>184</v>
      </c>
      <c r="AU642" s="220" t="s">
        <v>80</v>
      </c>
      <c r="AV642" s="13" t="s">
        <v>80</v>
      </c>
      <c r="AW642" s="13" t="s">
        <v>33</v>
      </c>
      <c r="AX642" s="13" t="s">
        <v>78</v>
      </c>
      <c r="AY642" s="220" t="s">
        <v>162</v>
      </c>
    </row>
    <row r="643" spans="1:65" s="12" customFormat="1" ht="22.9" customHeight="1">
      <c r="B643" s="177"/>
      <c r="C643" s="178"/>
      <c r="D643" s="179" t="s">
        <v>70</v>
      </c>
      <c r="E643" s="191" t="s">
        <v>207</v>
      </c>
      <c r="F643" s="191" t="s">
        <v>1006</v>
      </c>
      <c r="G643" s="178"/>
      <c r="H643" s="178"/>
      <c r="I643" s="181"/>
      <c r="J643" s="192">
        <f>BK643</f>
        <v>0</v>
      </c>
      <c r="K643" s="178"/>
      <c r="L643" s="183"/>
      <c r="M643" s="184"/>
      <c r="N643" s="185"/>
      <c r="O643" s="185"/>
      <c r="P643" s="186">
        <f>SUM(P644:P649)</f>
        <v>0</v>
      </c>
      <c r="Q643" s="185"/>
      <c r="R643" s="186">
        <f>SUM(R644:R649)</f>
        <v>54.087092799999994</v>
      </c>
      <c r="S643" s="185"/>
      <c r="T643" s="187">
        <f>SUM(T644:T649)</f>
        <v>0</v>
      </c>
      <c r="AR643" s="188" t="s">
        <v>78</v>
      </c>
      <c r="AT643" s="189" t="s">
        <v>70</v>
      </c>
      <c r="AU643" s="189" t="s">
        <v>78</v>
      </c>
      <c r="AY643" s="188" t="s">
        <v>162</v>
      </c>
      <c r="BK643" s="190">
        <f>SUM(BK644:BK649)</f>
        <v>0</v>
      </c>
    </row>
    <row r="644" spans="1:65" s="2" customFormat="1" ht="33" customHeight="1">
      <c r="A644" s="35"/>
      <c r="B644" s="36"/>
      <c r="C644" s="193" t="s">
        <v>1007</v>
      </c>
      <c r="D644" s="193" t="s">
        <v>164</v>
      </c>
      <c r="E644" s="194" t="s">
        <v>1008</v>
      </c>
      <c r="F644" s="195" t="s">
        <v>1009</v>
      </c>
      <c r="G644" s="196" t="s">
        <v>181</v>
      </c>
      <c r="H644" s="197">
        <v>1.92</v>
      </c>
      <c r="I644" s="198"/>
      <c r="J644" s="199">
        <f>ROUND(I644*H644,2)</f>
        <v>0</v>
      </c>
      <c r="K644" s="195" t="s">
        <v>168</v>
      </c>
      <c r="L644" s="40"/>
      <c r="M644" s="200" t="s">
        <v>19</v>
      </c>
      <c r="N644" s="201" t="s">
        <v>42</v>
      </c>
      <c r="O644" s="65"/>
      <c r="P644" s="202">
        <f>O644*H644</f>
        <v>0</v>
      </c>
      <c r="Q644" s="202">
        <v>1.6968399999999999</v>
      </c>
      <c r="R644" s="202">
        <f>Q644*H644</f>
        <v>3.2579327999999999</v>
      </c>
      <c r="S644" s="202">
        <v>0</v>
      </c>
      <c r="T644" s="203">
        <f>S644*H644</f>
        <v>0</v>
      </c>
      <c r="U644" s="35"/>
      <c r="V644" s="35"/>
      <c r="W644" s="35"/>
      <c r="X644" s="35"/>
      <c r="Y644" s="35"/>
      <c r="Z644" s="35"/>
      <c r="AA644" s="35"/>
      <c r="AB644" s="35"/>
      <c r="AC644" s="35"/>
      <c r="AD644" s="35"/>
      <c r="AE644" s="35"/>
      <c r="AR644" s="204" t="s">
        <v>169</v>
      </c>
      <c r="AT644" s="204" t="s">
        <v>164</v>
      </c>
      <c r="AU644" s="204" t="s">
        <v>80</v>
      </c>
      <c r="AY644" s="18" t="s">
        <v>162</v>
      </c>
      <c r="BE644" s="205">
        <f>IF(N644="základní",J644,0)</f>
        <v>0</v>
      </c>
      <c r="BF644" s="205">
        <f>IF(N644="snížená",J644,0)</f>
        <v>0</v>
      </c>
      <c r="BG644" s="205">
        <f>IF(N644="zákl. přenesená",J644,0)</f>
        <v>0</v>
      </c>
      <c r="BH644" s="205">
        <f>IF(N644="sníž. přenesená",J644,0)</f>
        <v>0</v>
      </c>
      <c r="BI644" s="205">
        <f>IF(N644="nulová",J644,0)</f>
        <v>0</v>
      </c>
      <c r="BJ644" s="18" t="s">
        <v>78</v>
      </c>
      <c r="BK644" s="205">
        <f>ROUND(I644*H644,2)</f>
        <v>0</v>
      </c>
      <c r="BL644" s="18" t="s">
        <v>169</v>
      </c>
      <c r="BM644" s="204" t="s">
        <v>1010</v>
      </c>
    </row>
    <row r="645" spans="1:65" s="2" customFormat="1" ht="58.5">
      <c r="A645" s="35"/>
      <c r="B645" s="36"/>
      <c r="C645" s="37"/>
      <c r="D645" s="206" t="s">
        <v>171</v>
      </c>
      <c r="E645" s="37"/>
      <c r="F645" s="207" t="s">
        <v>1011</v>
      </c>
      <c r="G645" s="37"/>
      <c r="H645" s="37"/>
      <c r="I645" s="116"/>
      <c r="J645" s="37"/>
      <c r="K645" s="37"/>
      <c r="L645" s="40"/>
      <c r="M645" s="208"/>
      <c r="N645" s="209"/>
      <c r="O645" s="65"/>
      <c r="P645" s="65"/>
      <c r="Q645" s="65"/>
      <c r="R645" s="65"/>
      <c r="S645" s="65"/>
      <c r="T645" s="66"/>
      <c r="U645" s="35"/>
      <c r="V645" s="35"/>
      <c r="W645" s="35"/>
      <c r="X645" s="35"/>
      <c r="Y645" s="35"/>
      <c r="Z645" s="35"/>
      <c r="AA645" s="35"/>
      <c r="AB645" s="35"/>
      <c r="AC645" s="35"/>
      <c r="AD645" s="35"/>
      <c r="AE645" s="35"/>
      <c r="AT645" s="18" t="s">
        <v>171</v>
      </c>
      <c r="AU645" s="18" t="s">
        <v>80</v>
      </c>
    </row>
    <row r="646" spans="1:65" s="2" customFormat="1" ht="21.75" customHeight="1">
      <c r="A646" s="35"/>
      <c r="B646" s="36"/>
      <c r="C646" s="193" t="s">
        <v>1012</v>
      </c>
      <c r="D646" s="193" t="s">
        <v>164</v>
      </c>
      <c r="E646" s="194" t="s">
        <v>1013</v>
      </c>
      <c r="F646" s="195" t="s">
        <v>1014</v>
      </c>
      <c r="G646" s="196" t="s">
        <v>481</v>
      </c>
      <c r="H646" s="197">
        <v>4</v>
      </c>
      <c r="I646" s="198"/>
      <c r="J646" s="199">
        <f>ROUND(I646*H646,2)</f>
        <v>0</v>
      </c>
      <c r="K646" s="195" t="s">
        <v>168</v>
      </c>
      <c r="L646" s="40"/>
      <c r="M646" s="200" t="s">
        <v>19</v>
      </c>
      <c r="N646" s="201" t="s">
        <v>42</v>
      </c>
      <c r="O646" s="65"/>
      <c r="P646" s="202">
        <f>O646*H646</f>
        <v>0</v>
      </c>
      <c r="Q646" s="202">
        <v>9.7472899999999996</v>
      </c>
      <c r="R646" s="202">
        <f>Q646*H646</f>
        <v>38.989159999999998</v>
      </c>
      <c r="S646" s="202">
        <v>0</v>
      </c>
      <c r="T646" s="203">
        <f>S646*H646</f>
        <v>0</v>
      </c>
      <c r="U646" s="35"/>
      <c r="V646" s="35"/>
      <c r="W646" s="35"/>
      <c r="X646" s="35"/>
      <c r="Y646" s="35"/>
      <c r="Z646" s="35"/>
      <c r="AA646" s="35"/>
      <c r="AB646" s="35"/>
      <c r="AC646" s="35"/>
      <c r="AD646" s="35"/>
      <c r="AE646" s="35"/>
      <c r="AR646" s="204" t="s">
        <v>169</v>
      </c>
      <c r="AT646" s="204" t="s">
        <v>164</v>
      </c>
      <c r="AU646" s="204" t="s">
        <v>80</v>
      </c>
      <c r="AY646" s="18" t="s">
        <v>162</v>
      </c>
      <c r="BE646" s="205">
        <f>IF(N646="základní",J646,0)</f>
        <v>0</v>
      </c>
      <c r="BF646" s="205">
        <f>IF(N646="snížená",J646,0)</f>
        <v>0</v>
      </c>
      <c r="BG646" s="205">
        <f>IF(N646="zákl. přenesená",J646,0)</f>
        <v>0</v>
      </c>
      <c r="BH646" s="205">
        <f>IF(N646="sníž. přenesená",J646,0)</f>
        <v>0</v>
      </c>
      <c r="BI646" s="205">
        <f>IF(N646="nulová",J646,0)</f>
        <v>0</v>
      </c>
      <c r="BJ646" s="18" t="s">
        <v>78</v>
      </c>
      <c r="BK646" s="205">
        <f>ROUND(I646*H646,2)</f>
        <v>0</v>
      </c>
      <c r="BL646" s="18" t="s">
        <v>169</v>
      </c>
      <c r="BM646" s="204" t="s">
        <v>1015</v>
      </c>
    </row>
    <row r="647" spans="1:65" s="2" customFormat="1" ht="146.25">
      <c r="A647" s="35"/>
      <c r="B647" s="36"/>
      <c r="C647" s="37"/>
      <c r="D647" s="206" t="s">
        <v>171</v>
      </c>
      <c r="E647" s="37"/>
      <c r="F647" s="207" t="s">
        <v>1016</v>
      </c>
      <c r="G647" s="37"/>
      <c r="H647" s="37"/>
      <c r="I647" s="116"/>
      <c r="J647" s="37"/>
      <c r="K647" s="37"/>
      <c r="L647" s="40"/>
      <c r="M647" s="208"/>
      <c r="N647" s="209"/>
      <c r="O647" s="65"/>
      <c r="P647" s="65"/>
      <c r="Q647" s="65"/>
      <c r="R647" s="65"/>
      <c r="S647" s="65"/>
      <c r="T647" s="66"/>
      <c r="U647" s="35"/>
      <c r="V647" s="35"/>
      <c r="W647" s="35"/>
      <c r="X647" s="35"/>
      <c r="Y647" s="35"/>
      <c r="Z647" s="35"/>
      <c r="AA647" s="35"/>
      <c r="AB647" s="35"/>
      <c r="AC647" s="35"/>
      <c r="AD647" s="35"/>
      <c r="AE647" s="35"/>
      <c r="AT647" s="18" t="s">
        <v>171</v>
      </c>
      <c r="AU647" s="18" t="s">
        <v>80</v>
      </c>
    </row>
    <row r="648" spans="1:65" s="2" customFormat="1" ht="16.5" customHeight="1">
      <c r="A648" s="35"/>
      <c r="B648" s="36"/>
      <c r="C648" s="232" t="s">
        <v>1017</v>
      </c>
      <c r="D648" s="232" t="s">
        <v>259</v>
      </c>
      <c r="E648" s="233" t="s">
        <v>1018</v>
      </c>
      <c r="F648" s="234" t="s">
        <v>1019</v>
      </c>
      <c r="G648" s="235" t="s">
        <v>481</v>
      </c>
      <c r="H648" s="236">
        <v>32</v>
      </c>
      <c r="I648" s="237"/>
      <c r="J648" s="238">
        <f>ROUND(I648*H648,2)</f>
        <v>0</v>
      </c>
      <c r="K648" s="234" t="s">
        <v>168</v>
      </c>
      <c r="L648" s="239"/>
      <c r="M648" s="240" t="s">
        <v>19</v>
      </c>
      <c r="N648" s="241" t="s">
        <v>42</v>
      </c>
      <c r="O648" s="65"/>
      <c r="P648" s="202">
        <f>O648*H648</f>
        <v>0</v>
      </c>
      <c r="Q648" s="202">
        <v>0.37</v>
      </c>
      <c r="R648" s="202">
        <f>Q648*H648</f>
        <v>11.84</v>
      </c>
      <c r="S648" s="202">
        <v>0</v>
      </c>
      <c r="T648" s="203">
        <f>S648*H648</f>
        <v>0</v>
      </c>
      <c r="U648" s="35"/>
      <c r="V648" s="35"/>
      <c r="W648" s="35"/>
      <c r="X648" s="35"/>
      <c r="Y648" s="35"/>
      <c r="Z648" s="35"/>
      <c r="AA648" s="35"/>
      <c r="AB648" s="35"/>
      <c r="AC648" s="35"/>
      <c r="AD648" s="35"/>
      <c r="AE648" s="35"/>
      <c r="AR648" s="204" t="s">
        <v>207</v>
      </c>
      <c r="AT648" s="204" t="s">
        <v>259</v>
      </c>
      <c r="AU648" s="204" t="s">
        <v>80</v>
      </c>
      <c r="AY648" s="18" t="s">
        <v>162</v>
      </c>
      <c r="BE648" s="205">
        <f>IF(N648="základní",J648,0)</f>
        <v>0</v>
      </c>
      <c r="BF648" s="205">
        <f>IF(N648="snížená",J648,0)</f>
        <v>0</v>
      </c>
      <c r="BG648" s="205">
        <f>IF(N648="zákl. přenesená",J648,0)</f>
        <v>0</v>
      </c>
      <c r="BH648" s="205">
        <f>IF(N648="sníž. přenesená",J648,0)</f>
        <v>0</v>
      </c>
      <c r="BI648" s="205">
        <f>IF(N648="nulová",J648,0)</f>
        <v>0</v>
      </c>
      <c r="BJ648" s="18" t="s">
        <v>78</v>
      </c>
      <c r="BK648" s="205">
        <f>ROUND(I648*H648,2)</f>
        <v>0</v>
      </c>
      <c r="BL648" s="18" t="s">
        <v>169</v>
      </c>
      <c r="BM648" s="204" t="s">
        <v>1020</v>
      </c>
    </row>
    <row r="649" spans="1:65" s="13" customFormat="1" ht="11.25">
      <c r="B649" s="210"/>
      <c r="C649" s="211"/>
      <c r="D649" s="206" t="s">
        <v>184</v>
      </c>
      <c r="E649" s="211"/>
      <c r="F649" s="213" t="s">
        <v>1021</v>
      </c>
      <c r="G649" s="211"/>
      <c r="H649" s="214">
        <v>32</v>
      </c>
      <c r="I649" s="215"/>
      <c r="J649" s="211"/>
      <c r="K649" s="211"/>
      <c r="L649" s="216"/>
      <c r="M649" s="217"/>
      <c r="N649" s="218"/>
      <c r="O649" s="218"/>
      <c r="P649" s="218"/>
      <c r="Q649" s="218"/>
      <c r="R649" s="218"/>
      <c r="S649" s="218"/>
      <c r="T649" s="219"/>
      <c r="AT649" s="220" t="s">
        <v>184</v>
      </c>
      <c r="AU649" s="220" t="s">
        <v>80</v>
      </c>
      <c r="AV649" s="13" t="s">
        <v>80</v>
      </c>
      <c r="AW649" s="13" t="s">
        <v>4</v>
      </c>
      <c r="AX649" s="13" t="s">
        <v>78</v>
      </c>
      <c r="AY649" s="220" t="s">
        <v>162</v>
      </c>
    </row>
    <row r="650" spans="1:65" s="12" customFormat="1" ht="22.9" customHeight="1">
      <c r="B650" s="177"/>
      <c r="C650" s="178"/>
      <c r="D650" s="179" t="s">
        <v>70</v>
      </c>
      <c r="E650" s="191" t="s">
        <v>213</v>
      </c>
      <c r="F650" s="191" t="s">
        <v>1022</v>
      </c>
      <c r="G650" s="178"/>
      <c r="H650" s="178"/>
      <c r="I650" s="181"/>
      <c r="J650" s="192">
        <f>BK650</f>
        <v>0</v>
      </c>
      <c r="K650" s="178"/>
      <c r="L650" s="183"/>
      <c r="M650" s="184"/>
      <c r="N650" s="185"/>
      <c r="O650" s="185"/>
      <c r="P650" s="186">
        <f>SUM(P651:P738)</f>
        <v>0</v>
      </c>
      <c r="Q650" s="185"/>
      <c r="R650" s="186">
        <f>SUM(R651:R738)</f>
        <v>7.9018693400000011</v>
      </c>
      <c r="S650" s="185"/>
      <c r="T650" s="187">
        <f>SUM(T651:T738)</f>
        <v>0</v>
      </c>
      <c r="AR650" s="188" t="s">
        <v>78</v>
      </c>
      <c r="AT650" s="189" t="s">
        <v>70</v>
      </c>
      <c r="AU650" s="189" t="s">
        <v>78</v>
      </c>
      <c r="AY650" s="188" t="s">
        <v>162</v>
      </c>
      <c r="BK650" s="190">
        <f>SUM(BK651:BK738)</f>
        <v>0</v>
      </c>
    </row>
    <row r="651" spans="1:65" s="2" customFormat="1" ht="21.75" customHeight="1">
      <c r="A651" s="35"/>
      <c r="B651" s="36"/>
      <c r="C651" s="193" t="s">
        <v>1023</v>
      </c>
      <c r="D651" s="193" t="s">
        <v>164</v>
      </c>
      <c r="E651" s="194" t="s">
        <v>1024</v>
      </c>
      <c r="F651" s="195" t="s">
        <v>1025</v>
      </c>
      <c r="G651" s="196" t="s">
        <v>250</v>
      </c>
      <c r="H651" s="197">
        <v>861.64</v>
      </c>
      <c r="I651" s="198"/>
      <c r="J651" s="199">
        <f>ROUND(I651*H651,2)</f>
        <v>0</v>
      </c>
      <c r="K651" s="195" t="s">
        <v>168</v>
      </c>
      <c r="L651" s="40"/>
      <c r="M651" s="200" t="s">
        <v>19</v>
      </c>
      <c r="N651" s="201" t="s">
        <v>42</v>
      </c>
      <c r="O651" s="65"/>
      <c r="P651" s="202">
        <f>O651*H651</f>
        <v>0</v>
      </c>
      <c r="Q651" s="202">
        <v>0</v>
      </c>
      <c r="R651" s="202">
        <f>Q651*H651</f>
        <v>0</v>
      </c>
      <c r="S651" s="202">
        <v>0</v>
      </c>
      <c r="T651" s="203">
        <f>S651*H651</f>
        <v>0</v>
      </c>
      <c r="U651" s="35"/>
      <c r="V651" s="35"/>
      <c r="W651" s="35"/>
      <c r="X651" s="35"/>
      <c r="Y651" s="35"/>
      <c r="Z651" s="35"/>
      <c r="AA651" s="35"/>
      <c r="AB651" s="35"/>
      <c r="AC651" s="35"/>
      <c r="AD651" s="35"/>
      <c r="AE651" s="35"/>
      <c r="AR651" s="204" t="s">
        <v>169</v>
      </c>
      <c r="AT651" s="204" t="s">
        <v>164</v>
      </c>
      <c r="AU651" s="204" t="s">
        <v>80</v>
      </c>
      <c r="AY651" s="18" t="s">
        <v>162</v>
      </c>
      <c r="BE651" s="205">
        <f>IF(N651="základní",J651,0)</f>
        <v>0</v>
      </c>
      <c r="BF651" s="205">
        <f>IF(N651="snížená",J651,0)</f>
        <v>0</v>
      </c>
      <c r="BG651" s="205">
        <f>IF(N651="zákl. přenesená",J651,0)</f>
        <v>0</v>
      </c>
      <c r="BH651" s="205">
        <f>IF(N651="sníž. přenesená",J651,0)</f>
        <v>0</v>
      </c>
      <c r="BI651" s="205">
        <f>IF(N651="nulová",J651,0)</f>
        <v>0</v>
      </c>
      <c r="BJ651" s="18" t="s">
        <v>78</v>
      </c>
      <c r="BK651" s="205">
        <f>ROUND(I651*H651,2)</f>
        <v>0</v>
      </c>
      <c r="BL651" s="18" t="s">
        <v>169</v>
      </c>
      <c r="BM651" s="204" t="s">
        <v>1026</v>
      </c>
    </row>
    <row r="652" spans="1:65" s="2" customFormat="1" ht="58.5">
      <c r="A652" s="35"/>
      <c r="B652" s="36"/>
      <c r="C652" s="37"/>
      <c r="D652" s="206" t="s">
        <v>171</v>
      </c>
      <c r="E652" s="37"/>
      <c r="F652" s="207" t="s">
        <v>1027</v>
      </c>
      <c r="G652" s="37"/>
      <c r="H652" s="37"/>
      <c r="I652" s="116"/>
      <c r="J652" s="37"/>
      <c r="K652" s="37"/>
      <c r="L652" s="40"/>
      <c r="M652" s="208"/>
      <c r="N652" s="209"/>
      <c r="O652" s="65"/>
      <c r="P652" s="65"/>
      <c r="Q652" s="65"/>
      <c r="R652" s="65"/>
      <c r="S652" s="65"/>
      <c r="T652" s="66"/>
      <c r="U652" s="35"/>
      <c r="V652" s="35"/>
      <c r="W652" s="35"/>
      <c r="X652" s="35"/>
      <c r="Y652" s="35"/>
      <c r="Z652" s="35"/>
      <c r="AA652" s="35"/>
      <c r="AB652" s="35"/>
      <c r="AC652" s="35"/>
      <c r="AD652" s="35"/>
      <c r="AE652" s="35"/>
      <c r="AT652" s="18" t="s">
        <v>171</v>
      </c>
      <c r="AU652" s="18" t="s">
        <v>80</v>
      </c>
    </row>
    <row r="653" spans="1:65" s="13" customFormat="1" ht="11.25">
      <c r="B653" s="210"/>
      <c r="C653" s="211"/>
      <c r="D653" s="206" t="s">
        <v>184</v>
      </c>
      <c r="E653" s="212" t="s">
        <v>19</v>
      </c>
      <c r="F653" s="213" t="s">
        <v>1028</v>
      </c>
      <c r="G653" s="211"/>
      <c r="H653" s="214">
        <v>861.64</v>
      </c>
      <c r="I653" s="215"/>
      <c r="J653" s="211"/>
      <c r="K653" s="211"/>
      <c r="L653" s="216"/>
      <c r="M653" s="217"/>
      <c r="N653" s="218"/>
      <c r="O653" s="218"/>
      <c r="P653" s="218"/>
      <c r="Q653" s="218"/>
      <c r="R653" s="218"/>
      <c r="S653" s="218"/>
      <c r="T653" s="219"/>
      <c r="AT653" s="220" t="s">
        <v>184</v>
      </c>
      <c r="AU653" s="220" t="s">
        <v>80</v>
      </c>
      <c r="AV653" s="13" t="s">
        <v>80</v>
      </c>
      <c r="AW653" s="13" t="s">
        <v>33</v>
      </c>
      <c r="AX653" s="13" t="s">
        <v>78</v>
      </c>
      <c r="AY653" s="220" t="s">
        <v>162</v>
      </c>
    </row>
    <row r="654" spans="1:65" s="2" customFormat="1" ht="21.75" customHeight="1">
      <c r="A654" s="35"/>
      <c r="B654" s="36"/>
      <c r="C654" s="193" t="s">
        <v>1029</v>
      </c>
      <c r="D654" s="193" t="s">
        <v>164</v>
      </c>
      <c r="E654" s="194" t="s">
        <v>1030</v>
      </c>
      <c r="F654" s="195" t="s">
        <v>1031</v>
      </c>
      <c r="G654" s="196" t="s">
        <v>250</v>
      </c>
      <c r="H654" s="197">
        <v>1659.739</v>
      </c>
      <c r="I654" s="198"/>
      <c r="J654" s="199">
        <f>ROUND(I654*H654,2)</f>
        <v>0</v>
      </c>
      <c r="K654" s="195" t="s">
        <v>168</v>
      </c>
      <c r="L654" s="40"/>
      <c r="M654" s="200" t="s">
        <v>19</v>
      </c>
      <c r="N654" s="201" t="s">
        <v>42</v>
      </c>
      <c r="O654" s="65"/>
      <c r="P654" s="202">
        <f>O654*H654</f>
        <v>0</v>
      </c>
      <c r="Q654" s="202">
        <v>0</v>
      </c>
      <c r="R654" s="202">
        <f>Q654*H654</f>
        <v>0</v>
      </c>
      <c r="S654" s="202">
        <v>0</v>
      </c>
      <c r="T654" s="203">
        <f>S654*H654</f>
        <v>0</v>
      </c>
      <c r="U654" s="35"/>
      <c r="V654" s="35"/>
      <c r="W654" s="35"/>
      <c r="X654" s="35"/>
      <c r="Y654" s="35"/>
      <c r="Z654" s="35"/>
      <c r="AA654" s="35"/>
      <c r="AB654" s="35"/>
      <c r="AC654" s="35"/>
      <c r="AD654" s="35"/>
      <c r="AE654" s="35"/>
      <c r="AR654" s="204" t="s">
        <v>169</v>
      </c>
      <c r="AT654" s="204" t="s">
        <v>164</v>
      </c>
      <c r="AU654" s="204" t="s">
        <v>80</v>
      </c>
      <c r="AY654" s="18" t="s">
        <v>162</v>
      </c>
      <c r="BE654" s="205">
        <f>IF(N654="základní",J654,0)</f>
        <v>0</v>
      </c>
      <c r="BF654" s="205">
        <f>IF(N654="snížená",J654,0)</f>
        <v>0</v>
      </c>
      <c r="BG654" s="205">
        <f>IF(N654="zákl. přenesená",J654,0)</f>
        <v>0</v>
      </c>
      <c r="BH654" s="205">
        <f>IF(N654="sníž. přenesená",J654,0)</f>
        <v>0</v>
      </c>
      <c r="BI654" s="205">
        <f>IF(N654="nulová",J654,0)</f>
        <v>0</v>
      </c>
      <c r="BJ654" s="18" t="s">
        <v>78</v>
      </c>
      <c r="BK654" s="205">
        <f>ROUND(I654*H654,2)</f>
        <v>0</v>
      </c>
      <c r="BL654" s="18" t="s">
        <v>169</v>
      </c>
      <c r="BM654" s="204" t="s">
        <v>1032</v>
      </c>
    </row>
    <row r="655" spans="1:65" s="2" customFormat="1" ht="58.5">
      <c r="A655" s="35"/>
      <c r="B655" s="36"/>
      <c r="C655" s="37"/>
      <c r="D655" s="206" t="s">
        <v>171</v>
      </c>
      <c r="E655" s="37"/>
      <c r="F655" s="207" t="s">
        <v>1027</v>
      </c>
      <c r="G655" s="37"/>
      <c r="H655" s="37"/>
      <c r="I655" s="116"/>
      <c r="J655" s="37"/>
      <c r="K655" s="37"/>
      <c r="L655" s="40"/>
      <c r="M655" s="208"/>
      <c r="N655" s="209"/>
      <c r="O655" s="65"/>
      <c r="P655" s="65"/>
      <c r="Q655" s="65"/>
      <c r="R655" s="65"/>
      <c r="S655" s="65"/>
      <c r="T655" s="66"/>
      <c r="U655" s="35"/>
      <c r="V655" s="35"/>
      <c r="W655" s="35"/>
      <c r="X655" s="35"/>
      <c r="Y655" s="35"/>
      <c r="Z655" s="35"/>
      <c r="AA655" s="35"/>
      <c r="AB655" s="35"/>
      <c r="AC655" s="35"/>
      <c r="AD655" s="35"/>
      <c r="AE655" s="35"/>
      <c r="AT655" s="18" t="s">
        <v>171</v>
      </c>
      <c r="AU655" s="18" t="s">
        <v>80</v>
      </c>
    </row>
    <row r="656" spans="1:65" s="13" customFormat="1" ht="11.25">
      <c r="B656" s="210"/>
      <c r="C656" s="211"/>
      <c r="D656" s="206" t="s">
        <v>184</v>
      </c>
      <c r="E656" s="212" t="s">
        <v>19</v>
      </c>
      <c r="F656" s="213" t="s">
        <v>1033</v>
      </c>
      <c r="G656" s="211"/>
      <c r="H656" s="214">
        <v>1659.739</v>
      </c>
      <c r="I656" s="215"/>
      <c r="J656" s="211"/>
      <c r="K656" s="211"/>
      <c r="L656" s="216"/>
      <c r="M656" s="217"/>
      <c r="N656" s="218"/>
      <c r="O656" s="218"/>
      <c r="P656" s="218"/>
      <c r="Q656" s="218"/>
      <c r="R656" s="218"/>
      <c r="S656" s="218"/>
      <c r="T656" s="219"/>
      <c r="AT656" s="220" t="s">
        <v>184</v>
      </c>
      <c r="AU656" s="220" t="s">
        <v>80</v>
      </c>
      <c r="AV656" s="13" t="s">
        <v>80</v>
      </c>
      <c r="AW656" s="13" t="s">
        <v>33</v>
      </c>
      <c r="AX656" s="13" t="s">
        <v>78</v>
      </c>
      <c r="AY656" s="220" t="s">
        <v>162</v>
      </c>
    </row>
    <row r="657" spans="1:65" s="2" customFormat="1" ht="21.75" customHeight="1">
      <c r="A657" s="35"/>
      <c r="B657" s="36"/>
      <c r="C657" s="193" t="s">
        <v>1034</v>
      </c>
      <c r="D657" s="193" t="s">
        <v>164</v>
      </c>
      <c r="E657" s="194" t="s">
        <v>1035</v>
      </c>
      <c r="F657" s="195" t="s">
        <v>1036</v>
      </c>
      <c r="G657" s="196" t="s">
        <v>250</v>
      </c>
      <c r="H657" s="197">
        <v>25849.200000000001</v>
      </c>
      <c r="I657" s="198"/>
      <c r="J657" s="199">
        <f>ROUND(I657*H657,2)</f>
        <v>0</v>
      </c>
      <c r="K657" s="195" t="s">
        <v>168</v>
      </c>
      <c r="L657" s="40"/>
      <c r="M657" s="200" t="s">
        <v>19</v>
      </c>
      <c r="N657" s="201" t="s">
        <v>42</v>
      </c>
      <c r="O657" s="65"/>
      <c r="P657" s="202">
        <f>O657*H657</f>
        <v>0</v>
      </c>
      <c r="Q657" s="202">
        <v>0</v>
      </c>
      <c r="R657" s="202">
        <f>Q657*H657</f>
        <v>0</v>
      </c>
      <c r="S657" s="202">
        <v>0</v>
      </c>
      <c r="T657" s="203">
        <f>S657*H657</f>
        <v>0</v>
      </c>
      <c r="U657" s="35"/>
      <c r="V657" s="35"/>
      <c r="W657" s="35"/>
      <c r="X657" s="35"/>
      <c r="Y657" s="35"/>
      <c r="Z657" s="35"/>
      <c r="AA657" s="35"/>
      <c r="AB657" s="35"/>
      <c r="AC657" s="35"/>
      <c r="AD657" s="35"/>
      <c r="AE657" s="35"/>
      <c r="AR657" s="204" t="s">
        <v>169</v>
      </c>
      <c r="AT657" s="204" t="s">
        <v>164</v>
      </c>
      <c r="AU657" s="204" t="s">
        <v>80</v>
      </c>
      <c r="AY657" s="18" t="s">
        <v>162</v>
      </c>
      <c r="BE657" s="205">
        <f>IF(N657="základní",J657,0)</f>
        <v>0</v>
      </c>
      <c r="BF657" s="205">
        <f>IF(N657="snížená",J657,0)</f>
        <v>0</v>
      </c>
      <c r="BG657" s="205">
        <f>IF(N657="zákl. přenesená",J657,0)</f>
        <v>0</v>
      </c>
      <c r="BH657" s="205">
        <f>IF(N657="sníž. přenesená",J657,0)</f>
        <v>0</v>
      </c>
      <c r="BI657" s="205">
        <f>IF(N657="nulová",J657,0)</f>
        <v>0</v>
      </c>
      <c r="BJ657" s="18" t="s">
        <v>78</v>
      </c>
      <c r="BK657" s="205">
        <f>ROUND(I657*H657,2)</f>
        <v>0</v>
      </c>
      <c r="BL657" s="18" t="s">
        <v>169</v>
      </c>
      <c r="BM657" s="204" t="s">
        <v>1037</v>
      </c>
    </row>
    <row r="658" spans="1:65" s="2" customFormat="1" ht="58.5">
      <c r="A658" s="35"/>
      <c r="B658" s="36"/>
      <c r="C658" s="37"/>
      <c r="D658" s="206" t="s">
        <v>171</v>
      </c>
      <c r="E658" s="37"/>
      <c r="F658" s="207" t="s">
        <v>1027</v>
      </c>
      <c r="G658" s="37"/>
      <c r="H658" s="37"/>
      <c r="I658" s="116"/>
      <c r="J658" s="37"/>
      <c r="K658" s="37"/>
      <c r="L658" s="40"/>
      <c r="M658" s="208"/>
      <c r="N658" s="209"/>
      <c r="O658" s="65"/>
      <c r="P658" s="65"/>
      <c r="Q658" s="65"/>
      <c r="R658" s="65"/>
      <c r="S658" s="65"/>
      <c r="T658" s="66"/>
      <c r="U658" s="35"/>
      <c r="V658" s="35"/>
      <c r="W658" s="35"/>
      <c r="X658" s="35"/>
      <c r="Y658" s="35"/>
      <c r="Z658" s="35"/>
      <c r="AA658" s="35"/>
      <c r="AB658" s="35"/>
      <c r="AC658" s="35"/>
      <c r="AD658" s="35"/>
      <c r="AE658" s="35"/>
      <c r="AT658" s="18" t="s">
        <v>171</v>
      </c>
      <c r="AU658" s="18" t="s">
        <v>80</v>
      </c>
    </row>
    <row r="659" spans="1:65" s="13" customFormat="1" ht="11.25">
      <c r="B659" s="210"/>
      <c r="C659" s="211"/>
      <c r="D659" s="206" t="s">
        <v>184</v>
      </c>
      <c r="E659" s="212" t="s">
        <v>19</v>
      </c>
      <c r="F659" s="213" t="s">
        <v>1038</v>
      </c>
      <c r="G659" s="211"/>
      <c r="H659" s="214">
        <v>25849.200000000001</v>
      </c>
      <c r="I659" s="215"/>
      <c r="J659" s="211"/>
      <c r="K659" s="211"/>
      <c r="L659" s="216"/>
      <c r="M659" s="217"/>
      <c r="N659" s="218"/>
      <c r="O659" s="218"/>
      <c r="P659" s="218"/>
      <c r="Q659" s="218"/>
      <c r="R659" s="218"/>
      <c r="S659" s="218"/>
      <c r="T659" s="219"/>
      <c r="AT659" s="220" t="s">
        <v>184</v>
      </c>
      <c r="AU659" s="220" t="s">
        <v>80</v>
      </c>
      <c r="AV659" s="13" t="s">
        <v>80</v>
      </c>
      <c r="AW659" s="13" t="s">
        <v>33</v>
      </c>
      <c r="AX659" s="13" t="s">
        <v>78</v>
      </c>
      <c r="AY659" s="220" t="s">
        <v>162</v>
      </c>
    </row>
    <row r="660" spans="1:65" s="2" customFormat="1" ht="21.75" customHeight="1">
      <c r="A660" s="35"/>
      <c r="B660" s="36"/>
      <c r="C660" s="193" t="s">
        <v>1039</v>
      </c>
      <c r="D660" s="193" t="s">
        <v>164</v>
      </c>
      <c r="E660" s="194" t="s">
        <v>1040</v>
      </c>
      <c r="F660" s="195" t="s">
        <v>1041</v>
      </c>
      <c r="G660" s="196" t="s">
        <v>250</v>
      </c>
      <c r="H660" s="197">
        <v>49792.17</v>
      </c>
      <c r="I660" s="198"/>
      <c r="J660" s="199">
        <f>ROUND(I660*H660,2)</f>
        <v>0</v>
      </c>
      <c r="K660" s="195" t="s">
        <v>168</v>
      </c>
      <c r="L660" s="40"/>
      <c r="M660" s="200" t="s">
        <v>19</v>
      </c>
      <c r="N660" s="201" t="s">
        <v>42</v>
      </c>
      <c r="O660" s="65"/>
      <c r="P660" s="202">
        <f>O660*H660</f>
        <v>0</v>
      </c>
      <c r="Q660" s="202">
        <v>0</v>
      </c>
      <c r="R660" s="202">
        <f>Q660*H660</f>
        <v>0</v>
      </c>
      <c r="S660" s="202">
        <v>0</v>
      </c>
      <c r="T660" s="203">
        <f>S660*H660</f>
        <v>0</v>
      </c>
      <c r="U660" s="35"/>
      <c r="V660" s="35"/>
      <c r="W660" s="35"/>
      <c r="X660" s="35"/>
      <c r="Y660" s="35"/>
      <c r="Z660" s="35"/>
      <c r="AA660" s="35"/>
      <c r="AB660" s="35"/>
      <c r="AC660" s="35"/>
      <c r="AD660" s="35"/>
      <c r="AE660" s="35"/>
      <c r="AR660" s="204" t="s">
        <v>169</v>
      </c>
      <c r="AT660" s="204" t="s">
        <v>164</v>
      </c>
      <c r="AU660" s="204" t="s">
        <v>80</v>
      </c>
      <c r="AY660" s="18" t="s">
        <v>162</v>
      </c>
      <c r="BE660" s="205">
        <f>IF(N660="základní",J660,0)</f>
        <v>0</v>
      </c>
      <c r="BF660" s="205">
        <f>IF(N660="snížená",J660,0)</f>
        <v>0</v>
      </c>
      <c r="BG660" s="205">
        <f>IF(N660="zákl. přenesená",J660,0)</f>
        <v>0</v>
      </c>
      <c r="BH660" s="205">
        <f>IF(N660="sníž. přenesená",J660,0)</f>
        <v>0</v>
      </c>
      <c r="BI660" s="205">
        <f>IF(N660="nulová",J660,0)</f>
        <v>0</v>
      </c>
      <c r="BJ660" s="18" t="s">
        <v>78</v>
      </c>
      <c r="BK660" s="205">
        <f>ROUND(I660*H660,2)</f>
        <v>0</v>
      </c>
      <c r="BL660" s="18" t="s">
        <v>169</v>
      </c>
      <c r="BM660" s="204" t="s">
        <v>1042</v>
      </c>
    </row>
    <row r="661" spans="1:65" s="2" customFormat="1" ht="58.5">
      <c r="A661" s="35"/>
      <c r="B661" s="36"/>
      <c r="C661" s="37"/>
      <c r="D661" s="206" t="s">
        <v>171</v>
      </c>
      <c r="E661" s="37"/>
      <c r="F661" s="207" t="s">
        <v>1027</v>
      </c>
      <c r="G661" s="37"/>
      <c r="H661" s="37"/>
      <c r="I661" s="116"/>
      <c r="J661" s="37"/>
      <c r="K661" s="37"/>
      <c r="L661" s="40"/>
      <c r="M661" s="208"/>
      <c r="N661" s="209"/>
      <c r="O661" s="65"/>
      <c r="P661" s="65"/>
      <c r="Q661" s="65"/>
      <c r="R661" s="65"/>
      <c r="S661" s="65"/>
      <c r="T661" s="66"/>
      <c r="U661" s="35"/>
      <c r="V661" s="35"/>
      <c r="W661" s="35"/>
      <c r="X661" s="35"/>
      <c r="Y661" s="35"/>
      <c r="Z661" s="35"/>
      <c r="AA661" s="35"/>
      <c r="AB661" s="35"/>
      <c r="AC661" s="35"/>
      <c r="AD661" s="35"/>
      <c r="AE661" s="35"/>
      <c r="AT661" s="18" t="s">
        <v>171</v>
      </c>
      <c r="AU661" s="18" t="s">
        <v>80</v>
      </c>
    </row>
    <row r="662" spans="1:65" s="13" customFormat="1" ht="11.25">
      <c r="B662" s="210"/>
      <c r="C662" s="211"/>
      <c r="D662" s="206" t="s">
        <v>184</v>
      </c>
      <c r="E662" s="212" t="s">
        <v>19</v>
      </c>
      <c r="F662" s="213" t="s">
        <v>1043</v>
      </c>
      <c r="G662" s="211"/>
      <c r="H662" s="214">
        <v>49792.17</v>
      </c>
      <c r="I662" s="215"/>
      <c r="J662" s="211"/>
      <c r="K662" s="211"/>
      <c r="L662" s="216"/>
      <c r="M662" s="217"/>
      <c r="N662" s="218"/>
      <c r="O662" s="218"/>
      <c r="P662" s="218"/>
      <c r="Q662" s="218"/>
      <c r="R662" s="218"/>
      <c r="S662" s="218"/>
      <c r="T662" s="219"/>
      <c r="AT662" s="220" t="s">
        <v>184</v>
      </c>
      <c r="AU662" s="220" t="s">
        <v>80</v>
      </c>
      <c r="AV662" s="13" t="s">
        <v>80</v>
      </c>
      <c r="AW662" s="13" t="s">
        <v>33</v>
      </c>
      <c r="AX662" s="13" t="s">
        <v>78</v>
      </c>
      <c r="AY662" s="220" t="s">
        <v>162</v>
      </c>
    </row>
    <row r="663" spans="1:65" s="2" customFormat="1" ht="21.75" customHeight="1">
      <c r="A663" s="35"/>
      <c r="B663" s="36"/>
      <c r="C663" s="193" t="s">
        <v>1044</v>
      </c>
      <c r="D663" s="193" t="s">
        <v>164</v>
      </c>
      <c r="E663" s="194" t="s">
        <v>1045</v>
      </c>
      <c r="F663" s="195" t="s">
        <v>1046</v>
      </c>
      <c r="G663" s="196" t="s">
        <v>250</v>
      </c>
      <c r="H663" s="197">
        <v>861.64</v>
      </c>
      <c r="I663" s="198"/>
      <c r="J663" s="199">
        <f>ROUND(I663*H663,2)</f>
        <v>0</v>
      </c>
      <c r="K663" s="195" t="s">
        <v>168</v>
      </c>
      <c r="L663" s="40"/>
      <c r="M663" s="200" t="s">
        <v>19</v>
      </c>
      <c r="N663" s="201" t="s">
        <v>42</v>
      </c>
      <c r="O663" s="65"/>
      <c r="P663" s="202">
        <f>O663*H663</f>
        <v>0</v>
      </c>
      <c r="Q663" s="202">
        <v>0</v>
      </c>
      <c r="R663" s="202">
        <f>Q663*H663</f>
        <v>0</v>
      </c>
      <c r="S663" s="202">
        <v>0</v>
      </c>
      <c r="T663" s="203">
        <f>S663*H663</f>
        <v>0</v>
      </c>
      <c r="U663" s="35"/>
      <c r="V663" s="35"/>
      <c r="W663" s="35"/>
      <c r="X663" s="35"/>
      <c r="Y663" s="35"/>
      <c r="Z663" s="35"/>
      <c r="AA663" s="35"/>
      <c r="AB663" s="35"/>
      <c r="AC663" s="35"/>
      <c r="AD663" s="35"/>
      <c r="AE663" s="35"/>
      <c r="AR663" s="204" t="s">
        <v>169</v>
      </c>
      <c r="AT663" s="204" t="s">
        <v>164</v>
      </c>
      <c r="AU663" s="204" t="s">
        <v>80</v>
      </c>
      <c r="AY663" s="18" t="s">
        <v>162</v>
      </c>
      <c r="BE663" s="205">
        <f>IF(N663="základní",J663,0)</f>
        <v>0</v>
      </c>
      <c r="BF663" s="205">
        <f>IF(N663="snížená",J663,0)</f>
        <v>0</v>
      </c>
      <c r="BG663" s="205">
        <f>IF(N663="zákl. přenesená",J663,0)</f>
        <v>0</v>
      </c>
      <c r="BH663" s="205">
        <f>IF(N663="sníž. přenesená",J663,0)</f>
        <v>0</v>
      </c>
      <c r="BI663" s="205">
        <f>IF(N663="nulová",J663,0)</f>
        <v>0</v>
      </c>
      <c r="BJ663" s="18" t="s">
        <v>78</v>
      </c>
      <c r="BK663" s="205">
        <f>ROUND(I663*H663,2)</f>
        <v>0</v>
      </c>
      <c r="BL663" s="18" t="s">
        <v>169</v>
      </c>
      <c r="BM663" s="204" t="s">
        <v>1047</v>
      </c>
    </row>
    <row r="664" spans="1:65" s="2" customFormat="1" ht="29.25">
      <c r="A664" s="35"/>
      <c r="B664" s="36"/>
      <c r="C664" s="37"/>
      <c r="D664" s="206" t="s">
        <v>171</v>
      </c>
      <c r="E664" s="37"/>
      <c r="F664" s="207" t="s">
        <v>1048</v>
      </c>
      <c r="G664" s="37"/>
      <c r="H664" s="37"/>
      <c r="I664" s="116"/>
      <c r="J664" s="37"/>
      <c r="K664" s="37"/>
      <c r="L664" s="40"/>
      <c r="M664" s="208"/>
      <c r="N664" s="209"/>
      <c r="O664" s="65"/>
      <c r="P664" s="65"/>
      <c r="Q664" s="65"/>
      <c r="R664" s="65"/>
      <c r="S664" s="65"/>
      <c r="T664" s="66"/>
      <c r="U664" s="35"/>
      <c r="V664" s="35"/>
      <c r="W664" s="35"/>
      <c r="X664" s="35"/>
      <c r="Y664" s="35"/>
      <c r="Z664" s="35"/>
      <c r="AA664" s="35"/>
      <c r="AB664" s="35"/>
      <c r="AC664" s="35"/>
      <c r="AD664" s="35"/>
      <c r="AE664" s="35"/>
      <c r="AT664" s="18" t="s">
        <v>171</v>
      </c>
      <c r="AU664" s="18" t="s">
        <v>80</v>
      </c>
    </row>
    <row r="665" spans="1:65" s="2" customFormat="1" ht="21.75" customHeight="1">
      <c r="A665" s="35"/>
      <c r="B665" s="36"/>
      <c r="C665" s="193" t="s">
        <v>1049</v>
      </c>
      <c r="D665" s="193" t="s">
        <v>164</v>
      </c>
      <c r="E665" s="194" t="s">
        <v>1050</v>
      </c>
      <c r="F665" s="195" t="s">
        <v>1051</v>
      </c>
      <c r="G665" s="196" t="s">
        <v>250</v>
      </c>
      <c r="H665" s="197">
        <v>1659.739</v>
      </c>
      <c r="I665" s="198"/>
      <c r="J665" s="199">
        <f>ROUND(I665*H665,2)</f>
        <v>0</v>
      </c>
      <c r="K665" s="195" t="s">
        <v>168</v>
      </c>
      <c r="L665" s="40"/>
      <c r="M665" s="200" t="s">
        <v>19</v>
      </c>
      <c r="N665" s="201" t="s">
        <v>42</v>
      </c>
      <c r="O665" s="65"/>
      <c r="P665" s="202">
        <f>O665*H665</f>
        <v>0</v>
      </c>
      <c r="Q665" s="202">
        <v>0</v>
      </c>
      <c r="R665" s="202">
        <f>Q665*H665</f>
        <v>0</v>
      </c>
      <c r="S665" s="202">
        <v>0</v>
      </c>
      <c r="T665" s="203">
        <f>S665*H665</f>
        <v>0</v>
      </c>
      <c r="U665" s="35"/>
      <c r="V665" s="35"/>
      <c r="W665" s="35"/>
      <c r="X665" s="35"/>
      <c r="Y665" s="35"/>
      <c r="Z665" s="35"/>
      <c r="AA665" s="35"/>
      <c r="AB665" s="35"/>
      <c r="AC665" s="35"/>
      <c r="AD665" s="35"/>
      <c r="AE665" s="35"/>
      <c r="AR665" s="204" t="s">
        <v>169</v>
      </c>
      <c r="AT665" s="204" t="s">
        <v>164</v>
      </c>
      <c r="AU665" s="204" t="s">
        <v>80</v>
      </c>
      <c r="AY665" s="18" t="s">
        <v>162</v>
      </c>
      <c r="BE665" s="205">
        <f>IF(N665="základní",J665,0)</f>
        <v>0</v>
      </c>
      <c r="BF665" s="205">
        <f>IF(N665="snížená",J665,0)</f>
        <v>0</v>
      </c>
      <c r="BG665" s="205">
        <f>IF(N665="zákl. přenesená",J665,0)</f>
        <v>0</v>
      </c>
      <c r="BH665" s="205">
        <f>IF(N665="sníž. přenesená",J665,0)</f>
        <v>0</v>
      </c>
      <c r="BI665" s="205">
        <f>IF(N665="nulová",J665,0)</f>
        <v>0</v>
      </c>
      <c r="BJ665" s="18" t="s">
        <v>78</v>
      </c>
      <c r="BK665" s="205">
        <f>ROUND(I665*H665,2)</f>
        <v>0</v>
      </c>
      <c r="BL665" s="18" t="s">
        <v>169</v>
      </c>
      <c r="BM665" s="204" t="s">
        <v>1052</v>
      </c>
    </row>
    <row r="666" spans="1:65" s="2" customFormat="1" ht="29.25">
      <c r="A666" s="35"/>
      <c r="B666" s="36"/>
      <c r="C666" s="37"/>
      <c r="D666" s="206" t="s">
        <v>171</v>
      </c>
      <c r="E666" s="37"/>
      <c r="F666" s="207" t="s">
        <v>1048</v>
      </c>
      <c r="G666" s="37"/>
      <c r="H666" s="37"/>
      <c r="I666" s="116"/>
      <c r="J666" s="37"/>
      <c r="K666" s="37"/>
      <c r="L666" s="40"/>
      <c r="M666" s="208"/>
      <c r="N666" s="209"/>
      <c r="O666" s="65"/>
      <c r="P666" s="65"/>
      <c r="Q666" s="65"/>
      <c r="R666" s="65"/>
      <c r="S666" s="65"/>
      <c r="T666" s="66"/>
      <c r="U666" s="35"/>
      <c r="V666" s="35"/>
      <c r="W666" s="35"/>
      <c r="X666" s="35"/>
      <c r="Y666" s="35"/>
      <c r="Z666" s="35"/>
      <c r="AA666" s="35"/>
      <c r="AB666" s="35"/>
      <c r="AC666" s="35"/>
      <c r="AD666" s="35"/>
      <c r="AE666" s="35"/>
      <c r="AT666" s="18" t="s">
        <v>171</v>
      </c>
      <c r="AU666" s="18" t="s">
        <v>80</v>
      </c>
    </row>
    <row r="667" spans="1:65" s="2" customFormat="1" ht="21.75" customHeight="1">
      <c r="A667" s="35"/>
      <c r="B667" s="36"/>
      <c r="C667" s="193" t="s">
        <v>1053</v>
      </c>
      <c r="D667" s="193" t="s">
        <v>164</v>
      </c>
      <c r="E667" s="194" t="s">
        <v>1054</v>
      </c>
      <c r="F667" s="195" t="s">
        <v>1055</v>
      </c>
      <c r="G667" s="196" t="s">
        <v>181</v>
      </c>
      <c r="H667" s="197">
        <v>14214</v>
      </c>
      <c r="I667" s="198"/>
      <c r="J667" s="199">
        <f>ROUND(I667*H667,2)</f>
        <v>0</v>
      </c>
      <c r="K667" s="195" t="s">
        <v>168</v>
      </c>
      <c r="L667" s="40"/>
      <c r="M667" s="200" t="s">
        <v>19</v>
      </c>
      <c r="N667" s="201" t="s">
        <v>42</v>
      </c>
      <c r="O667" s="65"/>
      <c r="P667" s="202">
        <f>O667*H667</f>
        <v>0</v>
      </c>
      <c r="Q667" s="202">
        <v>0</v>
      </c>
      <c r="R667" s="202">
        <f>Q667*H667</f>
        <v>0</v>
      </c>
      <c r="S667" s="202">
        <v>0</v>
      </c>
      <c r="T667" s="203">
        <f>S667*H667</f>
        <v>0</v>
      </c>
      <c r="U667" s="35"/>
      <c r="V667" s="35"/>
      <c r="W667" s="35"/>
      <c r="X667" s="35"/>
      <c r="Y667" s="35"/>
      <c r="Z667" s="35"/>
      <c r="AA667" s="35"/>
      <c r="AB667" s="35"/>
      <c r="AC667" s="35"/>
      <c r="AD667" s="35"/>
      <c r="AE667" s="35"/>
      <c r="AR667" s="204" t="s">
        <v>169</v>
      </c>
      <c r="AT667" s="204" t="s">
        <v>164</v>
      </c>
      <c r="AU667" s="204" t="s">
        <v>80</v>
      </c>
      <c r="AY667" s="18" t="s">
        <v>162</v>
      </c>
      <c r="BE667" s="205">
        <f>IF(N667="základní",J667,0)</f>
        <v>0</v>
      </c>
      <c r="BF667" s="205">
        <f>IF(N667="snížená",J667,0)</f>
        <v>0</v>
      </c>
      <c r="BG667" s="205">
        <f>IF(N667="zákl. přenesená",J667,0)</f>
        <v>0</v>
      </c>
      <c r="BH667" s="205">
        <f>IF(N667="sníž. přenesená",J667,0)</f>
        <v>0</v>
      </c>
      <c r="BI667" s="205">
        <f>IF(N667="nulová",J667,0)</f>
        <v>0</v>
      </c>
      <c r="BJ667" s="18" t="s">
        <v>78</v>
      </c>
      <c r="BK667" s="205">
        <f>ROUND(I667*H667,2)</f>
        <v>0</v>
      </c>
      <c r="BL667" s="18" t="s">
        <v>169</v>
      </c>
      <c r="BM667" s="204" t="s">
        <v>1056</v>
      </c>
    </row>
    <row r="668" spans="1:65" s="2" customFormat="1" ht="39">
      <c r="A668" s="35"/>
      <c r="B668" s="36"/>
      <c r="C668" s="37"/>
      <c r="D668" s="206" t="s">
        <v>171</v>
      </c>
      <c r="E668" s="37"/>
      <c r="F668" s="207" t="s">
        <v>1057</v>
      </c>
      <c r="G668" s="37"/>
      <c r="H668" s="37"/>
      <c r="I668" s="116"/>
      <c r="J668" s="37"/>
      <c r="K668" s="37"/>
      <c r="L668" s="40"/>
      <c r="M668" s="208"/>
      <c r="N668" s="209"/>
      <c r="O668" s="65"/>
      <c r="P668" s="65"/>
      <c r="Q668" s="65"/>
      <c r="R668" s="65"/>
      <c r="S668" s="65"/>
      <c r="T668" s="66"/>
      <c r="U668" s="35"/>
      <c r="V668" s="35"/>
      <c r="W668" s="35"/>
      <c r="X668" s="35"/>
      <c r="Y668" s="35"/>
      <c r="Z668" s="35"/>
      <c r="AA668" s="35"/>
      <c r="AB668" s="35"/>
      <c r="AC668" s="35"/>
      <c r="AD668" s="35"/>
      <c r="AE668" s="35"/>
      <c r="AT668" s="18" t="s">
        <v>171</v>
      </c>
      <c r="AU668" s="18" t="s">
        <v>80</v>
      </c>
    </row>
    <row r="669" spans="1:65" s="13" customFormat="1" ht="11.25">
      <c r="B669" s="210"/>
      <c r="C669" s="211"/>
      <c r="D669" s="206" t="s">
        <v>184</v>
      </c>
      <c r="E669" s="212" t="s">
        <v>19</v>
      </c>
      <c r="F669" s="213" t="s">
        <v>1058</v>
      </c>
      <c r="G669" s="211"/>
      <c r="H669" s="214">
        <v>14214</v>
      </c>
      <c r="I669" s="215"/>
      <c r="J669" s="211"/>
      <c r="K669" s="211"/>
      <c r="L669" s="216"/>
      <c r="M669" s="217"/>
      <c r="N669" s="218"/>
      <c r="O669" s="218"/>
      <c r="P669" s="218"/>
      <c r="Q669" s="218"/>
      <c r="R669" s="218"/>
      <c r="S669" s="218"/>
      <c r="T669" s="219"/>
      <c r="AT669" s="220" t="s">
        <v>184</v>
      </c>
      <c r="AU669" s="220" t="s">
        <v>80</v>
      </c>
      <c r="AV669" s="13" t="s">
        <v>80</v>
      </c>
      <c r="AW669" s="13" t="s">
        <v>33</v>
      </c>
      <c r="AX669" s="13" t="s">
        <v>78</v>
      </c>
      <c r="AY669" s="220" t="s">
        <v>162</v>
      </c>
    </row>
    <row r="670" spans="1:65" s="2" customFormat="1" ht="21.75" customHeight="1">
      <c r="A670" s="35"/>
      <c r="B670" s="36"/>
      <c r="C670" s="193" t="s">
        <v>1059</v>
      </c>
      <c r="D670" s="193" t="s">
        <v>164</v>
      </c>
      <c r="E670" s="194" t="s">
        <v>1060</v>
      </c>
      <c r="F670" s="195" t="s">
        <v>1061</v>
      </c>
      <c r="G670" s="196" t="s">
        <v>181</v>
      </c>
      <c r="H670" s="197">
        <v>426420</v>
      </c>
      <c r="I670" s="198"/>
      <c r="J670" s="199">
        <f>ROUND(I670*H670,2)</f>
        <v>0</v>
      </c>
      <c r="K670" s="195" t="s">
        <v>168</v>
      </c>
      <c r="L670" s="40"/>
      <c r="M670" s="200" t="s">
        <v>19</v>
      </c>
      <c r="N670" s="201" t="s">
        <v>42</v>
      </c>
      <c r="O670" s="65"/>
      <c r="P670" s="202">
        <f>O670*H670</f>
        <v>0</v>
      </c>
      <c r="Q670" s="202">
        <v>0</v>
      </c>
      <c r="R670" s="202">
        <f>Q670*H670</f>
        <v>0</v>
      </c>
      <c r="S670" s="202">
        <v>0</v>
      </c>
      <c r="T670" s="203">
        <f>S670*H670</f>
        <v>0</v>
      </c>
      <c r="U670" s="35"/>
      <c r="V670" s="35"/>
      <c r="W670" s="35"/>
      <c r="X670" s="35"/>
      <c r="Y670" s="35"/>
      <c r="Z670" s="35"/>
      <c r="AA670" s="35"/>
      <c r="AB670" s="35"/>
      <c r="AC670" s="35"/>
      <c r="AD670" s="35"/>
      <c r="AE670" s="35"/>
      <c r="AR670" s="204" t="s">
        <v>169</v>
      </c>
      <c r="AT670" s="204" t="s">
        <v>164</v>
      </c>
      <c r="AU670" s="204" t="s">
        <v>80</v>
      </c>
      <c r="AY670" s="18" t="s">
        <v>162</v>
      </c>
      <c r="BE670" s="205">
        <f>IF(N670="základní",J670,0)</f>
        <v>0</v>
      </c>
      <c r="BF670" s="205">
        <f>IF(N670="snížená",J670,0)</f>
        <v>0</v>
      </c>
      <c r="BG670" s="205">
        <f>IF(N670="zákl. přenesená",J670,0)</f>
        <v>0</v>
      </c>
      <c r="BH670" s="205">
        <f>IF(N670="sníž. přenesená",J670,0)</f>
        <v>0</v>
      </c>
      <c r="BI670" s="205">
        <f>IF(N670="nulová",J670,0)</f>
        <v>0</v>
      </c>
      <c r="BJ670" s="18" t="s">
        <v>78</v>
      </c>
      <c r="BK670" s="205">
        <f>ROUND(I670*H670,2)</f>
        <v>0</v>
      </c>
      <c r="BL670" s="18" t="s">
        <v>169</v>
      </c>
      <c r="BM670" s="204" t="s">
        <v>1062</v>
      </c>
    </row>
    <row r="671" spans="1:65" s="2" customFormat="1" ht="39">
      <c r="A671" s="35"/>
      <c r="B671" s="36"/>
      <c r="C671" s="37"/>
      <c r="D671" s="206" t="s">
        <v>171</v>
      </c>
      <c r="E671" s="37"/>
      <c r="F671" s="207" t="s">
        <v>1057</v>
      </c>
      <c r="G671" s="37"/>
      <c r="H671" s="37"/>
      <c r="I671" s="116"/>
      <c r="J671" s="37"/>
      <c r="K671" s="37"/>
      <c r="L671" s="40"/>
      <c r="M671" s="208"/>
      <c r="N671" s="209"/>
      <c r="O671" s="65"/>
      <c r="P671" s="65"/>
      <c r="Q671" s="65"/>
      <c r="R671" s="65"/>
      <c r="S671" s="65"/>
      <c r="T671" s="66"/>
      <c r="U671" s="35"/>
      <c r="V671" s="35"/>
      <c r="W671" s="35"/>
      <c r="X671" s="35"/>
      <c r="Y671" s="35"/>
      <c r="Z671" s="35"/>
      <c r="AA671" s="35"/>
      <c r="AB671" s="35"/>
      <c r="AC671" s="35"/>
      <c r="AD671" s="35"/>
      <c r="AE671" s="35"/>
      <c r="AT671" s="18" t="s">
        <v>171</v>
      </c>
      <c r="AU671" s="18" t="s">
        <v>80</v>
      </c>
    </row>
    <row r="672" spans="1:65" s="13" customFormat="1" ht="11.25">
      <c r="B672" s="210"/>
      <c r="C672" s="211"/>
      <c r="D672" s="206" t="s">
        <v>184</v>
      </c>
      <c r="E672" s="212" t="s">
        <v>19</v>
      </c>
      <c r="F672" s="213" t="s">
        <v>1063</v>
      </c>
      <c r="G672" s="211"/>
      <c r="H672" s="214">
        <v>426420</v>
      </c>
      <c r="I672" s="215"/>
      <c r="J672" s="211"/>
      <c r="K672" s="211"/>
      <c r="L672" s="216"/>
      <c r="M672" s="217"/>
      <c r="N672" s="218"/>
      <c r="O672" s="218"/>
      <c r="P672" s="218"/>
      <c r="Q672" s="218"/>
      <c r="R672" s="218"/>
      <c r="S672" s="218"/>
      <c r="T672" s="219"/>
      <c r="AT672" s="220" t="s">
        <v>184</v>
      </c>
      <c r="AU672" s="220" t="s">
        <v>80</v>
      </c>
      <c r="AV672" s="13" t="s">
        <v>80</v>
      </c>
      <c r="AW672" s="13" t="s">
        <v>33</v>
      </c>
      <c r="AX672" s="13" t="s">
        <v>78</v>
      </c>
      <c r="AY672" s="220" t="s">
        <v>162</v>
      </c>
    </row>
    <row r="673" spans="1:65" s="2" customFormat="1" ht="21.75" customHeight="1">
      <c r="A673" s="35"/>
      <c r="B673" s="36"/>
      <c r="C673" s="193" t="s">
        <v>1064</v>
      </c>
      <c r="D673" s="193" t="s">
        <v>164</v>
      </c>
      <c r="E673" s="194" t="s">
        <v>1065</v>
      </c>
      <c r="F673" s="195" t="s">
        <v>1066</v>
      </c>
      <c r="G673" s="196" t="s">
        <v>181</v>
      </c>
      <c r="H673" s="197">
        <v>14214</v>
      </c>
      <c r="I673" s="198"/>
      <c r="J673" s="199">
        <f>ROUND(I673*H673,2)</f>
        <v>0</v>
      </c>
      <c r="K673" s="195" t="s">
        <v>168</v>
      </c>
      <c r="L673" s="40"/>
      <c r="M673" s="200" t="s">
        <v>19</v>
      </c>
      <c r="N673" s="201" t="s">
        <v>42</v>
      </c>
      <c r="O673" s="65"/>
      <c r="P673" s="202">
        <f>O673*H673</f>
        <v>0</v>
      </c>
      <c r="Q673" s="202">
        <v>0</v>
      </c>
      <c r="R673" s="202">
        <f>Q673*H673</f>
        <v>0</v>
      </c>
      <c r="S673" s="202">
        <v>0</v>
      </c>
      <c r="T673" s="203">
        <f>S673*H673</f>
        <v>0</v>
      </c>
      <c r="U673" s="35"/>
      <c r="V673" s="35"/>
      <c r="W673" s="35"/>
      <c r="X673" s="35"/>
      <c r="Y673" s="35"/>
      <c r="Z673" s="35"/>
      <c r="AA673" s="35"/>
      <c r="AB673" s="35"/>
      <c r="AC673" s="35"/>
      <c r="AD673" s="35"/>
      <c r="AE673" s="35"/>
      <c r="AR673" s="204" t="s">
        <v>169</v>
      </c>
      <c r="AT673" s="204" t="s">
        <v>164</v>
      </c>
      <c r="AU673" s="204" t="s">
        <v>80</v>
      </c>
      <c r="AY673" s="18" t="s">
        <v>162</v>
      </c>
      <c r="BE673" s="205">
        <f>IF(N673="základní",J673,0)</f>
        <v>0</v>
      </c>
      <c r="BF673" s="205">
        <f>IF(N673="snížená",J673,0)</f>
        <v>0</v>
      </c>
      <c r="BG673" s="205">
        <f>IF(N673="zákl. přenesená",J673,0)</f>
        <v>0</v>
      </c>
      <c r="BH673" s="205">
        <f>IF(N673="sníž. přenesená",J673,0)</f>
        <v>0</v>
      </c>
      <c r="BI673" s="205">
        <f>IF(N673="nulová",J673,0)</f>
        <v>0</v>
      </c>
      <c r="BJ673" s="18" t="s">
        <v>78</v>
      </c>
      <c r="BK673" s="205">
        <f>ROUND(I673*H673,2)</f>
        <v>0</v>
      </c>
      <c r="BL673" s="18" t="s">
        <v>169</v>
      </c>
      <c r="BM673" s="204" t="s">
        <v>1067</v>
      </c>
    </row>
    <row r="674" spans="1:65" s="2" customFormat="1" ht="39">
      <c r="A674" s="35"/>
      <c r="B674" s="36"/>
      <c r="C674" s="37"/>
      <c r="D674" s="206" t="s">
        <v>171</v>
      </c>
      <c r="E674" s="37"/>
      <c r="F674" s="207" t="s">
        <v>1068</v>
      </c>
      <c r="G674" s="37"/>
      <c r="H674" s="37"/>
      <c r="I674" s="116"/>
      <c r="J674" s="37"/>
      <c r="K674" s="37"/>
      <c r="L674" s="40"/>
      <c r="M674" s="208"/>
      <c r="N674" s="209"/>
      <c r="O674" s="65"/>
      <c r="P674" s="65"/>
      <c r="Q674" s="65"/>
      <c r="R674" s="65"/>
      <c r="S674" s="65"/>
      <c r="T674" s="66"/>
      <c r="U674" s="35"/>
      <c r="V674" s="35"/>
      <c r="W674" s="35"/>
      <c r="X674" s="35"/>
      <c r="Y674" s="35"/>
      <c r="Z674" s="35"/>
      <c r="AA674" s="35"/>
      <c r="AB674" s="35"/>
      <c r="AC674" s="35"/>
      <c r="AD674" s="35"/>
      <c r="AE674" s="35"/>
      <c r="AT674" s="18" t="s">
        <v>171</v>
      </c>
      <c r="AU674" s="18" t="s">
        <v>80</v>
      </c>
    </row>
    <row r="675" spans="1:65" s="2" customFormat="1" ht="16.5" customHeight="1">
      <c r="A675" s="35"/>
      <c r="B675" s="36"/>
      <c r="C675" s="193" t="s">
        <v>1069</v>
      </c>
      <c r="D675" s="193" t="s">
        <v>164</v>
      </c>
      <c r="E675" s="194" t="s">
        <v>1070</v>
      </c>
      <c r="F675" s="195" t="s">
        <v>1071</v>
      </c>
      <c r="G675" s="196" t="s">
        <v>250</v>
      </c>
      <c r="H675" s="197">
        <v>1659.739</v>
      </c>
      <c r="I675" s="198"/>
      <c r="J675" s="199">
        <f>ROUND(I675*H675,2)</f>
        <v>0</v>
      </c>
      <c r="K675" s="195" t="s">
        <v>168</v>
      </c>
      <c r="L675" s="40"/>
      <c r="M675" s="200" t="s">
        <v>19</v>
      </c>
      <c r="N675" s="201" t="s">
        <v>42</v>
      </c>
      <c r="O675" s="65"/>
      <c r="P675" s="202">
        <f>O675*H675</f>
        <v>0</v>
      </c>
      <c r="Q675" s="202">
        <v>0</v>
      </c>
      <c r="R675" s="202">
        <f>Q675*H675</f>
        <v>0</v>
      </c>
      <c r="S675" s="202">
        <v>0</v>
      </c>
      <c r="T675" s="203">
        <f>S675*H675</f>
        <v>0</v>
      </c>
      <c r="U675" s="35"/>
      <c r="V675" s="35"/>
      <c r="W675" s="35"/>
      <c r="X675" s="35"/>
      <c r="Y675" s="35"/>
      <c r="Z675" s="35"/>
      <c r="AA675" s="35"/>
      <c r="AB675" s="35"/>
      <c r="AC675" s="35"/>
      <c r="AD675" s="35"/>
      <c r="AE675" s="35"/>
      <c r="AR675" s="204" t="s">
        <v>169</v>
      </c>
      <c r="AT675" s="204" t="s">
        <v>164</v>
      </c>
      <c r="AU675" s="204" t="s">
        <v>80</v>
      </c>
      <c r="AY675" s="18" t="s">
        <v>162</v>
      </c>
      <c r="BE675" s="205">
        <f>IF(N675="základní",J675,0)</f>
        <v>0</v>
      </c>
      <c r="BF675" s="205">
        <f>IF(N675="snížená",J675,0)</f>
        <v>0</v>
      </c>
      <c r="BG675" s="205">
        <f>IF(N675="zákl. přenesená",J675,0)</f>
        <v>0</v>
      </c>
      <c r="BH675" s="205">
        <f>IF(N675="sníž. přenesená",J675,0)</f>
        <v>0</v>
      </c>
      <c r="BI675" s="205">
        <f>IF(N675="nulová",J675,0)</f>
        <v>0</v>
      </c>
      <c r="BJ675" s="18" t="s">
        <v>78</v>
      </c>
      <c r="BK675" s="205">
        <f>ROUND(I675*H675,2)</f>
        <v>0</v>
      </c>
      <c r="BL675" s="18" t="s">
        <v>169</v>
      </c>
      <c r="BM675" s="204" t="s">
        <v>1072</v>
      </c>
    </row>
    <row r="676" spans="1:65" s="2" customFormat="1" ht="29.25">
      <c r="A676" s="35"/>
      <c r="B676" s="36"/>
      <c r="C676" s="37"/>
      <c r="D676" s="206" t="s">
        <v>171</v>
      </c>
      <c r="E676" s="37"/>
      <c r="F676" s="207" t="s">
        <v>1073</v>
      </c>
      <c r="G676" s="37"/>
      <c r="H676" s="37"/>
      <c r="I676" s="116"/>
      <c r="J676" s="37"/>
      <c r="K676" s="37"/>
      <c r="L676" s="40"/>
      <c r="M676" s="208"/>
      <c r="N676" s="209"/>
      <c r="O676" s="65"/>
      <c r="P676" s="65"/>
      <c r="Q676" s="65"/>
      <c r="R676" s="65"/>
      <c r="S676" s="65"/>
      <c r="T676" s="66"/>
      <c r="U676" s="35"/>
      <c r="V676" s="35"/>
      <c r="W676" s="35"/>
      <c r="X676" s="35"/>
      <c r="Y676" s="35"/>
      <c r="Z676" s="35"/>
      <c r="AA676" s="35"/>
      <c r="AB676" s="35"/>
      <c r="AC676" s="35"/>
      <c r="AD676" s="35"/>
      <c r="AE676" s="35"/>
      <c r="AT676" s="18" t="s">
        <v>171</v>
      </c>
      <c r="AU676" s="18" t="s">
        <v>80</v>
      </c>
    </row>
    <row r="677" spans="1:65" s="13" customFormat="1" ht="11.25">
      <c r="B677" s="210"/>
      <c r="C677" s="211"/>
      <c r="D677" s="206" t="s">
        <v>184</v>
      </c>
      <c r="E677" s="212" t="s">
        <v>19</v>
      </c>
      <c r="F677" s="213" t="s">
        <v>1033</v>
      </c>
      <c r="G677" s="211"/>
      <c r="H677" s="214">
        <v>1659.739</v>
      </c>
      <c r="I677" s="215"/>
      <c r="J677" s="211"/>
      <c r="K677" s="211"/>
      <c r="L677" s="216"/>
      <c r="M677" s="217"/>
      <c r="N677" s="218"/>
      <c r="O677" s="218"/>
      <c r="P677" s="218"/>
      <c r="Q677" s="218"/>
      <c r="R677" s="218"/>
      <c r="S677" s="218"/>
      <c r="T677" s="219"/>
      <c r="AT677" s="220" t="s">
        <v>184</v>
      </c>
      <c r="AU677" s="220" t="s">
        <v>80</v>
      </c>
      <c r="AV677" s="13" t="s">
        <v>80</v>
      </c>
      <c r="AW677" s="13" t="s">
        <v>33</v>
      </c>
      <c r="AX677" s="13" t="s">
        <v>78</v>
      </c>
      <c r="AY677" s="220" t="s">
        <v>162</v>
      </c>
    </row>
    <row r="678" spans="1:65" s="2" customFormat="1" ht="16.5" customHeight="1">
      <c r="A678" s="35"/>
      <c r="B678" s="36"/>
      <c r="C678" s="193" t="s">
        <v>1074</v>
      </c>
      <c r="D678" s="193" t="s">
        <v>164</v>
      </c>
      <c r="E678" s="194" t="s">
        <v>1075</v>
      </c>
      <c r="F678" s="195" t="s">
        <v>1076</v>
      </c>
      <c r="G678" s="196" t="s">
        <v>250</v>
      </c>
      <c r="H678" s="197">
        <v>49792.17</v>
      </c>
      <c r="I678" s="198"/>
      <c r="J678" s="199">
        <f>ROUND(I678*H678,2)</f>
        <v>0</v>
      </c>
      <c r="K678" s="195" t="s">
        <v>168</v>
      </c>
      <c r="L678" s="40"/>
      <c r="M678" s="200" t="s">
        <v>19</v>
      </c>
      <c r="N678" s="201" t="s">
        <v>42</v>
      </c>
      <c r="O678" s="65"/>
      <c r="P678" s="202">
        <f>O678*H678</f>
        <v>0</v>
      </c>
      <c r="Q678" s="202">
        <v>0</v>
      </c>
      <c r="R678" s="202">
        <f>Q678*H678</f>
        <v>0</v>
      </c>
      <c r="S678" s="202">
        <v>0</v>
      </c>
      <c r="T678" s="203">
        <f>S678*H678</f>
        <v>0</v>
      </c>
      <c r="U678" s="35"/>
      <c r="V678" s="35"/>
      <c r="W678" s="35"/>
      <c r="X678" s="35"/>
      <c r="Y678" s="35"/>
      <c r="Z678" s="35"/>
      <c r="AA678" s="35"/>
      <c r="AB678" s="35"/>
      <c r="AC678" s="35"/>
      <c r="AD678" s="35"/>
      <c r="AE678" s="35"/>
      <c r="AR678" s="204" t="s">
        <v>169</v>
      </c>
      <c r="AT678" s="204" t="s">
        <v>164</v>
      </c>
      <c r="AU678" s="204" t="s">
        <v>80</v>
      </c>
      <c r="AY678" s="18" t="s">
        <v>162</v>
      </c>
      <c r="BE678" s="205">
        <f>IF(N678="základní",J678,0)</f>
        <v>0</v>
      </c>
      <c r="BF678" s="205">
        <f>IF(N678="snížená",J678,0)</f>
        <v>0</v>
      </c>
      <c r="BG678" s="205">
        <f>IF(N678="zákl. přenesená",J678,0)</f>
        <v>0</v>
      </c>
      <c r="BH678" s="205">
        <f>IF(N678="sníž. přenesená",J678,0)</f>
        <v>0</v>
      </c>
      <c r="BI678" s="205">
        <f>IF(N678="nulová",J678,0)</f>
        <v>0</v>
      </c>
      <c r="BJ678" s="18" t="s">
        <v>78</v>
      </c>
      <c r="BK678" s="205">
        <f>ROUND(I678*H678,2)</f>
        <v>0</v>
      </c>
      <c r="BL678" s="18" t="s">
        <v>169</v>
      </c>
      <c r="BM678" s="204" t="s">
        <v>1077</v>
      </c>
    </row>
    <row r="679" spans="1:65" s="2" customFormat="1" ht="29.25">
      <c r="A679" s="35"/>
      <c r="B679" s="36"/>
      <c r="C679" s="37"/>
      <c r="D679" s="206" t="s">
        <v>171</v>
      </c>
      <c r="E679" s="37"/>
      <c r="F679" s="207" t="s">
        <v>1073</v>
      </c>
      <c r="G679" s="37"/>
      <c r="H679" s="37"/>
      <c r="I679" s="116"/>
      <c r="J679" s="37"/>
      <c r="K679" s="37"/>
      <c r="L679" s="40"/>
      <c r="M679" s="208"/>
      <c r="N679" s="209"/>
      <c r="O679" s="65"/>
      <c r="P679" s="65"/>
      <c r="Q679" s="65"/>
      <c r="R679" s="65"/>
      <c r="S679" s="65"/>
      <c r="T679" s="66"/>
      <c r="U679" s="35"/>
      <c r="V679" s="35"/>
      <c r="W679" s="35"/>
      <c r="X679" s="35"/>
      <c r="Y679" s="35"/>
      <c r="Z679" s="35"/>
      <c r="AA679" s="35"/>
      <c r="AB679" s="35"/>
      <c r="AC679" s="35"/>
      <c r="AD679" s="35"/>
      <c r="AE679" s="35"/>
      <c r="AT679" s="18" t="s">
        <v>171</v>
      </c>
      <c r="AU679" s="18" t="s">
        <v>80</v>
      </c>
    </row>
    <row r="680" spans="1:65" s="13" customFormat="1" ht="11.25">
      <c r="B680" s="210"/>
      <c r="C680" s="211"/>
      <c r="D680" s="206" t="s">
        <v>184</v>
      </c>
      <c r="E680" s="212" t="s">
        <v>19</v>
      </c>
      <c r="F680" s="213" t="s">
        <v>1043</v>
      </c>
      <c r="G680" s="211"/>
      <c r="H680" s="214">
        <v>49792.17</v>
      </c>
      <c r="I680" s="215"/>
      <c r="J680" s="211"/>
      <c r="K680" s="211"/>
      <c r="L680" s="216"/>
      <c r="M680" s="217"/>
      <c r="N680" s="218"/>
      <c r="O680" s="218"/>
      <c r="P680" s="218"/>
      <c r="Q680" s="218"/>
      <c r="R680" s="218"/>
      <c r="S680" s="218"/>
      <c r="T680" s="219"/>
      <c r="AT680" s="220" t="s">
        <v>184</v>
      </c>
      <c r="AU680" s="220" t="s">
        <v>80</v>
      </c>
      <c r="AV680" s="13" t="s">
        <v>80</v>
      </c>
      <c r="AW680" s="13" t="s">
        <v>33</v>
      </c>
      <c r="AX680" s="13" t="s">
        <v>78</v>
      </c>
      <c r="AY680" s="220" t="s">
        <v>162</v>
      </c>
    </row>
    <row r="681" spans="1:65" s="2" customFormat="1" ht="16.5" customHeight="1">
      <c r="A681" s="35"/>
      <c r="B681" s="36"/>
      <c r="C681" s="193" t="s">
        <v>1078</v>
      </c>
      <c r="D681" s="193" t="s">
        <v>164</v>
      </c>
      <c r="E681" s="194" t="s">
        <v>1079</v>
      </c>
      <c r="F681" s="195" t="s">
        <v>1080</v>
      </c>
      <c r="G681" s="196" t="s">
        <v>250</v>
      </c>
      <c r="H681" s="197">
        <v>1659.739</v>
      </c>
      <c r="I681" s="198"/>
      <c r="J681" s="199">
        <f>ROUND(I681*H681,2)</f>
        <v>0</v>
      </c>
      <c r="K681" s="195" t="s">
        <v>168</v>
      </c>
      <c r="L681" s="40"/>
      <c r="M681" s="200" t="s">
        <v>19</v>
      </c>
      <c r="N681" s="201" t="s">
        <v>42</v>
      </c>
      <c r="O681" s="65"/>
      <c r="P681" s="202">
        <f>O681*H681</f>
        <v>0</v>
      </c>
      <c r="Q681" s="202">
        <v>0</v>
      </c>
      <c r="R681" s="202">
        <f>Q681*H681</f>
        <v>0</v>
      </c>
      <c r="S681" s="202">
        <v>0</v>
      </c>
      <c r="T681" s="203">
        <f>S681*H681</f>
        <v>0</v>
      </c>
      <c r="U681" s="35"/>
      <c r="V681" s="35"/>
      <c r="W681" s="35"/>
      <c r="X681" s="35"/>
      <c r="Y681" s="35"/>
      <c r="Z681" s="35"/>
      <c r="AA681" s="35"/>
      <c r="AB681" s="35"/>
      <c r="AC681" s="35"/>
      <c r="AD681" s="35"/>
      <c r="AE681" s="35"/>
      <c r="AR681" s="204" t="s">
        <v>169</v>
      </c>
      <c r="AT681" s="204" t="s">
        <v>164</v>
      </c>
      <c r="AU681" s="204" t="s">
        <v>80</v>
      </c>
      <c r="AY681" s="18" t="s">
        <v>162</v>
      </c>
      <c r="BE681" s="205">
        <f>IF(N681="základní",J681,0)</f>
        <v>0</v>
      </c>
      <c r="BF681" s="205">
        <f>IF(N681="snížená",J681,0)</f>
        <v>0</v>
      </c>
      <c r="BG681" s="205">
        <f>IF(N681="zákl. přenesená",J681,0)</f>
        <v>0</v>
      </c>
      <c r="BH681" s="205">
        <f>IF(N681="sníž. přenesená",J681,0)</f>
        <v>0</v>
      </c>
      <c r="BI681" s="205">
        <f>IF(N681="nulová",J681,0)</f>
        <v>0</v>
      </c>
      <c r="BJ681" s="18" t="s">
        <v>78</v>
      </c>
      <c r="BK681" s="205">
        <f>ROUND(I681*H681,2)</f>
        <v>0</v>
      </c>
      <c r="BL681" s="18" t="s">
        <v>169</v>
      </c>
      <c r="BM681" s="204" t="s">
        <v>1081</v>
      </c>
    </row>
    <row r="682" spans="1:65" s="2" customFormat="1" ht="21.75" customHeight="1">
      <c r="A682" s="35"/>
      <c r="B682" s="36"/>
      <c r="C682" s="193" t="s">
        <v>1082</v>
      </c>
      <c r="D682" s="193" t="s">
        <v>164</v>
      </c>
      <c r="E682" s="194" t="s">
        <v>1083</v>
      </c>
      <c r="F682" s="195" t="s">
        <v>1084</v>
      </c>
      <c r="G682" s="196" t="s">
        <v>250</v>
      </c>
      <c r="H682" s="197">
        <v>3537.58</v>
      </c>
      <c r="I682" s="198"/>
      <c r="J682" s="199">
        <f>ROUND(I682*H682,2)</f>
        <v>0</v>
      </c>
      <c r="K682" s="195" t="s">
        <v>168</v>
      </c>
      <c r="L682" s="40"/>
      <c r="M682" s="200" t="s">
        <v>19</v>
      </c>
      <c r="N682" s="201" t="s">
        <v>42</v>
      </c>
      <c r="O682" s="65"/>
      <c r="P682" s="202">
        <f>O682*H682</f>
        <v>0</v>
      </c>
      <c r="Q682" s="202">
        <v>2.1000000000000001E-4</v>
      </c>
      <c r="R682" s="202">
        <f>Q682*H682</f>
        <v>0.74289179999999999</v>
      </c>
      <c r="S682" s="202">
        <v>0</v>
      </c>
      <c r="T682" s="203">
        <f>S682*H682</f>
        <v>0</v>
      </c>
      <c r="U682" s="35"/>
      <c r="V682" s="35"/>
      <c r="W682" s="35"/>
      <c r="X682" s="35"/>
      <c r="Y682" s="35"/>
      <c r="Z682" s="35"/>
      <c r="AA682" s="35"/>
      <c r="AB682" s="35"/>
      <c r="AC682" s="35"/>
      <c r="AD682" s="35"/>
      <c r="AE682" s="35"/>
      <c r="AR682" s="204" t="s">
        <v>169</v>
      </c>
      <c r="AT682" s="204" t="s">
        <v>164</v>
      </c>
      <c r="AU682" s="204" t="s">
        <v>80</v>
      </c>
      <c r="AY682" s="18" t="s">
        <v>162</v>
      </c>
      <c r="BE682" s="205">
        <f>IF(N682="základní",J682,0)</f>
        <v>0</v>
      </c>
      <c r="BF682" s="205">
        <f>IF(N682="snížená",J682,0)</f>
        <v>0</v>
      </c>
      <c r="BG682" s="205">
        <f>IF(N682="zákl. přenesená",J682,0)</f>
        <v>0</v>
      </c>
      <c r="BH682" s="205">
        <f>IF(N682="sníž. přenesená",J682,0)</f>
        <v>0</v>
      </c>
      <c r="BI682" s="205">
        <f>IF(N682="nulová",J682,0)</f>
        <v>0</v>
      </c>
      <c r="BJ682" s="18" t="s">
        <v>78</v>
      </c>
      <c r="BK682" s="205">
        <f>ROUND(I682*H682,2)</f>
        <v>0</v>
      </c>
      <c r="BL682" s="18" t="s">
        <v>169</v>
      </c>
      <c r="BM682" s="204" t="s">
        <v>1085</v>
      </c>
    </row>
    <row r="683" spans="1:65" s="2" customFormat="1" ht="48.75">
      <c r="A683" s="35"/>
      <c r="B683" s="36"/>
      <c r="C683" s="37"/>
      <c r="D683" s="206" t="s">
        <v>171</v>
      </c>
      <c r="E683" s="37"/>
      <c r="F683" s="207" t="s">
        <v>1086</v>
      </c>
      <c r="G683" s="37"/>
      <c r="H683" s="37"/>
      <c r="I683" s="116"/>
      <c r="J683" s="37"/>
      <c r="K683" s="37"/>
      <c r="L683" s="40"/>
      <c r="M683" s="208"/>
      <c r="N683" s="209"/>
      <c r="O683" s="65"/>
      <c r="P683" s="65"/>
      <c r="Q683" s="65"/>
      <c r="R683" s="65"/>
      <c r="S683" s="65"/>
      <c r="T683" s="66"/>
      <c r="U683" s="35"/>
      <c r="V683" s="35"/>
      <c r="W683" s="35"/>
      <c r="X683" s="35"/>
      <c r="Y683" s="35"/>
      <c r="Z683" s="35"/>
      <c r="AA683" s="35"/>
      <c r="AB683" s="35"/>
      <c r="AC683" s="35"/>
      <c r="AD683" s="35"/>
      <c r="AE683" s="35"/>
      <c r="AT683" s="18" t="s">
        <v>171</v>
      </c>
      <c r="AU683" s="18" t="s">
        <v>80</v>
      </c>
    </row>
    <row r="684" spans="1:65" s="15" customFormat="1" ht="11.25">
      <c r="B684" s="242"/>
      <c r="C684" s="243"/>
      <c r="D684" s="206" t="s">
        <v>184</v>
      </c>
      <c r="E684" s="244" t="s">
        <v>19</v>
      </c>
      <c r="F684" s="245" t="s">
        <v>1087</v>
      </c>
      <c r="G684" s="243"/>
      <c r="H684" s="244" t="s">
        <v>19</v>
      </c>
      <c r="I684" s="246"/>
      <c r="J684" s="243"/>
      <c r="K684" s="243"/>
      <c r="L684" s="247"/>
      <c r="M684" s="248"/>
      <c r="N684" s="249"/>
      <c r="O684" s="249"/>
      <c r="P684" s="249"/>
      <c r="Q684" s="249"/>
      <c r="R684" s="249"/>
      <c r="S684" s="249"/>
      <c r="T684" s="250"/>
      <c r="AT684" s="251" t="s">
        <v>184</v>
      </c>
      <c r="AU684" s="251" t="s">
        <v>80</v>
      </c>
      <c r="AV684" s="15" t="s">
        <v>78</v>
      </c>
      <c r="AW684" s="15" t="s">
        <v>33</v>
      </c>
      <c r="AX684" s="15" t="s">
        <v>71</v>
      </c>
      <c r="AY684" s="251" t="s">
        <v>162</v>
      </c>
    </row>
    <row r="685" spans="1:65" s="13" customFormat="1" ht="11.25">
      <c r="B685" s="210"/>
      <c r="C685" s="211"/>
      <c r="D685" s="206" t="s">
        <v>184</v>
      </c>
      <c r="E685" s="212" t="s">
        <v>19</v>
      </c>
      <c r="F685" s="213" t="s">
        <v>1088</v>
      </c>
      <c r="G685" s="211"/>
      <c r="H685" s="214">
        <v>374.39</v>
      </c>
      <c r="I685" s="215"/>
      <c r="J685" s="211"/>
      <c r="K685" s="211"/>
      <c r="L685" s="216"/>
      <c r="M685" s="217"/>
      <c r="N685" s="218"/>
      <c r="O685" s="218"/>
      <c r="P685" s="218"/>
      <c r="Q685" s="218"/>
      <c r="R685" s="218"/>
      <c r="S685" s="218"/>
      <c r="T685" s="219"/>
      <c r="AT685" s="220" t="s">
        <v>184</v>
      </c>
      <c r="AU685" s="220" t="s">
        <v>80</v>
      </c>
      <c r="AV685" s="13" t="s">
        <v>80</v>
      </c>
      <c r="AW685" s="13" t="s">
        <v>33</v>
      </c>
      <c r="AX685" s="13" t="s">
        <v>71</v>
      </c>
      <c r="AY685" s="220" t="s">
        <v>162</v>
      </c>
    </row>
    <row r="686" spans="1:65" s="15" customFormat="1" ht="11.25">
      <c r="B686" s="242"/>
      <c r="C686" s="243"/>
      <c r="D686" s="206" t="s">
        <v>184</v>
      </c>
      <c r="E686" s="244" t="s">
        <v>19</v>
      </c>
      <c r="F686" s="245" t="s">
        <v>1089</v>
      </c>
      <c r="G686" s="243"/>
      <c r="H686" s="244" t="s">
        <v>19</v>
      </c>
      <c r="I686" s="246"/>
      <c r="J686" s="243"/>
      <c r="K686" s="243"/>
      <c r="L686" s="247"/>
      <c r="M686" s="248"/>
      <c r="N686" s="249"/>
      <c r="O686" s="249"/>
      <c r="P686" s="249"/>
      <c r="Q686" s="249"/>
      <c r="R686" s="249"/>
      <c r="S686" s="249"/>
      <c r="T686" s="250"/>
      <c r="AT686" s="251" t="s">
        <v>184</v>
      </c>
      <c r="AU686" s="251" t="s">
        <v>80</v>
      </c>
      <c r="AV686" s="15" t="s">
        <v>78</v>
      </c>
      <c r="AW686" s="15" t="s">
        <v>33</v>
      </c>
      <c r="AX686" s="15" t="s">
        <v>71</v>
      </c>
      <c r="AY686" s="251" t="s">
        <v>162</v>
      </c>
    </row>
    <row r="687" spans="1:65" s="13" customFormat="1" ht="11.25">
      <c r="B687" s="210"/>
      <c r="C687" s="211"/>
      <c r="D687" s="206" t="s">
        <v>184</v>
      </c>
      <c r="E687" s="212" t="s">
        <v>19</v>
      </c>
      <c r="F687" s="213" t="s">
        <v>1090</v>
      </c>
      <c r="G687" s="211"/>
      <c r="H687" s="214">
        <v>1515.35</v>
      </c>
      <c r="I687" s="215"/>
      <c r="J687" s="211"/>
      <c r="K687" s="211"/>
      <c r="L687" s="216"/>
      <c r="M687" s="217"/>
      <c r="N687" s="218"/>
      <c r="O687" s="218"/>
      <c r="P687" s="218"/>
      <c r="Q687" s="218"/>
      <c r="R687" s="218"/>
      <c r="S687" s="218"/>
      <c r="T687" s="219"/>
      <c r="AT687" s="220" t="s">
        <v>184</v>
      </c>
      <c r="AU687" s="220" t="s">
        <v>80</v>
      </c>
      <c r="AV687" s="13" t="s">
        <v>80</v>
      </c>
      <c r="AW687" s="13" t="s">
        <v>33</v>
      </c>
      <c r="AX687" s="13" t="s">
        <v>71</v>
      </c>
      <c r="AY687" s="220" t="s">
        <v>162</v>
      </c>
    </row>
    <row r="688" spans="1:65" s="13" customFormat="1" ht="11.25">
      <c r="B688" s="210"/>
      <c r="C688" s="211"/>
      <c r="D688" s="206" t="s">
        <v>184</v>
      </c>
      <c r="E688" s="212" t="s">
        <v>19</v>
      </c>
      <c r="F688" s="213" t="s">
        <v>1091</v>
      </c>
      <c r="G688" s="211"/>
      <c r="H688" s="214">
        <v>750.57</v>
      </c>
      <c r="I688" s="215"/>
      <c r="J688" s="211"/>
      <c r="K688" s="211"/>
      <c r="L688" s="216"/>
      <c r="M688" s="217"/>
      <c r="N688" s="218"/>
      <c r="O688" s="218"/>
      <c r="P688" s="218"/>
      <c r="Q688" s="218"/>
      <c r="R688" s="218"/>
      <c r="S688" s="218"/>
      <c r="T688" s="219"/>
      <c r="AT688" s="220" t="s">
        <v>184</v>
      </c>
      <c r="AU688" s="220" t="s">
        <v>80</v>
      </c>
      <c r="AV688" s="13" t="s">
        <v>80</v>
      </c>
      <c r="AW688" s="13" t="s">
        <v>33</v>
      </c>
      <c r="AX688" s="13" t="s">
        <v>71</v>
      </c>
      <c r="AY688" s="220" t="s">
        <v>162</v>
      </c>
    </row>
    <row r="689" spans="1:65" s="13" customFormat="1" ht="11.25">
      <c r="B689" s="210"/>
      <c r="C689" s="211"/>
      <c r="D689" s="206" t="s">
        <v>184</v>
      </c>
      <c r="E689" s="212" t="s">
        <v>19</v>
      </c>
      <c r="F689" s="213" t="s">
        <v>1092</v>
      </c>
      <c r="G689" s="211"/>
      <c r="H689" s="214">
        <v>284.58999999999997</v>
      </c>
      <c r="I689" s="215"/>
      <c r="J689" s="211"/>
      <c r="K689" s="211"/>
      <c r="L689" s="216"/>
      <c r="M689" s="217"/>
      <c r="N689" s="218"/>
      <c r="O689" s="218"/>
      <c r="P689" s="218"/>
      <c r="Q689" s="218"/>
      <c r="R689" s="218"/>
      <c r="S689" s="218"/>
      <c r="T689" s="219"/>
      <c r="AT689" s="220" t="s">
        <v>184</v>
      </c>
      <c r="AU689" s="220" t="s">
        <v>80</v>
      </c>
      <c r="AV689" s="13" t="s">
        <v>80</v>
      </c>
      <c r="AW689" s="13" t="s">
        <v>33</v>
      </c>
      <c r="AX689" s="13" t="s">
        <v>71</v>
      </c>
      <c r="AY689" s="220" t="s">
        <v>162</v>
      </c>
    </row>
    <row r="690" spans="1:65" s="13" customFormat="1" ht="11.25">
      <c r="B690" s="210"/>
      <c r="C690" s="211"/>
      <c r="D690" s="206" t="s">
        <v>184</v>
      </c>
      <c r="E690" s="212" t="s">
        <v>19</v>
      </c>
      <c r="F690" s="213" t="s">
        <v>1093</v>
      </c>
      <c r="G690" s="211"/>
      <c r="H690" s="214">
        <v>385.75</v>
      </c>
      <c r="I690" s="215"/>
      <c r="J690" s="211"/>
      <c r="K690" s="211"/>
      <c r="L690" s="216"/>
      <c r="M690" s="217"/>
      <c r="N690" s="218"/>
      <c r="O690" s="218"/>
      <c r="P690" s="218"/>
      <c r="Q690" s="218"/>
      <c r="R690" s="218"/>
      <c r="S690" s="218"/>
      <c r="T690" s="219"/>
      <c r="AT690" s="220" t="s">
        <v>184</v>
      </c>
      <c r="AU690" s="220" t="s">
        <v>80</v>
      </c>
      <c r="AV690" s="13" t="s">
        <v>80</v>
      </c>
      <c r="AW690" s="13" t="s">
        <v>33</v>
      </c>
      <c r="AX690" s="13" t="s">
        <v>71</v>
      </c>
      <c r="AY690" s="220" t="s">
        <v>162</v>
      </c>
    </row>
    <row r="691" spans="1:65" s="15" customFormat="1" ht="11.25">
      <c r="B691" s="242"/>
      <c r="C691" s="243"/>
      <c r="D691" s="206" t="s">
        <v>184</v>
      </c>
      <c r="E691" s="244" t="s">
        <v>19</v>
      </c>
      <c r="F691" s="245" t="s">
        <v>1094</v>
      </c>
      <c r="G691" s="243"/>
      <c r="H691" s="244" t="s">
        <v>19</v>
      </c>
      <c r="I691" s="246"/>
      <c r="J691" s="243"/>
      <c r="K691" s="243"/>
      <c r="L691" s="247"/>
      <c r="M691" s="248"/>
      <c r="N691" s="249"/>
      <c r="O691" s="249"/>
      <c r="P691" s="249"/>
      <c r="Q691" s="249"/>
      <c r="R691" s="249"/>
      <c r="S691" s="249"/>
      <c r="T691" s="250"/>
      <c r="AT691" s="251" t="s">
        <v>184</v>
      </c>
      <c r="AU691" s="251" t="s">
        <v>80</v>
      </c>
      <c r="AV691" s="15" t="s">
        <v>78</v>
      </c>
      <c r="AW691" s="15" t="s">
        <v>33</v>
      </c>
      <c r="AX691" s="15" t="s">
        <v>71</v>
      </c>
      <c r="AY691" s="251" t="s">
        <v>162</v>
      </c>
    </row>
    <row r="692" spans="1:65" s="13" customFormat="1" ht="11.25">
      <c r="B692" s="210"/>
      <c r="C692" s="211"/>
      <c r="D692" s="206" t="s">
        <v>184</v>
      </c>
      <c r="E692" s="212" t="s">
        <v>19</v>
      </c>
      <c r="F692" s="213" t="s">
        <v>1095</v>
      </c>
      <c r="G692" s="211"/>
      <c r="H692" s="214">
        <v>226.93</v>
      </c>
      <c r="I692" s="215"/>
      <c r="J692" s="211"/>
      <c r="K692" s="211"/>
      <c r="L692" s="216"/>
      <c r="M692" s="217"/>
      <c r="N692" s="218"/>
      <c r="O692" s="218"/>
      <c r="P692" s="218"/>
      <c r="Q692" s="218"/>
      <c r="R692" s="218"/>
      <c r="S692" s="218"/>
      <c r="T692" s="219"/>
      <c r="AT692" s="220" t="s">
        <v>184</v>
      </c>
      <c r="AU692" s="220" t="s">
        <v>80</v>
      </c>
      <c r="AV692" s="13" t="s">
        <v>80</v>
      </c>
      <c r="AW692" s="13" t="s">
        <v>33</v>
      </c>
      <c r="AX692" s="13" t="s">
        <v>71</v>
      </c>
      <c r="AY692" s="220" t="s">
        <v>162</v>
      </c>
    </row>
    <row r="693" spans="1:65" s="14" customFormat="1" ht="11.25">
      <c r="B693" s="221"/>
      <c r="C693" s="222"/>
      <c r="D693" s="206" t="s">
        <v>184</v>
      </c>
      <c r="E693" s="223" t="s">
        <v>19</v>
      </c>
      <c r="F693" s="224" t="s">
        <v>236</v>
      </c>
      <c r="G693" s="222"/>
      <c r="H693" s="225">
        <v>3537.58</v>
      </c>
      <c r="I693" s="226"/>
      <c r="J693" s="222"/>
      <c r="K693" s="222"/>
      <c r="L693" s="227"/>
      <c r="M693" s="228"/>
      <c r="N693" s="229"/>
      <c r="O693" s="229"/>
      <c r="P693" s="229"/>
      <c r="Q693" s="229"/>
      <c r="R693" s="229"/>
      <c r="S693" s="229"/>
      <c r="T693" s="230"/>
      <c r="AT693" s="231" t="s">
        <v>184</v>
      </c>
      <c r="AU693" s="231" t="s">
        <v>80</v>
      </c>
      <c r="AV693" s="14" t="s">
        <v>169</v>
      </c>
      <c r="AW693" s="14" t="s">
        <v>33</v>
      </c>
      <c r="AX693" s="14" t="s">
        <v>78</v>
      </c>
      <c r="AY693" s="231" t="s">
        <v>162</v>
      </c>
    </row>
    <row r="694" spans="1:65" s="2" customFormat="1" ht="21.75" customHeight="1">
      <c r="A694" s="35"/>
      <c r="B694" s="36"/>
      <c r="C694" s="193" t="s">
        <v>1096</v>
      </c>
      <c r="D694" s="193" t="s">
        <v>164</v>
      </c>
      <c r="E694" s="194" t="s">
        <v>1097</v>
      </c>
      <c r="F694" s="195" t="s">
        <v>1098</v>
      </c>
      <c r="G694" s="196" t="s">
        <v>250</v>
      </c>
      <c r="H694" s="197">
        <v>1179</v>
      </c>
      <c r="I694" s="198"/>
      <c r="J694" s="199">
        <f>ROUND(I694*H694,2)</f>
        <v>0</v>
      </c>
      <c r="K694" s="195" t="s">
        <v>168</v>
      </c>
      <c r="L694" s="40"/>
      <c r="M694" s="200" t="s">
        <v>19</v>
      </c>
      <c r="N694" s="201" t="s">
        <v>42</v>
      </c>
      <c r="O694" s="65"/>
      <c r="P694" s="202">
        <f>O694*H694</f>
        <v>0</v>
      </c>
      <c r="Q694" s="202">
        <v>0</v>
      </c>
      <c r="R694" s="202">
        <f>Q694*H694</f>
        <v>0</v>
      </c>
      <c r="S694" s="202">
        <v>0</v>
      </c>
      <c r="T694" s="203">
        <f>S694*H694</f>
        <v>0</v>
      </c>
      <c r="U694" s="35"/>
      <c r="V694" s="35"/>
      <c r="W694" s="35"/>
      <c r="X694" s="35"/>
      <c r="Y694" s="35"/>
      <c r="Z694" s="35"/>
      <c r="AA694" s="35"/>
      <c r="AB694" s="35"/>
      <c r="AC694" s="35"/>
      <c r="AD694" s="35"/>
      <c r="AE694" s="35"/>
      <c r="AR694" s="204" t="s">
        <v>169</v>
      </c>
      <c r="AT694" s="204" t="s">
        <v>164</v>
      </c>
      <c r="AU694" s="204" t="s">
        <v>80</v>
      </c>
      <c r="AY694" s="18" t="s">
        <v>162</v>
      </c>
      <c r="BE694" s="205">
        <f>IF(N694="základní",J694,0)</f>
        <v>0</v>
      </c>
      <c r="BF694" s="205">
        <f>IF(N694="snížená",J694,0)</f>
        <v>0</v>
      </c>
      <c r="BG694" s="205">
        <f>IF(N694="zákl. přenesená",J694,0)</f>
        <v>0</v>
      </c>
      <c r="BH694" s="205">
        <f>IF(N694="sníž. přenesená",J694,0)</f>
        <v>0</v>
      </c>
      <c r="BI694" s="205">
        <f>IF(N694="nulová",J694,0)</f>
        <v>0</v>
      </c>
      <c r="BJ694" s="18" t="s">
        <v>78</v>
      </c>
      <c r="BK694" s="205">
        <f>ROUND(I694*H694,2)</f>
        <v>0</v>
      </c>
      <c r="BL694" s="18" t="s">
        <v>169</v>
      </c>
      <c r="BM694" s="204" t="s">
        <v>1099</v>
      </c>
    </row>
    <row r="695" spans="1:65" s="2" customFormat="1" ht="68.25">
      <c r="A695" s="35"/>
      <c r="B695" s="36"/>
      <c r="C695" s="37"/>
      <c r="D695" s="206" t="s">
        <v>171</v>
      </c>
      <c r="E695" s="37"/>
      <c r="F695" s="207" t="s">
        <v>1100</v>
      </c>
      <c r="G695" s="37"/>
      <c r="H695" s="37"/>
      <c r="I695" s="116"/>
      <c r="J695" s="37"/>
      <c r="K695" s="37"/>
      <c r="L695" s="40"/>
      <c r="M695" s="208"/>
      <c r="N695" s="209"/>
      <c r="O695" s="65"/>
      <c r="P695" s="65"/>
      <c r="Q695" s="65"/>
      <c r="R695" s="65"/>
      <c r="S695" s="65"/>
      <c r="T695" s="66"/>
      <c r="U695" s="35"/>
      <c r="V695" s="35"/>
      <c r="W695" s="35"/>
      <c r="X695" s="35"/>
      <c r="Y695" s="35"/>
      <c r="Z695" s="35"/>
      <c r="AA695" s="35"/>
      <c r="AB695" s="35"/>
      <c r="AC695" s="35"/>
      <c r="AD695" s="35"/>
      <c r="AE695" s="35"/>
      <c r="AT695" s="18" t="s">
        <v>171</v>
      </c>
      <c r="AU695" s="18" t="s">
        <v>80</v>
      </c>
    </row>
    <row r="696" spans="1:65" s="13" customFormat="1" ht="11.25">
      <c r="B696" s="210"/>
      <c r="C696" s="211"/>
      <c r="D696" s="206" t="s">
        <v>184</v>
      </c>
      <c r="E696" s="212" t="s">
        <v>19</v>
      </c>
      <c r="F696" s="213" t="s">
        <v>1101</v>
      </c>
      <c r="G696" s="211"/>
      <c r="H696" s="214">
        <v>1179</v>
      </c>
      <c r="I696" s="215"/>
      <c r="J696" s="211"/>
      <c r="K696" s="211"/>
      <c r="L696" s="216"/>
      <c r="M696" s="217"/>
      <c r="N696" s="218"/>
      <c r="O696" s="218"/>
      <c r="P696" s="218"/>
      <c r="Q696" s="218"/>
      <c r="R696" s="218"/>
      <c r="S696" s="218"/>
      <c r="T696" s="219"/>
      <c r="AT696" s="220" t="s">
        <v>184</v>
      </c>
      <c r="AU696" s="220" t="s">
        <v>80</v>
      </c>
      <c r="AV696" s="13" t="s">
        <v>80</v>
      </c>
      <c r="AW696" s="13" t="s">
        <v>33</v>
      </c>
      <c r="AX696" s="13" t="s">
        <v>78</v>
      </c>
      <c r="AY696" s="220" t="s">
        <v>162</v>
      </c>
    </row>
    <row r="697" spans="1:65" s="2" customFormat="1" ht="21.75" customHeight="1">
      <c r="A697" s="35"/>
      <c r="B697" s="36"/>
      <c r="C697" s="193" t="s">
        <v>1102</v>
      </c>
      <c r="D697" s="193" t="s">
        <v>164</v>
      </c>
      <c r="E697" s="194" t="s">
        <v>1103</v>
      </c>
      <c r="F697" s="195" t="s">
        <v>1104</v>
      </c>
      <c r="G697" s="196" t="s">
        <v>250</v>
      </c>
      <c r="H697" s="197">
        <v>1179</v>
      </c>
      <c r="I697" s="198"/>
      <c r="J697" s="199">
        <f>ROUND(I697*H697,2)</f>
        <v>0</v>
      </c>
      <c r="K697" s="195" t="s">
        <v>168</v>
      </c>
      <c r="L697" s="40"/>
      <c r="M697" s="200" t="s">
        <v>19</v>
      </c>
      <c r="N697" s="201" t="s">
        <v>42</v>
      </c>
      <c r="O697" s="65"/>
      <c r="P697" s="202">
        <f>O697*H697</f>
        <v>0</v>
      </c>
      <c r="Q697" s="202">
        <v>0</v>
      </c>
      <c r="R697" s="202">
        <f>Q697*H697</f>
        <v>0</v>
      </c>
      <c r="S697" s="202">
        <v>0</v>
      </c>
      <c r="T697" s="203">
        <f>S697*H697</f>
        <v>0</v>
      </c>
      <c r="U697" s="35"/>
      <c r="V697" s="35"/>
      <c r="W697" s="35"/>
      <c r="X697" s="35"/>
      <c r="Y697" s="35"/>
      <c r="Z697" s="35"/>
      <c r="AA697" s="35"/>
      <c r="AB697" s="35"/>
      <c r="AC697" s="35"/>
      <c r="AD697" s="35"/>
      <c r="AE697" s="35"/>
      <c r="AR697" s="204" t="s">
        <v>169</v>
      </c>
      <c r="AT697" s="204" t="s">
        <v>164</v>
      </c>
      <c r="AU697" s="204" t="s">
        <v>80</v>
      </c>
      <c r="AY697" s="18" t="s">
        <v>162</v>
      </c>
      <c r="BE697" s="205">
        <f>IF(N697="základní",J697,0)</f>
        <v>0</v>
      </c>
      <c r="BF697" s="205">
        <f>IF(N697="snížená",J697,0)</f>
        <v>0</v>
      </c>
      <c r="BG697" s="205">
        <f>IF(N697="zákl. přenesená",J697,0)</f>
        <v>0</v>
      </c>
      <c r="BH697" s="205">
        <f>IF(N697="sníž. přenesená",J697,0)</f>
        <v>0</v>
      </c>
      <c r="BI697" s="205">
        <f>IF(N697="nulová",J697,0)</f>
        <v>0</v>
      </c>
      <c r="BJ697" s="18" t="s">
        <v>78</v>
      </c>
      <c r="BK697" s="205">
        <f>ROUND(I697*H697,2)</f>
        <v>0</v>
      </c>
      <c r="BL697" s="18" t="s">
        <v>169</v>
      </c>
      <c r="BM697" s="204" t="s">
        <v>1105</v>
      </c>
    </row>
    <row r="698" spans="1:65" s="2" customFormat="1" ht="39">
      <c r="A698" s="35"/>
      <c r="B698" s="36"/>
      <c r="C698" s="37"/>
      <c r="D698" s="206" t="s">
        <v>171</v>
      </c>
      <c r="E698" s="37"/>
      <c r="F698" s="207" t="s">
        <v>1106</v>
      </c>
      <c r="G698" s="37"/>
      <c r="H698" s="37"/>
      <c r="I698" s="116"/>
      <c r="J698" s="37"/>
      <c r="K698" s="37"/>
      <c r="L698" s="40"/>
      <c r="M698" s="208"/>
      <c r="N698" s="209"/>
      <c r="O698" s="65"/>
      <c r="P698" s="65"/>
      <c r="Q698" s="65"/>
      <c r="R698" s="65"/>
      <c r="S698" s="65"/>
      <c r="T698" s="66"/>
      <c r="U698" s="35"/>
      <c r="V698" s="35"/>
      <c r="W698" s="35"/>
      <c r="X698" s="35"/>
      <c r="Y698" s="35"/>
      <c r="Z698" s="35"/>
      <c r="AA698" s="35"/>
      <c r="AB698" s="35"/>
      <c r="AC698" s="35"/>
      <c r="AD698" s="35"/>
      <c r="AE698" s="35"/>
      <c r="AT698" s="18" t="s">
        <v>171</v>
      </c>
      <c r="AU698" s="18" t="s">
        <v>80</v>
      </c>
    </row>
    <row r="699" spans="1:65" s="2" customFormat="1" ht="21.75" customHeight="1">
      <c r="A699" s="35"/>
      <c r="B699" s="36"/>
      <c r="C699" s="193" t="s">
        <v>1107</v>
      </c>
      <c r="D699" s="193" t="s">
        <v>164</v>
      </c>
      <c r="E699" s="194" t="s">
        <v>1108</v>
      </c>
      <c r="F699" s="195" t="s">
        <v>1109</v>
      </c>
      <c r="G699" s="196" t="s">
        <v>250</v>
      </c>
      <c r="H699" s="197">
        <v>3537.58</v>
      </c>
      <c r="I699" s="198"/>
      <c r="J699" s="199">
        <f>ROUND(I699*H699,2)</f>
        <v>0</v>
      </c>
      <c r="K699" s="195" t="s">
        <v>168</v>
      </c>
      <c r="L699" s="40"/>
      <c r="M699" s="200" t="s">
        <v>19</v>
      </c>
      <c r="N699" s="201" t="s">
        <v>42</v>
      </c>
      <c r="O699" s="65"/>
      <c r="P699" s="202">
        <f>O699*H699</f>
        <v>0</v>
      </c>
      <c r="Q699" s="202">
        <v>4.0000000000000003E-5</v>
      </c>
      <c r="R699" s="202">
        <f>Q699*H699</f>
        <v>0.1415032</v>
      </c>
      <c r="S699" s="202">
        <v>0</v>
      </c>
      <c r="T699" s="203">
        <f>S699*H699</f>
        <v>0</v>
      </c>
      <c r="U699" s="35"/>
      <c r="V699" s="35"/>
      <c r="W699" s="35"/>
      <c r="X699" s="35"/>
      <c r="Y699" s="35"/>
      <c r="Z699" s="35"/>
      <c r="AA699" s="35"/>
      <c r="AB699" s="35"/>
      <c r="AC699" s="35"/>
      <c r="AD699" s="35"/>
      <c r="AE699" s="35"/>
      <c r="AR699" s="204" t="s">
        <v>169</v>
      </c>
      <c r="AT699" s="204" t="s">
        <v>164</v>
      </c>
      <c r="AU699" s="204" t="s">
        <v>80</v>
      </c>
      <c r="AY699" s="18" t="s">
        <v>162</v>
      </c>
      <c r="BE699" s="205">
        <f>IF(N699="základní",J699,0)</f>
        <v>0</v>
      </c>
      <c r="BF699" s="205">
        <f>IF(N699="snížená",J699,0)</f>
        <v>0</v>
      </c>
      <c r="BG699" s="205">
        <f>IF(N699="zákl. přenesená",J699,0)</f>
        <v>0</v>
      </c>
      <c r="BH699" s="205">
        <f>IF(N699="sníž. přenesená",J699,0)</f>
        <v>0</v>
      </c>
      <c r="BI699" s="205">
        <f>IF(N699="nulová",J699,0)</f>
        <v>0</v>
      </c>
      <c r="BJ699" s="18" t="s">
        <v>78</v>
      </c>
      <c r="BK699" s="205">
        <f>ROUND(I699*H699,2)</f>
        <v>0</v>
      </c>
      <c r="BL699" s="18" t="s">
        <v>169</v>
      </c>
      <c r="BM699" s="204" t="s">
        <v>1110</v>
      </c>
    </row>
    <row r="700" spans="1:65" s="2" customFormat="1" ht="165.75">
      <c r="A700" s="35"/>
      <c r="B700" s="36"/>
      <c r="C700" s="37"/>
      <c r="D700" s="206" t="s">
        <v>171</v>
      </c>
      <c r="E700" s="37"/>
      <c r="F700" s="207" t="s">
        <v>1111</v>
      </c>
      <c r="G700" s="37"/>
      <c r="H700" s="37"/>
      <c r="I700" s="116"/>
      <c r="J700" s="37"/>
      <c r="K700" s="37"/>
      <c r="L700" s="40"/>
      <c r="M700" s="208"/>
      <c r="N700" s="209"/>
      <c r="O700" s="65"/>
      <c r="P700" s="65"/>
      <c r="Q700" s="65"/>
      <c r="R700" s="65"/>
      <c r="S700" s="65"/>
      <c r="T700" s="66"/>
      <c r="U700" s="35"/>
      <c r="V700" s="35"/>
      <c r="W700" s="35"/>
      <c r="X700" s="35"/>
      <c r="Y700" s="35"/>
      <c r="Z700" s="35"/>
      <c r="AA700" s="35"/>
      <c r="AB700" s="35"/>
      <c r="AC700" s="35"/>
      <c r="AD700" s="35"/>
      <c r="AE700" s="35"/>
      <c r="AT700" s="18" t="s">
        <v>171</v>
      </c>
      <c r="AU700" s="18" t="s">
        <v>80</v>
      </c>
    </row>
    <row r="701" spans="1:65" s="15" customFormat="1" ht="11.25">
      <c r="B701" s="242"/>
      <c r="C701" s="243"/>
      <c r="D701" s="206" t="s">
        <v>184</v>
      </c>
      <c r="E701" s="244" t="s">
        <v>19</v>
      </c>
      <c r="F701" s="245" t="s">
        <v>1087</v>
      </c>
      <c r="G701" s="243"/>
      <c r="H701" s="244" t="s">
        <v>19</v>
      </c>
      <c r="I701" s="246"/>
      <c r="J701" s="243"/>
      <c r="K701" s="243"/>
      <c r="L701" s="247"/>
      <c r="M701" s="248"/>
      <c r="N701" s="249"/>
      <c r="O701" s="249"/>
      <c r="P701" s="249"/>
      <c r="Q701" s="249"/>
      <c r="R701" s="249"/>
      <c r="S701" s="249"/>
      <c r="T701" s="250"/>
      <c r="AT701" s="251" t="s">
        <v>184</v>
      </c>
      <c r="AU701" s="251" t="s">
        <v>80</v>
      </c>
      <c r="AV701" s="15" t="s">
        <v>78</v>
      </c>
      <c r="AW701" s="15" t="s">
        <v>33</v>
      </c>
      <c r="AX701" s="15" t="s">
        <v>71</v>
      </c>
      <c r="AY701" s="251" t="s">
        <v>162</v>
      </c>
    </row>
    <row r="702" spans="1:65" s="13" customFormat="1" ht="11.25">
      <c r="B702" s="210"/>
      <c r="C702" s="211"/>
      <c r="D702" s="206" t="s">
        <v>184</v>
      </c>
      <c r="E702" s="212" t="s">
        <v>19</v>
      </c>
      <c r="F702" s="213" t="s">
        <v>1088</v>
      </c>
      <c r="G702" s="211"/>
      <c r="H702" s="214">
        <v>374.39</v>
      </c>
      <c r="I702" s="215"/>
      <c r="J702" s="211"/>
      <c r="K702" s="211"/>
      <c r="L702" s="216"/>
      <c r="M702" s="217"/>
      <c r="N702" s="218"/>
      <c r="O702" s="218"/>
      <c r="P702" s="218"/>
      <c r="Q702" s="218"/>
      <c r="R702" s="218"/>
      <c r="S702" s="218"/>
      <c r="T702" s="219"/>
      <c r="AT702" s="220" t="s">
        <v>184</v>
      </c>
      <c r="AU702" s="220" t="s">
        <v>80</v>
      </c>
      <c r="AV702" s="13" t="s">
        <v>80</v>
      </c>
      <c r="AW702" s="13" t="s">
        <v>33</v>
      </c>
      <c r="AX702" s="13" t="s">
        <v>71</v>
      </c>
      <c r="AY702" s="220" t="s">
        <v>162</v>
      </c>
    </row>
    <row r="703" spans="1:65" s="15" customFormat="1" ht="11.25">
      <c r="B703" s="242"/>
      <c r="C703" s="243"/>
      <c r="D703" s="206" t="s">
        <v>184</v>
      </c>
      <c r="E703" s="244" t="s">
        <v>19</v>
      </c>
      <c r="F703" s="245" t="s">
        <v>1089</v>
      </c>
      <c r="G703" s="243"/>
      <c r="H703" s="244" t="s">
        <v>19</v>
      </c>
      <c r="I703" s="246"/>
      <c r="J703" s="243"/>
      <c r="K703" s="243"/>
      <c r="L703" s="247"/>
      <c r="M703" s="248"/>
      <c r="N703" s="249"/>
      <c r="O703" s="249"/>
      <c r="P703" s="249"/>
      <c r="Q703" s="249"/>
      <c r="R703" s="249"/>
      <c r="S703" s="249"/>
      <c r="T703" s="250"/>
      <c r="AT703" s="251" t="s">
        <v>184</v>
      </c>
      <c r="AU703" s="251" t="s">
        <v>80</v>
      </c>
      <c r="AV703" s="15" t="s">
        <v>78</v>
      </c>
      <c r="AW703" s="15" t="s">
        <v>33</v>
      </c>
      <c r="AX703" s="15" t="s">
        <v>71</v>
      </c>
      <c r="AY703" s="251" t="s">
        <v>162</v>
      </c>
    </row>
    <row r="704" spans="1:65" s="13" customFormat="1" ht="11.25">
      <c r="B704" s="210"/>
      <c r="C704" s="211"/>
      <c r="D704" s="206" t="s">
        <v>184</v>
      </c>
      <c r="E704" s="212" t="s">
        <v>19</v>
      </c>
      <c r="F704" s="213" t="s">
        <v>1090</v>
      </c>
      <c r="G704" s="211"/>
      <c r="H704" s="214">
        <v>1515.35</v>
      </c>
      <c r="I704" s="215"/>
      <c r="J704" s="211"/>
      <c r="K704" s="211"/>
      <c r="L704" s="216"/>
      <c r="M704" s="217"/>
      <c r="N704" s="218"/>
      <c r="O704" s="218"/>
      <c r="P704" s="218"/>
      <c r="Q704" s="218"/>
      <c r="R704" s="218"/>
      <c r="S704" s="218"/>
      <c r="T704" s="219"/>
      <c r="AT704" s="220" t="s">
        <v>184</v>
      </c>
      <c r="AU704" s="220" t="s">
        <v>80</v>
      </c>
      <c r="AV704" s="13" t="s">
        <v>80</v>
      </c>
      <c r="AW704" s="13" t="s">
        <v>33</v>
      </c>
      <c r="AX704" s="13" t="s">
        <v>71</v>
      </c>
      <c r="AY704" s="220" t="s">
        <v>162</v>
      </c>
    </row>
    <row r="705" spans="1:65" s="13" customFormat="1" ht="11.25">
      <c r="B705" s="210"/>
      <c r="C705" s="211"/>
      <c r="D705" s="206" t="s">
        <v>184</v>
      </c>
      <c r="E705" s="212" t="s">
        <v>19</v>
      </c>
      <c r="F705" s="213" t="s">
        <v>1091</v>
      </c>
      <c r="G705" s="211"/>
      <c r="H705" s="214">
        <v>750.57</v>
      </c>
      <c r="I705" s="215"/>
      <c r="J705" s="211"/>
      <c r="K705" s="211"/>
      <c r="L705" s="216"/>
      <c r="M705" s="217"/>
      <c r="N705" s="218"/>
      <c r="O705" s="218"/>
      <c r="P705" s="218"/>
      <c r="Q705" s="218"/>
      <c r="R705" s="218"/>
      <c r="S705" s="218"/>
      <c r="T705" s="219"/>
      <c r="AT705" s="220" t="s">
        <v>184</v>
      </c>
      <c r="AU705" s="220" t="s">
        <v>80</v>
      </c>
      <c r="AV705" s="13" t="s">
        <v>80</v>
      </c>
      <c r="AW705" s="13" t="s">
        <v>33</v>
      </c>
      <c r="AX705" s="13" t="s">
        <v>71</v>
      </c>
      <c r="AY705" s="220" t="s">
        <v>162</v>
      </c>
    </row>
    <row r="706" spans="1:65" s="13" customFormat="1" ht="11.25">
      <c r="B706" s="210"/>
      <c r="C706" s="211"/>
      <c r="D706" s="206" t="s">
        <v>184</v>
      </c>
      <c r="E706" s="212" t="s">
        <v>19</v>
      </c>
      <c r="F706" s="213" t="s">
        <v>1092</v>
      </c>
      <c r="G706" s="211"/>
      <c r="H706" s="214">
        <v>284.58999999999997</v>
      </c>
      <c r="I706" s="215"/>
      <c r="J706" s="211"/>
      <c r="K706" s="211"/>
      <c r="L706" s="216"/>
      <c r="M706" s="217"/>
      <c r="N706" s="218"/>
      <c r="O706" s="218"/>
      <c r="P706" s="218"/>
      <c r="Q706" s="218"/>
      <c r="R706" s="218"/>
      <c r="S706" s="218"/>
      <c r="T706" s="219"/>
      <c r="AT706" s="220" t="s">
        <v>184</v>
      </c>
      <c r="AU706" s="220" t="s">
        <v>80</v>
      </c>
      <c r="AV706" s="13" t="s">
        <v>80</v>
      </c>
      <c r="AW706" s="13" t="s">
        <v>33</v>
      </c>
      <c r="AX706" s="13" t="s">
        <v>71</v>
      </c>
      <c r="AY706" s="220" t="s">
        <v>162</v>
      </c>
    </row>
    <row r="707" spans="1:65" s="13" customFormat="1" ht="11.25">
      <c r="B707" s="210"/>
      <c r="C707" s="211"/>
      <c r="D707" s="206" t="s">
        <v>184</v>
      </c>
      <c r="E707" s="212" t="s">
        <v>19</v>
      </c>
      <c r="F707" s="213" t="s">
        <v>1093</v>
      </c>
      <c r="G707" s="211"/>
      <c r="H707" s="214">
        <v>385.75</v>
      </c>
      <c r="I707" s="215"/>
      <c r="J707" s="211"/>
      <c r="K707" s="211"/>
      <c r="L707" s="216"/>
      <c r="M707" s="217"/>
      <c r="N707" s="218"/>
      <c r="O707" s="218"/>
      <c r="P707" s="218"/>
      <c r="Q707" s="218"/>
      <c r="R707" s="218"/>
      <c r="S707" s="218"/>
      <c r="T707" s="219"/>
      <c r="AT707" s="220" t="s">
        <v>184</v>
      </c>
      <c r="AU707" s="220" t="s">
        <v>80</v>
      </c>
      <c r="AV707" s="13" t="s">
        <v>80</v>
      </c>
      <c r="AW707" s="13" t="s">
        <v>33</v>
      </c>
      <c r="AX707" s="13" t="s">
        <v>71</v>
      </c>
      <c r="AY707" s="220" t="s">
        <v>162</v>
      </c>
    </row>
    <row r="708" spans="1:65" s="15" customFormat="1" ht="11.25">
      <c r="B708" s="242"/>
      <c r="C708" s="243"/>
      <c r="D708" s="206" t="s">
        <v>184</v>
      </c>
      <c r="E708" s="244" t="s">
        <v>19</v>
      </c>
      <c r="F708" s="245" t="s">
        <v>1094</v>
      </c>
      <c r="G708" s="243"/>
      <c r="H708" s="244" t="s">
        <v>19</v>
      </c>
      <c r="I708" s="246"/>
      <c r="J708" s="243"/>
      <c r="K708" s="243"/>
      <c r="L708" s="247"/>
      <c r="M708" s="248"/>
      <c r="N708" s="249"/>
      <c r="O708" s="249"/>
      <c r="P708" s="249"/>
      <c r="Q708" s="249"/>
      <c r="R708" s="249"/>
      <c r="S708" s="249"/>
      <c r="T708" s="250"/>
      <c r="AT708" s="251" t="s">
        <v>184</v>
      </c>
      <c r="AU708" s="251" t="s">
        <v>80</v>
      </c>
      <c r="AV708" s="15" t="s">
        <v>78</v>
      </c>
      <c r="AW708" s="15" t="s">
        <v>33</v>
      </c>
      <c r="AX708" s="15" t="s">
        <v>71</v>
      </c>
      <c r="AY708" s="251" t="s">
        <v>162</v>
      </c>
    </row>
    <row r="709" spans="1:65" s="13" customFormat="1" ht="11.25">
      <c r="B709" s="210"/>
      <c r="C709" s="211"/>
      <c r="D709" s="206" t="s">
        <v>184</v>
      </c>
      <c r="E709" s="212" t="s">
        <v>19</v>
      </c>
      <c r="F709" s="213" t="s">
        <v>1095</v>
      </c>
      <c r="G709" s="211"/>
      <c r="H709" s="214">
        <v>226.93</v>
      </c>
      <c r="I709" s="215"/>
      <c r="J709" s="211"/>
      <c r="K709" s="211"/>
      <c r="L709" s="216"/>
      <c r="M709" s="217"/>
      <c r="N709" s="218"/>
      <c r="O709" s="218"/>
      <c r="P709" s="218"/>
      <c r="Q709" s="218"/>
      <c r="R709" s="218"/>
      <c r="S709" s="218"/>
      <c r="T709" s="219"/>
      <c r="AT709" s="220" t="s">
        <v>184</v>
      </c>
      <c r="AU709" s="220" t="s">
        <v>80</v>
      </c>
      <c r="AV709" s="13" t="s">
        <v>80</v>
      </c>
      <c r="AW709" s="13" t="s">
        <v>33</v>
      </c>
      <c r="AX709" s="13" t="s">
        <v>71</v>
      </c>
      <c r="AY709" s="220" t="s">
        <v>162</v>
      </c>
    </row>
    <row r="710" spans="1:65" s="14" customFormat="1" ht="11.25">
      <c r="B710" s="221"/>
      <c r="C710" s="222"/>
      <c r="D710" s="206" t="s">
        <v>184</v>
      </c>
      <c r="E710" s="223" t="s">
        <v>19</v>
      </c>
      <c r="F710" s="224" t="s">
        <v>236</v>
      </c>
      <c r="G710" s="222"/>
      <c r="H710" s="225">
        <v>3537.58</v>
      </c>
      <c r="I710" s="226"/>
      <c r="J710" s="222"/>
      <c r="K710" s="222"/>
      <c r="L710" s="227"/>
      <c r="M710" s="228"/>
      <c r="N710" s="229"/>
      <c r="O710" s="229"/>
      <c r="P710" s="229"/>
      <c r="Q710" s="229"/>
      <c r="R710" s="229"/>
      <c r="S710" s="229"/>
      <c r="T710" s="230"/>
      <c r="AT710" s="231" t="s">
        <v>184</v>
      </c>
      <c r="AU710" s="231" t="s">
        <v>80</v>
      </c>
      <c r="AV710" s="14" t="s">
        <v>169</v>
      </c>
      <c r="AW710" s="14" t="s">
        <v>33</v>
      </c>
      <c r="AX710" s="14" t="s">
        <v>78</v>
      </c>
      <c r="AY710" s="231" t="s">
        <v>162</v>
      </c>
    </row>
    <row r="711" spans="1:65" s="2" customFormat="1" ht="16.5" customHeight="1">
      <c r="A711" s="35"/>
      <c r="B711" s="36"/>
      <c r="C711" s="193" t="s">
        <v>1112</v>
      </c>
      <c r="D711" s="193" t="s">
        <v>164</v>
      </c>
      <c r="E711" s="194" t="s">
        <v>1113</v>
      </c>
      <c r="F711" s="195" t="s">
        <v>1114</v>
      </c>
      <c r="G711" s="196" t="s">
        <v>262</v>
      </c>
      <c r="H711" s="197">
        <v>3.97</v>
      </c>
      <c r="I711" s="198"/>
      <c r="J711" s="199">
        <f>ROUND(I711*H711,2)</f>
        <v>0</v>
      </c>
      <c r="K711" s="195" t="s">
        <v>168</v>
      </c>
      <c r="L711" s="40"/>
      <c r="M711" s="200" t="s">
        <v>19</v>
      </c>
      <c r="N711" s="201" t="s">
        <v>42</v>
      </c>
      <c r="O711" s="65"/>
      <c r="P711" s="202">
        <f>O711*H711</f>
        <v>0</v>
      </c>
      <c r="Q711" s="202">
        <v>0</v>
      </c>
      <c r="R711" s="202">
        <f>Q711*H711</f>
        <v>0</v>
      </c>
      <c r="S711" s="202">
        <v>0</v>
      </c>
      <c r="T711" s="203">
        <f>S711*H711</f>
        <v>0</v>
      </c>
      <c r="U711" s="35"/>
      <c r="V711" s="35"/>
      <c r="W711" s="35"/>
      <c r="X711" s="35"/>
      <c r="Y711" s="35"/>
      <c r="Z711" s="35"/>
      <c r="AA711" s="35"/>
      <c r="AB711" s="35"/>
      <c r="AC711" s="35"/>
      <c r="AD711" s="35"/>
      <c r="AE711" s="35"/>
      <c r="AR711" s="204" t="s">
        <v>169</v>
      </c>
      <c r="AT711" s="204" t="s">
        <v>164</v>
      </c>
      <c r="AU711" s="204" t="s">
        <v>80</v>
      </c>
      <c r="AY711" s="18" t="s">
        <v>162</v>
      </c>
      <c r="BE711" s="205">
        <f>IF(N711="základní",J711,0)</f>
        <v>0</v>
      </c>
      <c r="BF711" s="205">
        <f>IF(N711="snížená",J711,0)</f>
        <v>0</v>
      </c>
      <c r="BG711" s="205">
        <f>IF(N711="zákl. přenesená",J711,0)</f>
        <v>0</v>
      </c>
      <c r="BH711" s="205">
        <f>IF(N711="sníž. přenesená",J711,0)</f>
        <v>0</v>
      </c>
      <c r="BI711" s="205">
        <f>IF(N711="nulová",J711,0)</f>
        <v>0</v>
      </c>
      <c r="BJ711" s="18" t="s">
        <v>78</v>
      </c>
      <c r="BK711" s="205">
        <f>ROUND(I711*H711,2)</f>
        <v>0</v>
      </c>
      <c r="BL711" s="18" t="s">
        <v>169</v>
      </c>
      <c r="BM711" s="204" t="s">
        <v>1115</v>
      </c>
    </row>
    <row r="712" spans="1:65" s="2" customFormat="1" ht="39">
      <c r="A712" s="35"/>
      <c r="B712" s="36"/>
      <c r="C712" s="37"/>
      <c r="D712" s="206" t="s">
        <v>171</v>
      </c>
      <c r="E712" s="37"/>
      <c r="F712" s="207" t="s">
        <v>1116</v>
      </c>
      <c r="G712" s="37"/>
      <c r="H712" s="37"/>
      <c r="I712" s="116"/>
      <c r="J712" s="37"/>
      <c r="K712" s="37"/>
      <c r="L712" s="40"/>
      <c r="M712" s="208"/>
      <c r="N712" s="209"/>
      <c r="O712" s="65"/>
      <c r="P712" s="65"/>
      <c r="Q712" s="65"/>
      <c r="R712" s="65"/>
      <c r="S712" s="65"/>
      <c r="T712" s="66"/>
      <c r="U712" s="35"/>
      <c r="V712" s="35"/>
      <c r="W712" s="35"/>
      <c r="X712" s="35"/>
      <c r="Y712" s="35"/>
      <c r="Z712" s="35"/>
      <c r="AA712" s="35"/>
      <c r="AB712" s="35"/>
      <c r="AC712" s="35"/>
      <c r="AD712" s="35"/>
      <c r="AE712" s="35"/>
      <c r="AT712" s="18" t="s">
        <v>171</v>
      </c>
      <c r="AU712" s="18" t="s">
        <v>80</v>
      </c>
    </row>
    <row r="713" spans="1:65" s="2" customFormat="1" ht="16.5" customHeight="1">
      <c r="A713" s="35"/>
      <c r="B713" s="36"/>
      <c r="C713" s="232" t="s">
        <v>1117</v>
      </c>
      <c r="D713" s="232" t="s">
        <v>259</v>
      </c>
      <c r="E713" s="233" t="s">
        <v>1118</v>
      </c>
      <c r="F713" s="234" t="s">
        <v>1119</v>
      </c>
      <c r="G713" s="235" t="s">
        <v>262</v>
      </c>
      <c r="H713" s="236">
        <v>3.97</v>
      </c>
      <c r="I713" s="237"/>
      <c r="J713" s="238">
        <f>ROUND(I713*H713,2)</f>
        <v>0</v>
      </c>
      <c r="K713" s="234" t="s">
        <v>168</v>
      </c>
      <c r="L713" s="239"/>
      <c r="M713" s="240" t="s">
        <v>19</v>
      </c>
      <c r="N713" s="241" t="s">
        <v>42</v>
      </c>
      <c r="O713" s="65"/>
      <c r="P713" s="202">
        <f>O713*H713</f>
        <v>0</v>
      </c>
      <c r="Q713" s="202">
        <v>1</v>
      </c>
      <c r="R713" s="202">
        <f>Q713*H713</f>
        <v>3.97</v>
      </c>
      <c r="S713" s="202">
        <v>0</v>
      </c>
      <c r="T713" s="203">
        <f>S713*H713</f>
        <v>0</v>
      </c>
      <c r="U713" s="35"/>
      <c r="V713" s="35"/>
      <c r="W713" s="35"/>
      <c r="X713" s="35"/>
      <c r="Y713" s="35"/>
      <c r="Z713" s="35"/>
      <c r="AA713" s="35"/>
      <c r="AB713" s="35"/>
      <c r="AC713" s="35"/>
      <c r="AD713" s="35"/>
      <c r="AE713" s="35"/>
      <c r="AR713" s="204" t="s">
        <v>207</v>
      </c>
      <c r="AT713" s="204" t="s">
        <v>259</v>
      </c>
      <c r="AU713" s="204" t="s">
        <v>80</v>
      </c>
      <c r="AY713" s="18" t="s">
        <v>162</v>
      </c>
      <c r="BE713" s="205">
        <f>IF(N713="základní",J713,0)</f>
        <v>0</v>
      </c>
      <c r="BF713" s="205">
        <f>IF(N713="snížená",J713,0)</f>
        <v>0</v>
      </c>
      <c r="BG713" s="205">
        <f>IF(N713="zákl. přenesená",J713,0)</f>
        <v>0</v>
      </c>
      <c r="BH713" s="205">
        <f>IF(N713="sníž. přenesená",J713,0)</f>
        <v>0</v>
      </c>
      <c r="BI713" s="205">
        <f>IF(N713="nulová",J713,0)</f>
        <v>0</v>
      </c>
      <c r="BJ713" s="18" t="s">
        <v>78</v>
      </c>
      <c r="BK713" s="205">
        <f>ROUND(I713*H713,2)</f>
        <v>0</v>
      </c>
      <c r="BL713" s="18" t="s">
        <v>169</v>
      </c>
      <c r="BM713" s="204" t="s">
        <v>1120</v>
      </c>
    </row>
    <row r="714" spans="1:65" s="13" customFormat="1" ht="11.25">
      <c r="B714" s="210"/>
      <c r="C714" s="211"/>
      <c r="D714" s="206" t="s">
        <v>184</v>
      </c>
      <c r="E714" s="212" t="s">
        <v>19</v>
      </c>
      <c r="F714" s="213" t="s">
        <v>1121</v>
      </c>
      <c r="G714" s="211"/>
      <c r="H714" s="214">
        <v>1.167</v>
      </c>
      <c r="I714" s="215"/>
      <c r="J714" s="211"/>
      <c r="K714" s="211"/>
      <c r="L714" s="216"/>
      <c r="M714" s="217"/>
      <c r="N714" s="218"/>
      <c r="O714" s="218"/>
      <c r="P714" s="218"/>
      <c r="Q714" s="218"/>
      <c r="R714" s="218"/>
      <c r="S714" s="218"/>
      <c r="T714" s="219"/>
      <c r="AT714" s="220" t="s">
        <v>184</v>
      </c>
      <c r="AU714" s="220" t="s">
        <v>80</v>
      </c>
      <c r="AV714" s="13" t="s">
        <v>80</v>
      </c>
      <c r="AW714" s="13" t="s">
        <v>33</v>
      </c>
      <c r="AX714" s="13" t="s">
        <v>71</v>
      </c>
      <c r="AY714" s="220" t="s">
        <v>162</v>
      </c>
    </row>
    <row r="715" spans="1:65" s="13" customFormat="1" ht="11.25">
      <c r="B715" s="210"/>
      <c r="C715" s="211"/>
      <c r="D715" s="206" t="s">
        <v>184</v>
      </c>
      <c r="E715" s="212" t="s">
        <v>19</v>
      </c>
      <c r="F715" s="213" t="s">
        <v>1122</v>
      </c>
      <c r="G715" s="211"/>
      <c r="H715" s="214">
        <v>1.236</v>
      </c>
      <c r="I715" s="215"/>
      <c r="J715" s="211"/>
      <c r="K715" s="211"/>
      <c r="L715" s="216"/>
      <c r="M715" s="217"/>
      <c r="N715" s="218"/>
      <c r="O715" s="218"/>
      <c r="P715" s="218"/>
      <c r="Q715" s="218"/>
      <c r="R715" s="218"/>
      <c r="S715" s="218"/>
      <c r="T715" s="219"/>
      <c r="AT715" s="220" t="s">
        <v>184</v>
      </c>
      <c r="AU715" s="220" t="s">
        <v>80</v>
      </c>
      <c r="AV715" s="13" t="s">
        <v>80</v>
      </c>
      <c r="AW715" s="13" t="s">
        <v>33</v>
      </c>
      <c r="AX715" s="13" t="s">
        <v>71</v>
      </c>
      <c r="AY715" s="220" t="s">
        <v>162</v>
      </c>
    </row>
    <row r="716" spans="1:65" s="13" customFormat="1" ht="11.25">
      <c r="B716" s="210"/>
      <c r="C716" s="211"/>
      <c r="D716" s="206" t="s">
        <v>184</v>
      </c>
      <c r="E716" s="212" t="s">
        <v>19</v>
      </c>
      <c r="F716" s="213" t="s">
        <v>1123</v>
      </c>
      <c r="G716" s="211"/>
      <c r="H716" s="214">
        <v>1.5669999999999999</v>
      </c>
      <c r="I716" s="215"/>
      <c r="J716" s="211"/>
      <c r="K716" s="211"/>
      <c r="L716" s="216"/>
      <c r="M716" s="217"/>
      <c r="N716" s="218"/>
      <c r="O716" s="218"/>
      <c r="P716" s="218"/>
      <c r="Q716" s="218"/>
      <c r="R716" s="218"/>
      <c r="S716" s="218"/>
      <c r="T716" s="219"/>
      <c r="AT716" s="220" t="s">
        <v>184</v>
      </c>
      <c r="AU716" s="220" t="s">
        <v>80</v>
      </c>
      <c r="AV716" s="13" t="s">
        <v>80</v>
      </c>
      <c r="AW716" s="13" t="s">
        <v>33</v>
      </c>
      <c r="AX716" s="13" t="s">
        <v>71</v>
      </c>
      <c r="AY716" s="220" t="s">
        <v>162</v>
      </c>
    </row>
    <row r="717" spans="1:65" s="14" customFormat="1" ht="11.25">
      <c r="B717" s="221"/>
      <c r="C717" s="222"/>
      <c r="D717" s="206" t="s">
        <v>184</v>
      </c>
      <c r="E717" s="223" t="s">
        <v>19</v>
      </c>
      <c r="F717" s="224" t="s">
        <v>236</v>
      </c>
      <c r="G717" s="222"/>
      <c r="H717" s="225">
        <v>3.97</v>
      </c>
      <c r="I717" s="226"/>
      <c r="J717" s="222"/>
      <c r="K717" s="222"/>
      <c r="L717" s="227"/>
      <c r="M717" s="228"/>
      <c r="N717" s="229"/>
      <c r="O717" s="229"/>
      <c r="P717" s="229"/>
      <c r="Q717" s="229"/>
      <c r="R717" s="229"/>
      <c r="S717" s="229"/>
      <c r="T717" s="230"/>
      <c r="AT717" s="231" t="s">
        <v>184</v>
      </c>
      <c r="AU717" s="231" t="s">
        <v>80</v>
      </c>
      <c r="AV717" s="14" t="s">
        <v>169</v>
      </c>
      <c r="AW717" s="14" t="s">
        <v>33</v>
      </c>
      <c r="AX717" s="14" t="s">
        <v>78</v>
      </c>
      <c r="AY717" s="231" t="s">
        <v>162</v>
      </c>
    </row>
    <row r="718" spans="1:65" s="2" customFormat="1" ht="16.5" customHeight="1">
      <c r="A718" s="35"/>
      <c r="B718" s="36"/>
      <c r="C718" s="193" t="s">
        <v>1124</v>
      </c>
      <c r="D718" s="193" t="s">
        <v>164</v>
      </c>
      <c r="E718" s="194" t="s">
        <v>1113</v>
      </c>
      <c r="F718" s="195" t="s">
        <v>1114</v>
      </c>
      <c r="G718" s="196" t="s">
        <v>262</v>
      </c>
      <c r="H718" s="197">
        <v>1.6040000000000001</v>
      </c>
      <c r="I718" s="198"/>
      <c r="J718" s="199">
        <f>ROUND(I718*H718,2)</f>
        <v>0</v>
      </c>
      <c r="K718" s="195" t="s">
        <v>168</v>
      </c>
      <c r="L718" s="40"/>
      <c r="M718" s="200" t="s">
        <v>19</v>
      </c>
      <c r="N718" s="201" t="s">
        <v>42</v>
      </c>
      <c r="O718" s="65"/>
      <c r="P718" s="202">
        <f>O718*H718</f>
        <v>0</v>
      </c>
      <c r="Q718" s="202">
        <v>0</v>
      </c>
      <c r="R718" s="202">
        <f>Q718*H718</f>
        <v>0</v>
      </c>
      <c r="S718" s="202">
        <v>0</v>
      </c>
      <c r="T718" s="203">
        <f>S718*H718</f>
        <v>0</v>
      </c>
      <c r="U718" s="35"/>
      <c r="V718" s="35"/>
      <c r="W718" s="35"/>
      <c r="X718" s="35"/>
      <c r="Y718" s="35"/>
      <c r="Z718" s="35"/>
      <c r="AA718" s="35"/>
      <c r="AB718" s="35"/>
      <c r="AC718" s="35"/>
      <c r="AD718" s="35"/>
      <c r="AE718" s="35"/>
      <c r="AR718" s="204" t="s">
        <v>169</v>
      </c>
      <c r="AT718" s="204" t="s">
        <v>164</v>
      </c>
      <c r="AU718" s="204" t="s">
        <v>80</v>
      </c>
      <c r="AY718" s="18" t="s">
        <v>162</v>
      </c>
      <c r="BE718" s="205">
        <f>IF(N718="základní",J718,0)</f>
        <v>0</v>
      </c>
      <c r="BF718" s="205">
        <f>IF(N718="snížená",J718,0)</f>
        <v>0</v>
      </c>
      <c r="BG718" s="205">
        <f>IF(N718="zákl. přenesená",J718,0)</f>
        <v>0</v>
      </c>
      <c r="BH718" s="205">
        <f>IF(N718="sníž. přenesená",J718,0)</f>
        <v>0</v>
      </c>
      <c r="BI718" s="205">
        <f>IF(N718="nulová",J718,0)</f>
        <v>0</v>
      </c>
      <c r="BJ718" s="18" t="s">
        <v>78</v>
      </c>
      <c r="BK718" s="205">
        <f>ROUND(I718*H718,2)</f>
        <v>0</v>
      </c>
      <c r="BL718" s="18" t="s">
        <v>169</v>
      </c>
      <c r="BM718" s="204" t="s">
        <v>1125</v>
      </c>
    </row>
    <row r="719" spans="1:65" s="2" customFormat="1" ht="39">
      <c r="A719" s="35"/>
      <c r="B719" s="36"/>
      <c r="C719" s="37"/>
      <c r="D719" s="206" t="s">
        <v>171</v>
      </c>
      <c r="E719" s="37"/>
      <c r="F719" s="207" t="s">
        <v>1116</v>
      </c>
      <c r="G719" s="37"/>
      <c r="H719" s="37"/>
      <c r="I719" s="116"/>
      <c r="J719" s="37"/>
      <c r="K719" s="37"/>
      <c r="L719" s="40"/>
      <c r="M719" s="208"/>
      <c r="N719" s="209"/>
      <c r="O719" s="65"/>
      <c r="P719" s="65"/>
      <c r="Q719" s="65"/>
      <c r="R719" s="65"/>
      <c r="S719" s="65"/>
      <c r="T719" s="66"/>
      <c r="U719" s="35"/>
      <c r="V719" s="35"/>
      <c r="W719" s="35"/>
      <c r="X719" s="35"/>
      <c r="Y719" s="35"/>
      <c r="Z719" s="35"/>
      <c r="AA719" s="35"/>
      <c r="AB719" s="35"/>
      <c r="AC719" s="35"/>
      <c r="AD719" s="35"/>
      <c r="AE719" s="35"/>
      <c r="AT719" s="18" t="s">
        <v>171</v>
      </c>
      <c r="AU719" s="18" t="s">
        <v>80</v>
      </c>
    </row>
    <row r="720" spans="1:65" s="2" customFormat="1" ht="16.5" customHeight="1">
      <c r="A720" s="35"/>
      <c r="B720" s="36"/>
      <c r="C720" s="232" t="s">
        <v>1126</v>
      </c>
      <c r="D720" s="232" t="s">
        <v>259</v>
      </c>
      <c r="E720" s="233" t="s">
        <v>1127</v>
      </c>
      <c r="F720" s="234" t="s">
        <v>1128</v>
      </c>
      <c r="G720" s="235" t="s">
        <v>262</v>
      </c>
      <c r="H720" s="236">
        <v>1.6040000000000001</v>
      </c>
      <c r="I720" s="237"/>
      <c r="J720" s="238">
        <f>ROUND(I720*H720,2)</f>
        <v>0</v>
      </c>
      <c r="K720" s="234" t="s">
        <v>19</v>
      </c>
      <c r="L720" s="239"/>
      <c r="M720" s="240" t="s">
        <v>19</v>
      </c>
      <c r="N720" s="241" t="s">
        <v>42</v>
      </c>
      <c r="O720" s="65"/>
      <c r="P720" s="202">
        <f>O720*H720</f>
        <v>0</v>
      </c>
      <c r="Q720" s="202">
        <v>1</v>
      </c>
      <c r="R720" s="202">
        <f>Q720*H720</f>
        <v>1.6040000000000001</v>
      </c>
      <c r="S720" s="202">
        <v>0</v>
      </c>
      <c r="T720" s="203">
        <f>S720*H720</f>
        <v>0</v>
      </c>
      <c r="U720" s="35"/>
      <c r="V720" s="35"/>
      <c r="W720" s="35"/>
      <c r="X720" s="35"/>
      <c r="Y720" s="35"/>
      <c r="Z720" s="35"/>
      <c r="AA720" s="35"/>
      <c r="AB720" s="35"/>
      <c r="AC720" s="35"/>
      <c r="AD720" s="35"/>
      <c r="AE720" s="35"/>
      <c r="AR720" s="204" t="s">
        <v>207</v>
      </c>
      <c r="AT720" s="204" t="s">
        <v>259</v>
      </c>
      <c r="AU720" s="204" t="s">
        <v>80</v>
      </c>
      <c r="AY720" s="18" t="s">
        <v>162</v>
      </c>
      <c r="BE720" s="205">
        <f>IF(N720="základní",J720,0)</f>
        <v>0</v>
      </c>
      <c r="BF720" s="205">
        <f>IF(N720="snížená",J720,0)</f>
        <v>0</v>
      </c>
      <c r="BG720" s="205">
        <f>IF(N720="zákl. přenesená",J720,0)</f>
        <v>0</v>
      </c>
      <c r="BH720" s="205">
        <f>IF(N720="sníž. přenesená",J720,0)</f>
        <v>0</v>
      </c>
      <c r="BI720" s="205">
        <f>IF(N720="nulová",J720,0)</f>
        <v>0</v>
      </c>
      <c r="BJ720" s="18" t="s">
        <v>78</v>
      </c>
      <c r="BK720" s="205">
        <f>ROUND(I720*H720,2)</f>
        <v>0</v>
      </c>
      <c r="BL720" s="18" t="s">
        <v>169</v>
      </c>
      <c r="BM720" s="204" t="s">
        <v>1129</v>
      </c>
    </row>
    <row r="721" spans="1:65" s="13" customFormat="1" ht="11.25">
      <c r="B721" s="210"/>
      <c r="C721" s="211"/>
      <c r="D721" s="206" t="s">
        <v>184</v>
      </c>
      <c r="E721" s="212" t="s">
        <v>19</v>
      </c>
      <c r="F721" s="213" t="s">
        <v>1130</v>
      </c>
      <c r="G721" s="211"/>
      <c r="H721" s="214">
        <v>1.6040000000000001</v>
      </c>
      <c r="I721" s="215"/>
      <c r="J721" s="211"/>
      <c r="K721" s="211"/>
      <c r="L721" s="216"/>
      <c r="M721" s="217"/>
      <c r="N721" s="218"/>
      <c r="O721" s="218"/>
      <c r="P721" s="218"/>
      <c r="Q721" s="218"/>
      <c r="R721" s="218"/>
      <c r="S721" s="218"/>
      <c r="T721" s="219"/>
      <c r="AT721" s="220" t="s">
        <v>184</v>
      </c>
      <c r="AU721" s="220" t="s">
        <v>80</v>
      </c>
      <c r="AV721" s="13" t="s">
        <v>80</v>
      </c>
      <c r="AW721" s="13" t="s">
        <v>33</v>
      </c>
      <c r="AX721" s="13" t="s">
        <v>78</v>
      </c>
      <c r="AY721" s="220" t="s">
        <v>162</v>
      </c>
    </row>
    <row r="722" spans="1:65" s="2" customFormat="1" ht="21.75" customHeight="1">
      <c r="A722" s="35"/>
      <c r="B722" s="36"/>
      <c r="C722" s="193" t="s">
        <v>1131</v>
      </c>
      <c r="D722" s="193" t="s">
        <v>164</v>
      </c>
      <c r="E722" s="194" t="s">
        <v>1132</v>
      </c>
      <c r="F722" s="195" t="s">
        <v>1133</v>
      </c>
      <c r="G722" s="196" t="s">
        <v>481</v>
      </c>
      <c r="H722" s="197">
        <v>96</v>
      </c>
      <c r="I722" s="198"/>
      <c r="J722" s="199">
        <f>ROUND(I722*H722,2)</f>
        <v>0</v>
      </c>
      <c r="K722" s="195" t="s">
        <v>168</v>
      </c>
      <c r="L722" s="40"/>
      <c r="M722" s="200" t="s">
        <v>19</v>
      </c>
      <c r="N722" s="201" t="s">
        <v>42</v>
      </c>
      <c r="O722" s="65"/>
      <c r="P722" s="202">
        <f>O722*H722</f>
        <v>0</v>
      </c>
      <c r="Q722" s="202">
        <v>4.0000000000000003E-5</v>
      </c>
      <c r="R722" s="202">
        <f>Q722*H722</f>
        <v>3.8400000000000005E-3</v>
      </c>
      <c r="S722" s="202">
        <v>0</v>
      </c>
      <c r="T722" s="203">
        <f>S722*H722</f>
        <v>0</v>
      </c>
      <c r="U722" s="35"/>
      <c r="V722" s="35"/>
      <c r="W722" s="35"/>
      <c r="X722" s="35"/>
      <c r="Y722" s="35"/>
      <c r="Z722" s="35"/>
      <c r="AA722" s="35"/>
      <c r="AB722" s="35"/>
      <c r="AC722" s="35"/>
      <c r="AD722" s="35"/>
      <c r="AE722" s="35"/>
      <c r="AR722" s="204" t="s">
        <v>169</v>
      </c>
      <c r="AT722" s="204" t="s">
        <v>164</v>
      </c>
      <c r="AU722" s="204" t="s">
        <v>80</v>
      </c>
      <c r="AY722" s="18" t="s">
        <v>162</v>
      </c>
      <c r="BE722" s="205">
        <f>IF(N722="základní",J722,0)</f>
        <v>0</v>
      </c>
      <c r="BF722" s="205">
        <f>IF(N722="snížená",J722,0)</f>
        <v>0</v>
      </c>
      <c r="BG722" s="205">
        <f>IF(N722="zákl. přenesená",J722,0)</f>
        <v>0</v>
      </c>
      <c r="BH722" s="205">
        <f>IF(N722="sníž. přenesená",J722,0)</f>
        <v>0</v>
      </c>
      <c r="BI722" s="205">
        <f>IF(N722="nulová",J722,0)</f>
        <v>0</v>
      </c>
      <c r="BJ722" s="18" t="s">
        <v>78</v>
      </c>
      <c r="BK722" s="205">
        <f>ROUND(I722*H722,2)</f>
        <v>0</v>
      </c>
      <c r="BL722" s="18" t="s">
        <v>169</v>
      </c>
      <c r="BM722" s="204" t="s">
        <v>1134</v>
      </c>
    </row>
    <row r="723" spans="1:65" s="2" customFormat="1" ht="87.75">
      <c r="A723" s="35"/>
      <c r="B723" s="36"/>
      <c r="C723" s="37"/>
      <c r="D723" s="206" t="s">
        <v>171</v>
      </c>
      <c r="E723" s="37"/>
      <c r="F723" s="207" t="s">
        <v>1135</v>
      </c>
      <c r="G723" s="37"/>
      <c r="H723" s="37"/>
      <c r="I723" s="116"/>
      <c r="J723" s="37"/>
      <c r="K723" s="37"/>
      <c r="L723" s="40"/>
      <c r="M723" s="208"/>
      <c r="N723" s="209"/>
      <c r="O723" s="65"/>
      <c r="P723" s="65"/>
      <c r="Q723" s="65"/>
      <c r="R723" s="65"/>
      <c r="S723" s="65"/>
      <c r="T723" s="66"/>
      <c r="U723" s="35"/>
      <c r="V723" s="35"/>
      <c r="W723" s="35"/>
      <c r="X723" s="35"/>
      <c r="Y723" s="35"/>
      <c r="Z723" s="35"/>
      <c r="AA723" s="35"/>
      <c r="AB723" s="35"/>
      <c r="AC723" s="35"/>
      <c r="AD723" s="35"/>
      <c r="AE723" s="35"/>
      <c r="AT723" s="18" t="s">
        <v>171</v>
      </c>
      <c r="AU723" s="18" t="s">
        <v>80</v>
      </c>
    </row>
    <row r="724" spans="1:65" s="13" customFormat="1" ht="11.25">
      <c r="B724" s="210"/>
      <c r="C724" s="211"/>
      <c r="D724" s="206" t="s">
        <v>184</v>
      </c>
      <c r="E724" s="212" t="s">
        <v>19</v>
      </c>
      <c r="F724" s="213" t="s">
        <v>1136</v>
      </c>
      <c r="G724" s="211"/>
      <c r="H724" s="214">
        <v>96</v>
      </c>
      <c r="I724" s="215"/>
      <c r="J724" s="211"/>
      <c r="K724" s="211"/>
      <c r="L724" s="216"/>
      <c r="M724" s="217"/>
      <c r="N724" s="218"/>
      <c r="O724" s="218"/>
      <c r="P724" s="218"/>
      <c r="Q724" s="218"/>
      <c r="R724" s="218"/>
      <c r="S724" s="218"/>
      <c r="T724" s="219"/>
      <c r="AT724" s="220" t="s">
        <v>184</v>
      </c>
      <c r="AU724" s="220" t="s">
        <v>80</v>
      </c>
      <c r="AV724" s="13" t="s">
        <v>80</v>
      </c>
      <c r="AW724" s="13" t="s">
        <v>33</v>
      </c>
      <c r="AX724" s="13" t="s">
        <v>78</v>
      </c>
      <c r="AY724" s="220" t="s">
        <v>162</v>
      </c>
    </row>
    <row r="725" spans="1:65" s="2" customFormat="1" ht="16.5" customHeight="1">
      <c r="A725" s="35"/>
      <c r="B725" s="36"/>
      <c r="C725" s="193" t="s">
        <v>1137</v>
      </c>
      <c r="D725" s="193" t="s">
        <v>164</v>
      </c>
      <c r="E725" s="194" t="s">
        <v>1138</v>
      </c>
      <c r="F725" s="195" t="s">
        <v>1139</v>
      </c>
      <c r="G725" s="196" t="s">
        <v>181</v>
      </c>
      <c r="H725" s="197">
        <v>0.34599999999999997</v>
      </c>
      <c r="I725" s="198"/>
      <c r="J725" s="199">
        <f>ROUND(I725*H725,2)</f>
        <v>0</v>
      </c>
      <c r="K725" s="195" t="s">
        <v>168</v>
      </c>
      <c r="L725" s="40"/>
      <c r="M725" s="200" t="s">
        <v>19</v>
      </c>
      <c r="N725" s="201" t="s">
        <v>42</v>
      </c>
      <c r="O725" s="65"/>
      <c r="P725" s="202">
        <f>O725*H725</f>
        <v>0</v>
      </c>
      <c r="Q725" s="202">
        <v>1.6372100000000001</v>
      </c>
      <c r="R725" s="202">
        <f>Q725*H725</f>
        <v>0.56647466000000002</v>
      </c>
      <c r="S725" s="202">
        <v>0</v>
      </c>
      <c r="T725" s="203">
        <f>S725*H725</f>
        <v>0</v>
      </c>
      <c r="U725" s="35"/>
      <c r="V725" s="35"/>
      <c r="W725" s="35"/>
      <c r="X725" s="35"/>
      <c r="Y725" s="35"/>
      <c r="Z725" s="35"/>
      <c r="AA725" s="35"/>
      <c r="AB725" s="35"/>
      <c r="AC725" s="35"/>
      <c r="AD725" s="35"/>
      <c r="AE725" s="35"/>
      <c r="AR725" s="204" t="s">
        <v>169</v>
      </c>
      <c r="AT725" s="204" t="s">
        <v>164</v>
      </c>
      <c r="AU725" s="204" t="s">
        <v>80</v>
      </c>
      <c r="AY725" s="18" t="s">
        <v>162</v>
      </c>
      <c r="BE725" s="205">
        <f>IF(N725="základní",J725,0)</f>
        <v>0</v>
      </c>
      <c r="BF725" s="205">
        <f>IF(N725="snížená",J725,0)</f>
        <v>0</v>
      </c>
      <c r="BG725" s="205">
        <f>IF(N725="zákl. přenesená",J725,0)</f>
        <v>0</v>
      </c>
      <c r="BH725" s="205">
        <f>IF(N725="sníž. přenesená",J725,0)</f>
        <v>0</v>
      </c>
      <c r="BI725" s="205">
        <f>IF(N725="nulová",J725,0)</f>
        <v>0</v>
      </c>
      <c r="BJ725" s="18" t="s">
        <v>78</v>
      </c>
      <c r="BK725" s="205">
        <f>ROUND(I725*H725,2)</f>
        <v>0</v>
      </c>
      <c r="BL725" s="18" t="s">
        <v>169</v>
      </c>
      <c r="BM725" s="204" t="s">
        <v>1140</v>
      </c>
    </row>
    <row r="726" spans="1:65" s="2" customFormat="1" ht="48.75">
      <c r="A726" s="35"/>
      <c r="B726" s="36"/>
      <c r="C726" s="37"/>
      <c r="D726" s="206" t="s">
        <v>171</v>
      </c>
      <c r="E726" s="37"/>
      <c r="F726" s="207" t="s">
        <v>1141</v>
      </c>
      <c r="G726" s="37"/>
      <c r="H726" s="37"/>
      <c r="I726" s="116"/>
      <c r="J726" s="37"/>
      <c r="K726" s="37"/>
      <c r="L726" s="40"/>
      <c r="M726" s="208"/>
      <c r="N726" s="209"/>
      <c r="O726" s="65"/>
      <c r="P726" s="65"/>
      <c r="Q726" s="65"/>
      <c r="R726" s="65"/>
      <c r="S726" s="65"/>
      <c r="T726" s="66"/>
      <c r="U726" s="35"/>
      <c r="V726" s="35"/>
      <c r="W726" s="35"/>
      <c r="X726" s="35"/>
      <c r="Y726" s="35"/>
      <c r="Z726" s="35"/>
      <c r="AA726" s="35"/>
      <c r="AB726" s="35"/>
      <c r="AC726" s="35"/>
      <c r="AD726" s="35"/>
      <c r="AE726" s="35"/>
      <c r="AT726" s="18" t="s">
        <v>171</v>
      </c>
      <c r="AU726" s="18" t="s">
        <v>80</v>
      </c>
    </row>
    <row r="727" spans="1:65" s="13" customFormat="1" ht="11.25">
      <c r="B727" s="210"/>
      <c r="C727" s="211"/>
      <c r="D727" s="206" t="s">
        <v>184</v>
      </c>
      <c r="E727" s="212" t="s">
        <v>19</v>
      </c>
      <c r="F727" s="213" t="s">
        <v>1142</v>
      </c>
      <c r="G727" s="211"/>
      <c r="H727" s="214">
        <v>0.34599999999999997</v>
      </c>
      <c r="I727" s="215"/>
      <c r="J727" s="211"/>
      <c r="K727" s="211"/>
      <c r="L727" s="216"/>
      <c r="M727" s="217"/>
      <c r="N727" s="218"/>
      <c r="O727" s="218"/>
      <c r="P727" s="218"/>
      <c r="Q727" s="218"/>
      <c r="R727" s="218"/>
      <c r="S727" s="218"/>
      <c r="T727" s="219"/>
      <c r="AT727" s="220" t="s">
        <v>184</v>
      </c>
      <c r="AU727" s="220" t="s">
        <v>80</v>
      </c>
      <c r="AV727" s="13" t="s">
        <v>80</v>
      </c>
      <c r="AW727" s="13" t="s">
        <v>33</v>
      </c>
      <c r="AX727" s="13" t="s">
        <v>78</v>
      </c>
      <c r="AY727" s="220" t="s">
        <v>162</v>
      </c>
    </row>
    <row r="728" spans="1:65" s="2" customFormat="1" ht="21.75" customHeight="1">
      <c r="A728" s="35"/>
      <c r="B728" s="36"/>
      <c r="C728" s="193" t="s">
        <v>1143</v>
      </c>
      <c r="D728" s="193" t="s">
        <v>164</v>
      </c>
      <c r="E728" s="194" t="s">
        <v>1144</v>
      </c>
      <c r="F728" s="195" t="s">
        <v>1145</v>
      </c>
      <c r="G728" s="196" t="s">
        <v>481</v>
      </c>
      <c r="H728" s="197">
        <v>96</v>
      </c>
      <c r="I728" s="198"/>
      <c r="J728" s="199">
        <f>ROUND(I728*H728,2)</f>
        <v>0</v>
      </c>
      <c r="K728" s="195" t="s">
        <v>168</v>
      </c>
      <c r="L728" s="40"/>
      <c r="M728" s="200" t="s">
        <v>19</v>
      </c>
      <c r="N728" s="201" t="s">
        <v>42</v>
      </c>
      <c r="O728" s="65"/>
      <c r="P728" s="202">
        <f>O728*H728</f>
        <v>0</v>
      </c>
      <c r="Q728" s="202">
        <v>0</v>
      </c>
      <c r="R728" s="202">
        <f>Q728*H728</f>
        <v>0</v>
      </c>
      <c r="S728" s="202">
        <v>0</v>
      </c>
      <c r="T728" s="203">
        <f>S728*H728</f>
        <v>0</v>
      </c>
      <c r="U728" s="35"/>
      <c r="V728" s="35"/>
      <c r="W728" s="35"/>
      <c r="X728" s="35"/>
      <c r="Y728" s="35"/>
      <c r="Z728" s="35"/>
      <c r="AA728" s="35"/>
      <c r="AB728" s="35"/>
      <c r="AC728" s="35"/>
      <c r="AD728" s="35"/>
      <c r="AE728" s="35"/>
      <c r="AR728" s="204" t="s">
        <v>169</v>
      </c>
      <c r="AT728" s="204" t="s">
        <v>164</v>
      </c>
      <c r="AU728" s="204" t="s">
        <v>80</v>
      </c>
      <c r="AY728" s="18" t="s">
        <v>162</v>
      </c>
      <c r="BE728" s="205">
        <f>IF(N728="základní",J728,0)</f>
        <v>0</v>
      </c>
      <c r="BF728" s="205">
        <f>IF(N728="snížená",J728,0)</f>
        <v>0</v>
      </c>
      <c r="BG728" s="205">
        <f>IF(N728="zákl. přenesená",J728,0)</f>
        <v>0</v>
      </c>
      <c r="BH728" s="205">
        <f>IF(N728="sníž. přenesená",J728,0)</f>
        <v>0</v>
      </c>
      <c r="BI728" s="205">
        <f>IF(N728="nulová",J728,0)</f>
        <v>0</v>
      </c>
      <c r="BJ728" s="18" t="s">
        <v>78</v>
      </c>
      <c r="BK728" s="205">
        <f>ROUND(I728*H728,2)</f>
        <v>0</v>
      </c>
      <c r="BL728" s="18" t="s">
        <v>169</v>
      </c>
      <c r="BM728" s="204" t="s">
        <v>1146</v>
      </c>
    </row>
    <row r="729" spans="1:65" s="2" customFormat="1" ht="87.75">
      <c r="A729" s="35"/>
      <c r="B729" s="36"/>
      <c r="C729" s="37"/>
      <c r="D729" s="206" t="s">
        <v>171</v>
      </c>
      <c r="E729" s="37"/>
      <c r="F729" s="207" t="s">
        <v>1147</v>
      </c>
      <c r="G729" s="37"/>
      <c r="H729" s="37"/>
      <c r="I729" s="116"/>
      <c r="J729" s="37"/>
      <c r="K729" s="37"/>
      <c r="L729" s="40"/>
      <c r="M729" s="208"/>
      <c r="N729" s="209"/>
      <c r="O729" s="65"/>
      <c r="P729" s="65"/>
      <c r="Q729" s="65"/>
      <c r="R729" s="65"/>
      <c r="S729" s="65"/>
      <c r="T729" s="66"/>
      <c r="U729" s="35"/>
      <c r="V729" s="35"/>
      <c r="W729" s="35"/>
      <c r="X729" s="35"/>
      <c r="Y729" s="35"/>
      <c r="Z729" s="35"/>
      <c r="AA729" s="35"/>
      <c r="AB729" s="35"/>
      <c r="AC729" s="35"/>
      <c r="AD729" s="35"/>
      <c r="AE729" s="35"/>
      <c r="AT729" s="18" t="s">
        <v>171</v>
      </c>
      <c r="AU729" s="18" t="s">
        <v>80</v>
      </c>
    </row>
    <row r="730" spans="1:65" s="13" customFormat="1" ht="11.25">
      <c r="B730" s="210"/>
      <c r="C730" s="211"/>
      <c r="D730" s="206" t="s">
        <v>184</v>
      </c>
      <c r="E730" s="212" t="s">
        <v>19</v>
      </c>
      <c r="F730" s="213" t="s">
        <v>1136</v>
      </c>
      <c r="G730" s="211"/>
      <c r="H730" s="214">
        <v>96</v>
      </c>
      <c r="I730" s="215"/>
      <c r="J730" s="211"/>
      <c r="K730" s="211"/>
      <c r="L730" s="216"/>
      <c r="M730" s="217"/>
      <c r="N730" s="218"/>
      <c r="O730" s="218"/>
      <c r="P730" s="218"/>
      <c r="Q730" s="218"/>
      <c r="R730" s="218"/>
      <c r="S730" s="218"/>
      <c r="T730" s="219"/>
      <c r="AT730" s="220" t="s">
        <v>184</v>
      </c>
      <c r="AU730" s="220" t="s">
        <v>80</v>
      </c>
      <c r="AV730" s="13" t="s">
        <v>80</v>
      </c>
      <c r="AW730" s="13" t="s">
        <v>33</v>
      </c>
      <c r="AX730" s="13" t="s">
        <v>78</v>
      </c>
      <c r="AY730" s="220" t="s">
        <v>162</v>
      </c>
    </row>
    <row r="731" spans="1:65" s="2" customFormat="1" ht="16.5" customHeight="1">
      <c r="A731" s="35"/>
      <c r="B731" s="36"/>
      <c r="C731" s="232" t="s">
        <v>1148</v>
      </c>
      <c r="D731" s="232" t="s">
        <v>259</v>
      </c>
      <c r="E731" s="233" t="s">
        <v>1149</v>
      </c>
      <c r="F731" s="234" t="s">
        <v>1150</v>
      </c>
      <c r="G731" s="235" t="s">
        <v>245</v>
      </c>
      <c r="H731" s="236">
        <v>24</v>
      </c>
      <c r="I731" s="237"/>
      <c r="J731" s="238">
        <f>ROUND(I731*H731,2)</f>
        <v>0</v>
      </c>
      <c r="K731" s="234" t="s">
        <v>168</v>
      </c>
      <c r="L731" s="239"/>
      <c r="M731" s="240" t="s">
        <v>19</v>
      </c>
      <c r="N731" s="241" t="s">
        <v>42</v>
      </c>
      <c r="O731" s="65"/>
      <c r="P731" s="202">
        <f>O731*H731</f>
        <v>0</v>
      </c>
      <c r="Q731" s="202">
        <v>1.2999999999999999E-3</v>
      </c>
      <c r="R731" s="202">
        <f>Q731*H731</f>
        <v>3.1199999999999999E-2</v>
      </c>
      <c r="S731" s="202">
        <v>0</v>
      </c>
      <c r="T731" s="203">
        <f>S731*H731</f>
        <v>0</v>
      </c>
      <c r="U731" s="35"/>
      <c r="V731" s="35"/>
      <c r="W731" s="35"/>
      <c r="X731" s="35"/>
      <c r="Y731" s="35"/>
      <c r="Z731" s="35"/>
      <c r="AA731" s="35"/>
      <c r="AB731" s="35"/>
      <c r="AC731" s="35"/>
      <c r="AD731" s="35"/>
      <c r="AE731" s="35"/>
      <c r="AR731" s="204" t="s">
        <v>207</v>
      </c>
      <c r="AT731" s="204" t="s">
        <v>259</v>
      </c>
      <c r="AU731" s="204" t="s">
        <v>80</v>
      </c>
      <c r="AY731" s="18" t="s">
        <v>162</v>
      </c>
      <c r="BE731" s="205">
        <f>IF(N731="základní",J731,0)</f>
        <v>0</v>
      </c>
      <c r="BF731" s="205">
        <f>IF(N731="snížená",J731,0)</f>
        <v>0</v>
      </c>
      <c r="BG731" s="205">
        <f>IF(N731="zákl. přenesená",J731,0)</f>
        <v>0</v>
      </c>
      <c r="BH731" s="205">
        <f>IF(N731="sníž. přenesená",J731,0)</f>
        <v>0</v>
      </c>
      <c r="BI731" s="205">
        <f>IF(N731="nulová",J731,0)</f>
        <v>0</v>
      </c>
      <c r="BJ731" s="18" t="s">
        <v>78</v>
      </c>
      <c r="BK731" s="205">
        <f>ROUND(I731*H731,2)</f>
        <v>0</v>
      </c>
      <c r="BL731" s="18" t="s">
        <v>169</v>
      </c>
      <c r="BM731" s="204" t="s">
        <v>1151</v>
      </c>
    </row>
    <row r="732" spans="1:65" s="13" customFormat="1" ht="11.25">
      <c r="B732" s="210"/>
      <c r="C732" s="211"/>
      <c r="D732" s="206" t="s">
        <v>184</v>
      </c>
      <c r="E732" s="212" t="s">
        <v>19</v>
      </c>
      <c r="F732" s="213" t="s">
        <v>1152</v>
      </c>
      <c r="G732" s="211"/>
      <c r="H732" s="214">
        <v>24</v>
      </c>
      <c r="I732" s="215"/>
      <c r="J732" s="211"/>
      <c r="K732" s="211"/>
      <c r="L732" s="216"/>
      <c r="M732" s="217"/>
      <c r="N732" s="218"/>
      <c r="O732" s="218"/>
      <c r="P732" s="218"/>
      <c r="Q732" s="218"/>
      <c r="R732" s="218"/>
      <c r="S732" s="218"/>
      <c r="T732" s="219"/>
      <c r="AT732" s="220" t="s">
        <v>184</v>
      </c>
      <c r="AU732" s="220" t="s">
        <v>80</v>
      </c>
      <c r="AV732" s="13" t="s">
        <v>80</v>
      </c>
      <c r="AW732" s="13" t="s">
        <v>33</v>
      </c>
      <c r="AX732" s="13" t="s">
        <v>78</v>
      </c>
      <c r="AY732" s="220" t="s">
        <v>162</v>
      </c>
    </row>
    <row r="733" spans="1:65" s="2" customFormat="1" ht="16.5" customHeight="1">
      <c r="A733" s="35"/>
      <c r="B733" s="36"/>
      <c r="C733" s="232" t="s">
        <v>1153</v>
      </c>
      <c r="D733" s="232" t="s">
        <v>259</v>
      </c>
      <c r="E733" s="233" t="s">
        <v>1154</v>
      </c>
      <c r="F733" s="234" t="s">
        <v>1155</v>
      </c>
      <c r="G733" s="235" t="s">
        <v>1156</v>
      </c>
      <c r="H733" s="236">
        <v>9.6000000000000002E-2</v>
      </c>
      <c r="I733" s="237"/>
      <c r="J733" s="238">
        <f>ROUND(I733*H733,2)</f>
        <v>0</v>
      </c>
      <c r="K733" s="234" t="s">
        <v>168</v>
      </c>
      <c r="L733" s="239"/>
      <c r="M733" s="240" t="s">
        <v>19</v>
      </c>
      <c r="N733" s="241" t="s">
        <v>42</v>
      </c>
      <c r="O733" s="65"/>
      <c r="P733" s="202">
        <f>O733*H733</f>
        <v>0</v>
      </c>
      <c r="Q733" s="202">
        <v>3.3300000000000001E-3</v>
      </c>
      <c r="R733" s="202">
        <f>Q733*H733</f>
        <v>3.1968000000000003E-4</v>
      </c>
      <c r="S733" s="202">
        <v>0</v>
      </c>
      <c r="T733" s="203">
        <f>S733*H733</f>
        <v>0</v>
      </c>
      <c r="U733" s="35"/>
      <c r="V733" s="35"/>
      <c r="W733" s="35"/>
      <c r="X733" s="35"/>
      <c r="Y733" s="35"/>
      <c r="Z733" s="35"/>
      <c r="AA733" s="35"/>
      <c r="AB733" s="35"/>
      <c r="AC733" s="35"/>
      <c r="AD733" s="35"/>
      <c r="AE733" s="35"/>
      <c r="AR733" s="204" t="s">
        <v>207</v>
      </c>
      <c r="AT733" s="204" t="s">
        <v>259</v>
      </c>
      <c r="AU733" s="204" t="s">
        <v>80</v>
      </c>
      <c r="AY733" s="18" t="s">
        <v>162</v>
      </c>
      <c r="BE733" s="205">
        <f>IF(N733="základní",J733,0)</f>
        <v>0</v>
      </c>
      <c r="BF733" s="205">
        <f>IF(N733="snížená",J733,0)</f>
        <v>0</v>
      </c>
      <c r="BG733" s="205">
        <f>IF(N733="zákl. přenesená",J733,0)</f>
        <v>0</v>
      </c>
      <c r="BH733" s="205">
        <f>IF(N733="sníž. přenesená",J733,0)</f>
        <v>0</v>
      </c>
      <c r="BI733" s="205">
        <f>IF(N733="nulová",J733,0)</f>
        <v>0</v>
      </c>
      <c r="BJ733" s="18" t="s">
        <v>78</v>
      </c>
      <c r="BK733" s="205">
        <f>ROUND(I733*H733,2)</f>
        <v>0</v>
      </c>
      <c r="BL733" s="18" t="s">
        <v>169</v>
      </c>
      <c r="BM733" s="204" t="s">
        <v>1157</v>
      </c>
    </row>
    <row r="734" spans="1:65" s="13" customFormat="1" ht="11.25">
      <c r="B734" s="210"/>
      <c r="C734" s="211"/>
      <c r="D734" s="206" t="s">
        <v>184</v>
      </c>
      <c r="E734" s="212" t="s">
        <v>19</v>
      </c>
      <c r="F734" s="213" t="s">
        <v>1158</v>
      </c>
      <c r="G734" s="211"/>
      <c r="H734" s="214">
        <v>9.6000000000000002E-2</v>
      </c>
      <c r="I734" s="215"/>
      <c r="J734" s="211"/>
      <c r="K734" s="211"/>
      <c r="L734" s="216"/>
      <c r="M734" s="217"/>
      <c r="N734" s="218"/>
      <c r="O734" s="218"/>
      <c r="P734" s="218"/>
      <c r="Q734" s="218"/>
      <c r="R734" s="218"/>
      <c r="S734" s="218"/>
      <c r="T734" s="219"/>
      <c r="AT734" s="220" t="s">
        <v>184</v>
      </c>
      <c r="AU734" s="220" t="s">
        <v>80</v>
      </c>
      <c r="AV734" s="13" t="s">
        <v>80</v>
      </c>
      <c r="AW734" s="13" t="s">
        <v>33</v>
      </c>
      <c r="AX734" s="13" t="s">
        <v>78</v>
      </c>
      <c r="AY734" s="220" t="s">
        <v>162</v>
      </c>
    </row>
    <row r="735" spans="1:65" s="2" customFormat="1" ht="16.5" customHeight="1">
      <c r="A735" s="35"/>
      <c r="B735" s="36"/>
      <c r="C735" s="193" t="s">
        <v>1159</v>
      </c>
      <c r="D735" s="193" t="s">
        <v>164</v>
      </c>
      <c r="E735" s="194" t="s">
        <v>1160</v>
      </c>
      <c r="F735" s="195" t="s">
        <v>1161</v>
      </c>
      <c r="G735" s="196" t="s">
        <v>1162</v>
      </c>
      <c r="H735" s="197">
        <v>794</v>
      </c>
      <c r="I735" s="198"/>
      <c r="J735" s="199">
        <f>ROUND(I735*H735,2)</f>
        <v>0</v>
      </c>
      <c r="K735" s="195" t="s">
        <v>168</v>
      </c>
      <c r="L735" s="40"/>
      <c r="M735" s="200" t="s">
        <v>19</v>
      </c>
      <c r="N735" s="201" t="s">
        <v>42</v>
      </c>
      <c r="O735" s="65"/>
      <c r="P735" s="202">
        <f>O735*H735</f>
        <v>0</v>
      </c>
      <c r="Q735" s="202">
        <v>6.0000000000000002E-5</v>
      </c>
      <c r="R735" s="202">
        <f>Q735*H735</f>
        <v>4.7640000000000002E-2</v>
      </c>
      <c r="S735" s="202">
        <v>0</v>
      </c>
      <c r="T735" s="203">
        <f>S735*H735</f>
        <v>0</v>
      </c>
      <c r="U735" s="35"/>
      <c r="V735" s="35"/>
      <c r="W735" s="35"/>
      <c r="X735" s="35"/>
      <c r="Y735" s="35"/>
      <c r="Z735" s="35"/>
      <c r="AA735" s="35"/>
      <c r="AB735" s="35"/>
      <c r="AC735" s="35"/>
      <c r="AD735" s="35"/>
      <c r="AE735" s="35"/>
      <c r="AR735" s="204" t="s">
        <v>169</v>
      </c>
      <c r="AT735" s="204" t="s">
        <v>164</v>
      </c>
      <c r="AU735" s="204" t="s">
        <v>80</v>
      </c>
      <c r="AY735" s="18" t="s">
        <v>162</v>
      </c>
      <c r="BE735" s="205">
        <f>IF(N735="základní",J735,0)</f>
        <v>0</v>
      </c>
      <c r="BF735" s="205">
        <f>IF(N735="snížená",J735,0)</f>
        <v>0</v>
      </c>
      <c r="BG735" s="205">
        <f>IF(N735="zákl. přenesená",J735,0)</f>
        <v>0</v>
      </c>
      <c r="BH735" s="205">
        <f>IF(N735="sníž. přenesená",J735,0)</f>
        <v>0</v>
      </c>
      <c r="BI735" s="205">
        <f>IF(N735="nulová",J735,0)</f>
        <v>0</v>
      </c>
      <c r="BJ735" s="18" t="s">
        <v>78</v>
      </c>
      <c r="BK735" s="205">
        <f>ROUND(I735*H735,2)</f>
        <v>0</v>
      </c>
      <c r="BL735" s="18" t="s">
        <v>169</v>
      </c>
      <c r="BM735" s="204" t="s">
        <v>1163</v>
      </c>
    </row>
    <row r="736" spans="1:65" s="2" customFormat="1" ht="29.25">
      <c r="A736" s="35"/>
      <c r="B736" s="36"/>
      <c r="C736" s="37"/>
      <c r="D736" s="206" t="s">
        <v>171</v>
      </c>
      <c r="E736" s="37"/>
      <c r="F736" s="207" t="s">
        <v>1164</v>
      </c>
      <c r="G736" s="37"/>
      <c r="H736" s="37"/>
      <c r="I736" s="116"/>
      <c r="J736" s="37"/>
      <c r="K736" s="37"/>
      <c r="L736" s="40"/>
      <c r="M736" s="208"/>
      <c r="N736" s="209"/>
      <c r="O736" s="65"/>
      <c r="P736" s="65"/>
      <c r="Q736" s="65"/>
      <c r="R736" s="65"/>
      <c r="S736" s="65"/>
      <c r="T736" s="66"/>
      <c r="U736" s="35"/>
      <c r="V736" s="35"/>
      <c r="W736" s="35"/>
      <c r="X736" s="35"/>
      <c r="Y736" s="35"/>
      <c r="Z736" s="35"/>
      <c r="AA736" s="35"/>
      <c r="AB736" s="35"/>
      <c r="AC736" s="35"/>
      <c r="AD736" s="35"/>
      <c r="AE736" s="35"/>
      <c r="AT736" s="18" t="s">
        <v>171</v>
      </c>
      <c r="AU736" s="18" t="s">
        <v>80</v>
      </c>
    </row>
    <row r="737" spans="1:65" s="2" customFormat="1" ht="16.5" customHeight="1">
      <c r="A737" s="35"/>
      <c r="B737" s="36"/>
      <c r="C737" s="232" t="s">
        <v>1165</v>
      </c>
      <c r="D737" s="232" t="s">
        <v>259</v>
      </c>
      <c r="E737" s="233" t="s">
        <v>1166</v>
      </c>
      <c r="F737" s="234" t="s">
        <v>1167</v>
      </c>
      <c r="G737" s="235" t="s">
        <v>262</v>
      </c>
      <c r="H737" s="236">
        <v>0.79400000000000004</v>
      </c>
      <c r="I737" s="237"/>
      <c r="J737" s="238">
        <f>ROUND(I737*H737,2)</f>
        <v>0</v>
      </c>
      <c r="K737" s="234" t="s">
        <v>168</v>
      </c>
      <c r="L737" s="239"/>
      <c r="M737" s="240" t="s">
        <v>19</v>
      </c>
      <c r="N737" s="241" t="s">
        <v>42</v>
      </c>
      <c r="O737" s="65"/>
      <c r="P737" s="202">
        <f>O737*H737</f>
        <v>0</v>
      </c>
      <c r="Q737" s="202">
        <v>1</v>
      </c>
      <c r="R737" s="202">
        <f>Q737*H737</f>
        <v>0.79400000000000004</v>
      </c>
      <c r="S737" s="202">
        <v>0</v>
      </c>
      <c r="T737" s="203">
        <f>S737*H737</f>
        <v>0</v>
      </c>
      <c r="U737" s="35"/>
      <c r="V737" s="35"/>
      <c r="W737" s="35"/>
      <c r="X737" s="35"/>
      <c r="Y737" s="35"/>
      <c r="Z737" s="35"/>
      <c r="AA737" s="35"/>
      <c r="AB737" s="35"/>
      <c r="AC737" s="35"/>
      <c r="AD737" s="35"/>
      <c r="AE737" s="35"/>
      <c r="AR737" s="204" t="s">
        <v>207</v>
      </c>
      <c r="AT737" s="204" t="s">
        <v>259</v>
      </c>
      <c r="AU737" s="204" t="s">
        <v>80</v>
      </c>
      <c r="AY737" s="18" t="s">
        <v>162</v>
      </c>
      <c r="BE737" s="205">
        <f>IF(N737="základní",J737,0)</f>
        <v>0</v>
      </c>
      <c r="BF737" s="205">
        <f>IF(N737="snížená",J737,0)</f>
        <v>0</v>
      </c>
      <c r="BG737" s="205">
        <f>IF(N737="zákl. přenesená",J737,0)</f>
        <v>0</v>
      </c>
      <c r="BH737" s="205">
        <f>IF(N737="sníž. přenesená",J737,0)</f>
        <v>0</v>
      </c>
      <c r="BI737" s="205">
        <f>IF(N737="nulová",J737,0)</f>
        <v>0</v>
      </c>
      <c r="BJ737" s="18" t="s">
        <v>78</v>
      </c>
      <c r="BK737" s="205">
        <f>ROUND(I737*H737,2)</f>
        <v>0</v>
      </c>
      <c r="BL737" s="18" t="s">
        <v>169</v>
      </c>
      <c r="BM737" s="204" t="s">
        <v>1168</v>
      </c>
    </row>
    <row r="738" spans="1:65" s="2" customFormat="1" ht="16.5" customHeight="1">
      <c r="A738" s="35"/>
      <c r="B738" s="36"/>
      <c r="C738" s="193" t="s">
        <v>1169</v>
      </c>
      <c r="D738" s="193" t="s">
        <v>164</v>
      </c>
      <c r="E738" s="194" t="s">
        <v>1170</v>
      </c>
      <c r="F738" s="195" t="s">
        <v>1171</v>
      </c>
      <c r="G738" s="196" t="s">
        <v>1172</v>
      </c>
      <c r="H738" s="197">
        <v>1</v>
      </c>
      <c r="I738" s="198"/>
      <c r="J738" s="199">
        <f>ROUND(I738*H738,2)</f>
        <v>0</v>
      </c>
      <c r="K738" s="195" t="s">
        <v>19</v>
      </c>
      <c r="L738" s="40"/>
      <c r="M738" s="200" t="s">
        <v>19</v>
      </c>
      <c r="N738" s="201" t="s">
        <v>42</v>
      </c>
      <c r="O738" s="65"/>
      <c r="P738" s="202">
        <f>O738*H738</f>
        <v>0</v>
      </c>
      <c r="Q738" s="202">
        <v>0</v>
      </c>
      <c r="R738" s="202">
        <f>Q738*H738</f>
        <v>0</v>
      </c>
      <c r="S738" s="202">
        <v>0</v>
      </c>
      <c r="T738" s="203">
        <f>S738*H738</f>
        <v>0</v>
      </c>
      <c r="U738" s="35"/>
      <c r="V738" s="35"/>
      <c r="W738" s="35"/>
      <c r="X738" s="35"/>
      <c r="Y738" s="35"/>
      <c r="Z738" s="35"/>
      <c r="AA738" s="35"/>
      <c r="AB738" s="35"/>
      <c r="AC738" s="35"/>
      <c r="AD738" s="35"/>
      <c r="AE738" s="35"/>
      <c r="AR738" s="204" t="s">
        <v>169</v>
      </c>
      <c r="AT738" s="204" t="s">
        <v>164</v>
      </c>
      <c r="AU738" s="204" t="s">
        <v>80</v>
      </c>
      <c r="AY738" s="18" t="s">
        <v>162</v>
      </c>
      <c r="BE738" s="205">
        <f>IF(N738="základní",J738,0)</f>
        <v>0</v>
      </c>
      <c r="BF738" s="205">
        <f>IF(N738="snížená",J738,0)</f>
        <v>0</v>
      </c>
      <c r="BG738" s="205">
        <f>IF(N738="zákl. přenesená",J738,0)</f>
        <v>0</v>
      </c>
      <c r="BH738" s="205">
        <f>IF(N738="sníž. přenesená",J738,0)</f>
        <v>0</v>
      </c>
      <c r="BI738" s="205">
        <f>IF(N738="nulová",J738,0)</f>
        <v>0</v>
      </c>
      <c r="BJ738" s="18" t="s">
        <v>78</v>
      </c>
      <c r="BK738" s="205">
        <f>ROUND(I738*H738,2)</f>
        <v>0</v>
      </c>
      <c r="BL738" s="18" t="s">
        <v>169</v>
      </c>
      <c r="BM738" s="204" t="s">
        <v>1173</v>
      </c>
    </row>
    <row r="739" spans="1:65" s="12" customFormat="1" ht="22.9" customHeight="1">
      <c r="B739" s="177"/>
      <c r="C739" s="178"/>
      <c r="D739" s="179" t="s">
        <v>70</v>
      </c>
      <c r="E739" s="191" t="s">
        <v>683</v>
      </c>
      <c r="F739" s="191" t="s">
        <v>1174</v>
      </c>
      <c r="G739" s="178"/>
      <c r="H739" s="178"/>
      <c r="I739" s="181"/>
      <c r="J739" s="192">
        <f>BK739</f>
        <v>0</v>
      </c>
      <c r="K739" s="178"/>
      <c r="L739" s="183"/>
      <c r="M739" s="184"/>
      <c r="N739" s="185"/>
      <c r="O739" s="185"/>
      <c r="P739" s="186">
        <f>SUM(P740:P742)</f>
        <v>0</v>
      </c>
      <c r="Q739" s="185"/>
      <c r="R739" s="186">
        <f>SUM(R740:R742)</f>
        <v>0</v>
      </c>
      <c r="S739" s="185"/>
      <c r="T739" s="187">
        <f>SUM(T740:T742)</f>
        <v>0</v>
      </c>
      <c r="AR739" s="188" t="s">
        <v>78</v>
      </c>
      <c r="AT739" s="189" t="s">
        <v>70</v>
      </c>
      <c r="AU739" s="189" t="s">
        <v>78</v>
      </c>
      <c r="AY739" s="188" t="s">
        <v>162</v>
      </c>
      <c r="BK739" s="190">
        <f>SUM(BK740:BK742)</f>
        <v>0</v>
      </c>
    </row>
    <row r="740" spans="1:65" s="2" customFormat="1" ht="16.5" customHeight="1">
      <c r="A740" s="35"/>
      <c r="B740" s="36"/>
      <c r="C740" s="193" t="s">
        <v>1175</v>
      </c>
      <c r="D740" s="193" t="s">
        <v>164</v>
      </c>
      <c r="E740" s="194" t="s">
        <v>1176</v>
      </c>
      <c r="F740" s="195" t="s">
        <v>1177</v>
      </c>
      <c r="G740" s="196" t="s">
        <v>250</v>
      </c>
      <c r="H740" s="197">
        <v>60.445</v>
      </c>
      <c r="I740" s="198"/>
      <c r="J740" s="199">
        <f>ROUND(I740*H740,2)</f>
        <v>0</v>
      </c>
      <c r="K740" s="195" t="s">
        <v>19</v>
      </c>
      <c r="L740" s="40"/>
      <c r="M740" s="200" t="s">
        <v>19</v>
      </c>
      <c r="N740" s="201" t="s">
        <v>42</v>
      </c>
      <c r="O740" s="65"/>
      <c r="P740" s="202">
        <f>O740*H740</f>
        <v>0</v>
      </c>
      <c r="Q740" s="202">
        <v>0</v>
      </c>
      <c r="R740" s="202">
        <f>Q740*H740</f>
        <v>0</v>
      </c>
      <c r="S740" s="202">
        <v>0</v>
      </c>
      <c r="T740" s="203">
        <f>S740*H740</f>
        <v>0</v>
      </c>
      <c r="U740" s="35"/>
      <c r="V740" s="35"/>
      <c r="W740" s="35"/>
      <c r="X740" s="35"/>
      <c r="Y740" s="35"/>
      <c r="Z740" s="35"/>
      <c r="AA740" s="35"/>
      <c r="AB740" s="35"/>
      <c r="AC740" s="35"/>
      <c r="AD740" s="35"/>
      <c r="AE740" s="35"/>
      <c r="AR740" s="204" t="s">
        <v>169</v>
      </c>
      <c r="AT740" s="204" t="s">
        <v>164</v>
      </c>
      <c r="AU740" s="204" t="s">
        <v>80</v>
      </c>
      <c r="AY740" s="18" t="s">
        <v>162</v>
      </c>
      <c r="BE740" s="205">
        <f>IF(N740="základní",J740,0)</f>
        <v>0</v>
      </c>
      <c r="BF740" s="205">
        <f>IF(N740="snížená",J740,0)</f>
        <v>0</v>
      </c>
      <c r="BG740" s="205">
        <f>IF(N740="zákl. přenesená",J740,0)</f>
        <v>0</v>
      </c>
      <c r="BH740" s="205">
        <f>IF(N740="sníž. přenesená",J740,0)</f>
        <v>0</v>
      </c>
      <c r="BI740" s="205">
        <f>IF(N740="nulová",J740,0)</f>
        <v>0</v>
      </c>
      <c r="BJ740" s="18" t="s">
        <v>78</v>
      </c>
      <c r="BK740" s="205">
        <f>ROUND(I740*H740,2)</f>
        <v>0</v>
      </c>
      <c r="BL740" s="18" t="s">
        <v>169</v>
      </c>
      <c r="BM740" s="204" t="s">
        <v>1178</v>
      </c>
    </row>
    <row r="741" spans="1:65" s="13" customFormat="1" ht="11.25">
      <c r="B741" s="210"/>
      <c r="C741" s="211"/>
      <c r="D741" s="206" t="s">
        <v>184</v>
      </c>
      <c r="E741" s="212" t="s">
        <v>19</v>
      </c>
      <c r="F741" s="213" t="s">
        <v>1179</v>
      </c>
      <c r="G741" s="211"/>
      <c r="H741" s="214">
        <v>60.445</v>
      </c>
      <c r="I741" s="215"/>
      <c r="J741" s="211"/>
      <c r="K741" s="211"/>
      <c r="L741" s="216"/>
      <c r="M741" s="217"/>
      <c r="N741" s="218"/>
      <c r="O741" s="218"/>
      <c r="P741" s="218"/>
      <c r="Q741" s="218"/>
      <c r="R741" s="218"/>
      <c r="S741" s="218"/>
      <c r="T741" s="219"/>
      <c r="AT741" s="220" t="s">
        <v>184</v>
      </c>
      <c r="AU741" s="220" t="s">
        <v>80</v>
      </c>
      <c r="AV741" s="13" t="s">
        <v>80</v>
      </c>
      <c r="AW741" s="13" t="s">
        <v>33</v>
      </c>
      <c r="AX741" s="13" t="s">
        <v>78</v>
      </c>
      <c r="AY741" s="220" t="s">
        <v>162</v>
      </c>
    </row>
    <row r="742" spans="1:65" s="2" customFormat="1" ht="16.5" customHeight="1">
      <c r="A742" s="35"/>
      <c r="B742" s="36"/>
      <c r="C742" s="193" t="s">
        <v>1180</v>
      </c>
      <c r="D742" s="193" t="s">
        <v>164</v>
      </c>
      <c r="E742" s="194" t="s">
        <v>1181</v>
      </c>
      <c r="F742" s="195" t="s">
        <v>1182</v>
      </c>
      <c r="G742" s="196" t="s">
        <v>245</v>
      </c>
      <c r="H742" s="197">
        <v>26.9</v>
      </c>
      <c r="I742" s="198"/>
      <c r="J742" s="199">
        <f>ROUND(I742*H742,2)</f>
        <v>0</v>
      </c>
      <c r="K742" s="195" t="s">
        <v>19</v>
      </c>
      <c r="L742" s="40"/>
      <c r="M742" s="200" t="s">
        <v>19</v>
      </c>
      <c r="N742" s="201" t="s">
        <v>42</v>
      </c>
      <c r="O742" s="65"/>
      <c r="P742" s="202">
        <f>O742*H742</f>
        <v>0</v>
      </c>
      <c r="Q742" s="202">
        <v>0</v>
      </c>
      <c r="R742" s="202">
        <f>Q742*H742</f>
        <v>0</v>
      </c>
      <c r="S742" s="202">
        <v>0</v>
      </c>
      <c r="T742" s="203">
        <f>S742*H742</f>
        <v>0</v>
      </c>
      <c r="U742" s="35"/>
      <c r="V742" s="35"/>
      <c r="W742" s="35"/>
      <c r="X742" s="35"/>
      <c r="Y742" s="35"/>
      <c r="Z742" s="35"/>
      <c r="AA742" s="35"/>
      <c r="AB742" s="35"/>
      <c r="AC742" s="35"/>
      <c r="AD742" s="35"/>
      <c r="AE742" s="35"/>
      <c r="AR742" s="204" t="s">
        <v>169</v>
      </c>
      <c r="AT742" s="204" t="s">
        <v>164</v>
      </c>
      <c r="AU742" s="204" t="s">
        <v>80</v>
      </c>
      <c r="AY742" s="18" t="s">
        <v>162</v>
      </c>
      <c r="BE742" s="205">
        <f>IF(N742="základní",J742,0)</f>
        <v>0</v>
      </c>
      <c r="BF742" s="205">
        <f>IF(N742="snížená",J742,0)</f>
        <v>0</v>
      </c>
      <c r="BG742" s="205">
        <f>IF(N742="zákl. přenesená",J742,0)</f>
        <v>0</v>
      </c>
      <c r="BH742" s="205">
        <f>IF(N742="sníž. přenesená",J742,0)</f>
        <v>0</v>
      </c>
      <c r="BI742" s="205">
        <f>IF(N742="nulová",J742,0)</f>
        <v>0</v>
      </c>
      <c r="BJ742" s="18" t="s">
        <v>78</v>
      </c>
      <c r="BK742" s="205">
        <f>ROUND(I742*H742,2)</f>
        <v>0</v>
      </c>
      <c r="BL742" s="18" t="s">
        <v>169</v>
      </c>
      <c r="BM742" s="204" t="s">
        <v>1183</v>
      </c>
    </row>
    <row r="743" spans="1:65" s="12" customFormat="1" ht="22.9" customHeight="1">
      <c r="B743" s="177"/>
      <c r="C743" s="178"/>
      <c r="D743" s="179" t="s">
        <v>70</v>
      </c>
      <c r="E743" s="191" t="s">
        <v>1184</v>
      </c>
      <c r="F743" s="191" t="s">
        <v>1185</v>
      </c>
      <c r="G743" s="178"/>
      <c r="H743" s="178"/>
      <c r="I743" s="181"/>
      <c r="J743" s="192">
        <f>BK743</f>
        <v>0</v>
      </c>
      <c r="K743" s="178"/>
      <c r="L743" s="183"/>
      <c r="M743" s="184"/>
      <c r="N743" s="185"/>
      <c r="O743" s="185"/>
      <c r="P743" s="186">
        <f>SUM(P744:P745)</f>
        <v>0</v>
      </c>
      <c r="Q743" s="185"/>
      <c r="R743" s="186">
        <f>SUM(R744:R745)</f>
        <v>0</v>
      </c>
      <c r="S743" s="185"/>
      <c r="T743" s="187">
        <f>SUM(T744:T745)</f>
        <v>0</v>
      </c>
      <c r="AR743" s="188" t="s">
        <v>78</v>
      </c>
      <c r="AT743" s="189" t="s">
        <v>70</v>
      </c>
      <c r="AU743" s="189" t="s">
        <v>78</v>
      </c>
      <c r="AY743" s="188" t="s">
        <v>162</v>
      </c>
      <c r="BK743" s="190">
        <f>SUM(BK744:BK745)</f>
        <v>0</v>
      </c>
    </row>
    <row r="744" spans="1:65" s="2" customFormat="1" ht="21.75" customHeight="1">
      <c r="A744" s="35"/>
      <c r="B744" s="36"/>
      <c r="C744" s="193" t="s">
        <v>1186</v>
      </c>
      <c r="D744" s="193" t="s">
        <v>164</v>
      </c>
      <c r="E744" s="194" t="s">
        <v>1187</v>
      </c>
      <c r="F744" s="195" t="s">
        <v>1188</v>
      </c>
      <c r="G744" s="196" t="s">
        <v>262</v>
      </c>
      <c r="H744" s="197">
        <v>8869.8889999999992</v>
      </c>
      <c r="I744" s="198"/>
      <c r="J744" s="199">
        <f>ROUND(I744*H744,2)</f>
        <v>0</v>
      </c>
      <c r="K744" s="195" t="s">
        <v>168</v>
      </c>
      <c r="L744" s="40"/>
      <c r="M744" s="200" t="s">
        <v>19</v>
      </c>
      <c r="N744" s="201" t="s">
        <v>42</v>
      </c>
      <c r="O744" s="65"/>
      <c r="P744" s="202">
        <f>O744*H744</f>
        <v>0</v>
      </c>
      <c r="Q744" s="202">
        <v>0</v>
      </c>
      <c r="R744" s="202">
        <f>Q744*H744</f>
        <v>0</v>
      </c>
      <c r="S744" s="202">
        <v>0</v>
      </c>
      <c r="T744" s="203">
        <f>S744*H744</f>
        <v>0</v>
      </c>
      <c r="U744" s="35"/>
      <c r="V744" s="35"/>
      <c r="W744" s="35"/>
      <c r="X744" s="35"/>
      <c r="Y744" s="35"/>
      <c r="Z744" s="35"/>
      <c r="AA744" s="35"/>
      <c r="AB744" s="35"/>
      <c r="AC744" s="35"/>
      <c r="AD744" s="35"/>
      <c r="AE744" s="35"/>
      <c r="AR744" s="204" t="s">
        <v>169</v>
      </c>
      <c r="AT744" s="204" t="s">
        <v>164</v>
      </c>
      <c r="AU744" s="204" t="s">
        <v>80</v>
      </c>
      <c r="AY744" s="18" t="s">
        <v>162</v>
      </c>
      <c r="BE744" s="205">
        <f>IF(N744="základní",J744,0)</f>
        <v>0</v>
      </c>
      <c r="BF744" s="205">
        <f>IF(N744="snížená",J744,0)</f>
        <v>0</v>
      </c>
      <c r="BG744" s="205">
        <f>IF(N744="zákl. přenesená",J744,0)</f>
        <v>0</v>
      </c>
      <c r="BH744" s="205">
        <f>IF(N744="sníž. přenesená",J744,0)</f>
        <v>0</v>
      </c>
      <c r="BI744" s="205">
        <f>IF(N744="nulová",J744,0)</f>
        <v>0</v>
      </c>
      <c r="BJ744" s="18" t="s">
        <v>78</v>
      </c>
      <c r="BK744" s="205">
        <f>ROUND(I744*H744,2)</f>
        <v>0</v>
      </c>
      <c r="BL744" s="18" t="s">
        <v>169</v>
      </c>
      <c r="BM744" s="204" t="s">
        <v>1189</v>
      </c>
    </row>
    <row r="745" spans="1:65" s="2" customFormat="1" ht="39">
      <c r="A745" s="35"/>
      <c r="B745" s="36"/>
      <c r="C745" s="37"/>
      <c r="D745" s="206" t="s">
        <v>171</v>
      </c>
      <c r="E745" s="37"/>
      <c r="F745" s="207" t="s">
        <v>1190</v>
      </c>
      <c r="G745" s="37"/>
      <c r="H745" s="37"/>
      <c r="I745" s="116"/>
      <c r="J745" s="37"/>
      <c r="K745" s="37"/>
      <c r="L745" s="40"/>
      <c r="M745" s="208"/>
      <c r="N745" s="209"/>
      <c r="O745" s="65"/>
      <c r="P745" s="65"/>
      <c r="Q745" s="65"/>
      <c r="R745" s="65"/>
      <c r="S745" s="65"/>
      <c r="T745" s="66"/>
      <c r="U745" s="35"/>
      <c r="V745" s="35"/>
      <c r="W745" s="35"/>
      <c r="X745" s="35"/>
      <c r="Y745" s="35"/>
      <c r="Z745" s="35"/>
      <c r="AA745" s="35"/>
      <c r="AB745" s="35"/>
      <c r="AC745" s="35"/>
      <c r="AD745" s="35"/>
      <c r="AE745" s="35"/>
      <c r="AT745" s="18" t="s">
        <v>171</v>
      </c>
      <c r="AU745" s="18" t="s">
        <v>80</v>
      </c>
    </row>
    <row r="746" spans="1:65" s="12" customFormat="1" ht="25.9" customHeight="1">
      <c r="B746" s="177"/>
      <c r="C746" s="178"/>
      <c r="D746" s="179" t="s">
        <v>70</v>
      </c>
      <c r="E746" s="180" t="s">
        <v>1191</v>
      </c>
      <c r="F746" s="180" t="s">
        <v>1192</v>
      </c>
      <c r="G746" s="178"/>
      <c r="H746" s="178"/>
      <c r="I746" s="181"/>
      <c r="J746" s="182">
        <f>BK746</f>
        <v>0</v>
      </c>
      <c r="K746" s="178"/>
      <c r="L746" s="183"/>
      <c r="M746" s="184"/>
      <c r="N746" s="185"/>
      <c r="O746" s="185"/>
      <c r="P746" s="186">
        <f>P747+P786+P837+P895+P928+P984+P1115+P1119+P1158+P1205+P1235+P1244+P1294+P1354+P1359+P1386+P1391</f>
        <v>0</v>
      </c>
      <c r="Q746" s="185"/>
      <c r="R746" s="186">
        <f>R747+R786+R837+R895+R928+R984+R1115+R1119+R1158+R1205+R1235+R1244+R1294+R1354+R1359+R1386+R1391</f>
        <v>337.19237677999996</v>
      </c>
      <c r="S746" s="185"/>
      <c r="T746" s="187">
        <f>T747+T786+T837+T895+T928+T984+T1115+T1119+T1158+T1205+T1235+T1244+T1294+T1354+T1359+T1386+T1391</f>
        <v>0</v>
      </c>
      <c r="AR746" s="188" t="s">
        <v>80</v>
      </c>
      <c r="AT746" s="189" t="s">
        <v>70</v>
      </c>
      <c r="AU746" s="189" t="s">
        <v>71</v>
      </c>
      <c r="AY746" s="188" t="s">
        <v>162</v>
      </c>
      <c r="BK746" s="190">
        <f>BK747+BK786+BK837+BK895+BK928+BK984+BK1115+BK1119+BK1158+BK1205+BK1235+BK1244+BK1294+BK1354+BK1359+BK1386+BK1391</f>
        <v>0</v>
      </c>
    </row>
    <row r="747" spans="1:65" s="12" customFormat="1" ht="22.9" customHeight="1">
      <c r="B747" s="177"/>
      <c r="C747" s="178"/>
      <c r="D747" s="179" t="s">
        <v>70</v>
      </c>
      <c r="E747" s="191" t="s">
        <v>1193</v>
      </c>
      <c r="F747" s="191" t="s">
        <v>1194</v>
      </c>
      <c r="G747" s="178"/>
      <c r="H747" s="178"/>
      <c r="I747" s="181"/>
      <c r="J747" s="192">
        <f>BK747</f>
        <v>0</v>
      </c>
      <c r="K747" s="178"/>
      <c r="L747" s="183"/>
      <c r="M747" s="184"/>
      <c r="N747" s="185"/>
      <c r="O747" s="185"/>
      <c r="P747" s="186">
        <f>SUM(P748:P785)</f>
        <v>0</v>
      </c>
      <c r="Q747" s="185"/>
      <c r="R747" s="186">
        <f>SUM(R748:R785)</f>
        <v>0</v>
      </c>
      <c r="S747" s="185"/>
      <c r="T747" s="187">
        <f>SUM(T748:T785)</f>
        <v>0</v>
      </c>
      <c r="AR747" s="188" t="s">
        <v>80</v>
      </c>
      <c r="AT747" s="189" t="s">
        <v>70</v>
      </c>
      <c r="AU747" s="189" t="s">
        <v>78</v>
      </c>
      <c r="AY747" s="188" t="s">
        <v>162</v>
      </c>
      <c r="BK747" s="190">
        <f>SUM(BK748:BK785)</f>
        <v>0</v>
      </c>
    </row>
    <row r="748" spans="1:65" s="2" customFormat="1" ht="16.5" customHeight="1">
      <c r="A748" s="35"/>
      <c r="B748" s="36"/>
      <c r="C748" s="193" t="s">
        <v>1195</v>
      </c>
      <c r="D748" s="193" t="s">
        <v>164</v>
      </c>
      <c r="E748" s="194" t="s">
        <v>1196</v>
      </c>
      <c r="F748" s="195" t="s">
        <v>1197</v>
      </c>
      <c r="G748" s="196" t="s">
        <v>481</v>
      </c>
      <c r="H748" s="197">
        <v>1</v>
      </c>
      <c r="I748" s="198"/>
      <c r="J748" s="199">
        <f>ROUND(I748*H748,2)</f>
        <v>0</v>
      </c>
      <c r="K748" s="195" t="s">
        <v>19</v>
      </c>
      <c r="L748" s="40"/>
      <c r="M748" s="200" t="s">
        <v>19</v>
      </c>
      <c r="N748" s="201" t="s">
        <v>42</v>
      </c>
      <c r="O748" s="65"/>
      <c r="P748" s="202">
        <f>O748*H748</f>
        <v>0</v>
      </c>
      <c r="Q748" s="202">
        <v>0</v>
      </c>
      <c r="R748" s="202">
        <f>Q748*H748</f>
        <v>0</v>
      </c>
      <c r="S748" s="202">
        <v>0</v>
      </c>
      <c r="T748" s="203">
        <f>S748*H748</f>
        <v>0</v>
      </c>
      <c r="U748" s="35"/>
      <c r="V748" s="35"/>
      <c r="W748" s="35"/>
      <c r="X748" s="35"/>
      <c r="Y748" s="35"/>
      <c r="Z748" s="35"/>
      <c r="AA748" s="35"/>
      <c r="AB748" s="35"/>
      <c r="AC748" s="35"/>
      <c r="AD748" s="35"/>
      <c r="AE748" s="35"/>
      <c r="AR748" s="204" t="s">
        <v>254</v>
      </c>
      <c r="AT748" s="204" t="s">
        <v>164</v>
      </c>
      <c r="AU748" s="204" t="s">
        <v>80</v>
      </c>
      <c r="AY748" s="18" t="s">
        <v>162</v>
      </c>
      <c r="BE748" s="205">
        <f>IF(N748="základní",J748,0)</f>
        <v>0</v>
      </c>
      <c r="BF748" s="205">
        <f>IF(N748="snížená",J748,0)</f>
        <v>0</v>
      </c>
      <c r="BG748" s="205">
        <f>IF(N748="zákl. přenesená",J748,0)</f>
        <v>0</v>
      </c>
      <c r="BH748" s="205">
        <f>IF(N748="sníž. přenesená",J748,0)</f>
        <v>0</v>
      </c>
      <c r="BI748" s="205">
        <f>IF(N748="nulová",J748,0)</f>
        <v>0</v>
      </c>
      <c r="BJ748" s="18" t="s">
        <v>78</v>
      </c>
      <c r="BK748" s="205">
        <f>ROUND(I748*H748,2)</f>
        <v>0</v>
      </c>
      <c r="BL748" s="18" t="s">
        <v>254</v>
      </c>
      <c r="BM748" s="204" t="s">
        <v>1198</v>
      </c>
    </row>
    <row r="749" spans="1:65" s="2" customFormat="1" ht="19.5">
      <c r="A749" s="35"/>
      <c r="B749" s="36"/>
      <c r="C749" s="37"/>
      <c r="D749" s="206" t="s">
        <v>264</v>
      </c>
      <c r="E749" s="37"/>
      <c r="F749" s="207" t="s">
        <v>1199</v>
      </c>
      <c r="G749" s="37"/>
      <c r="H749" s="37"/>
      <c r="I749" s="116"/>
      <c r="J749" s="37"/>
      <c r="K749" s="37"/>
      <c r="L749" s="40"/>
      <c r="M749" s="208"/>
      <c r="N749" s="209"/>
      <c r="O749" s="65"/>
      <c r="P749" s="65"/>
      <c r="Q749" s="65"/>
      <c r="R749" s="65"/>
      <c r="S749" s="65"/>
      <c r="T749" s="66"/>
      <c r="U749" s="35"/>
      <c r="V749" s="35"/>
      <c r="W749" s="35"/>
      <c r="X749" s="35"/>
      <c r="Y749" s="35"/>
      <c r="Z749" s="35"/>
      <c r="AA749" s="35"/>
      <c r="AB749" s="35"/>
      <c r="AC749" s="35"/>
      <c r="AD749" s="35"/>
      <c r="AE749" s="35"/>
      <c r="AT749" s="18" t="s">
        <v>264</v>
      </c>
      <c r="AU749" s="18" t="s">
        <v>80</v>
      </c>
    </row>
    <row r="750" spans="1:65" s="2" customFormat="1" ht="16.5" customHeight="1">
      <c r="A750" s="35"/>
      <c r="B750" s="36"/>
      <c r="C750" s="193" t="s">
        <v>1200</v>
      </c>
      <c r="D750" s="193" t="s">
        <v>164</v>
      </c>
      <c r="E750" s="194" t="s">
        <v>1201</v>
      </c>
      <c r="F750" s="195" t="s">
        <v>1202</v>
      </c>
      <c r="G750" s="196" t="s">
        <v>481</v>
      </c>
      <c r="H750" s="197">
        <v>1</v>
      </c>
      <c r="I750" s="198"/>
      <c r="J750" s="199">
        <f>ROUND(I750*H750,2)</f>
        <v>0</v>
      </c>
      <c r="K750" s="195" t="s">
        <v>19</v>
      </c>
      <c r="L750" s="40"/>
      <c r="M750" s="200" t="s">
        <v>19</v>
      </c>
      <c r="N750" s="201" t="s">
        <v>42</v>
      </c>
      <c r="O750" s="65"/>
      <c r="P750" s="202">
        <f>O750*H750</f>
        <v>0</v>
      </c>
      <c r="Q750" s="202">
        <v>0</v>
      </c>
      <c r="R750" s="202">
        <f>Q750*H750</f>
        <v>0</v>
      </c>
      <c r="S750" s="202">
        <v>0</v>
      </c>
      <c r="T750" s="203">
        <f>S750*H750</f>
        <v>0</v>
      </c>
      <c r="U750" s="35"/>
      <c r="V750" s="35"/>
      <c r="W750" s="35"/>
      <c r="X750" s="35"/>
      <c r="Y750" s="35"/>
      <c r="Z750" s="35"/>
      <c r="AA750" s="35"/>
      <c r="AB750" s="35"/>
      <c r="AC750" s="35"/>
      <c r="AD750" s="35"/>
      <c r="AE750" s="35"/>
      <c r="AR750" s="204" t="s">
        <v>254</v>
      </c>
      <c r="AT750" s="204" t="s">
        <v>164</v>
      </c>
      <c r="AU750" s="204" t="s">
        <v>80</v>
      </c>
      <c r="AY750" s="18" t="s">
        <v>162</v>
      </c>
      <c r="BE750" s="205">
        <f>IF(N750="základní",J750,0)</f>
        <v>0</v>
      </c>
      <c r="BF750" s="205">
        <f>IF(N750="snížená",J750,0)</f>
        <v>0</v>
      </c>
      <c r="BG750" s="205">
        <f>IF(N750="zákl. přenesená",J750,0)</f>
        <v>0</v>
      </c>
      <c r="BH750" s="205">
        <f>IF(N750="sníž. přenesená",J750,0)</f>
        <v>0</v>
      </c>
      <c r="BI750" s="205">
        <f>IF(N750="nulová",J750,0)</f>
        <v>0</v>
      </c>
      <c r="BJ750" s="18" t="s">
        <v>78</v>
      </c>
      <c r="BK750" s="205">
        <f>ROUND(I750*H750,2)</f>
        <v>0</v>
      </c>
      <c r="BL750" s="18" t="s">
        <v>254</v>
      </c>
      <c r="BM750" s="204" t="s">
        <v>1203</v>
      </c>
    </row>
    <row r="751" spans="1:65" s="2" customFormat="1" ht="19.5">
      <c r="A751" s="35"/>
      <c r="B751" s="36"/>
      <c r="C751" s="37"/>
      <c r="D751" s="206" t="s">
        <v>264</v>
      </c>
      <c r="E751" s="37"/>
      <c r="F751" s="207" t="s">
        <v>1204</v>
      </c>
      <c r="G751" s="37"/>
      <c r="H751" s="37"/>
      <c r="I751" s="116"/>
      <c r="J751" s="37"/>
      <c r="K751" s="37"/>
      <c r="L751" s="40"/>
      <c r="M751" s="208"/>
      <c r="N751" s="209"/>
      <c r="O751" s="65"/>
      <c r="P751" s="65"/>
      <c r="Q751" s="65"/>
      <c r="R751" s="65"/>
      <c r="S751" s="65"/>
      <c r="T751" s="66"/>
      <c r="U751" s="35"/>
      <c r="V751" s="35"/>
      <c r="W751" s="35"/>
      <c r="X751" s="35"/>
      <c r="Y751" s="35"/>
      <c r="Z751" s="35"/>
      <c r="AA751" s="35"/>
      <c r="AB751" s="35"/>
      <c r="AC751" s="35"/>
      <c r="AD751" s="35"/>
      <c r="AE751" s="35"/>
      <c r="AT751" s="18" t="s">
        <v>264</v>
      </c>
      <c r="AU751" s="18" t="s">
        <v>80</v>
      </c>
    </row>
    <row r="752" spans="1:65" s="2" customFormat="1" ht="16.5" customHeight="1">
      <c r="A752" s="35"/>
      <c r="B752" s="36"/>
      <c r="C752" s="193" t="s">
        <v>1205</v>
      </c>
      <c r="D752" s="193" t="s">
        <v>164</v>
      </c>
      <c r="E752" s="194" t="s">
        <v>1206</v>
      </c>
      <c r="F752" s="195" t="s">
        <v>1207</v>
      </c>
      <c r="G752" s="196" t="s">
        <v>481</v>
      </c>
      <c r="H752" s="197">
        <v>1</v>
      </c>
      <c r="I752" s="198"/>
      <c r="J752" s="199">
        <f>ROUND(I752*H752,2)</f>
        <v>0</v>
      </c>
      <c r="K752" s="195" t="s">
        <v>19</v>
      </c>
      <c r="L752" s="40"/>
      <c r="M752" s="200" t="s">
        <v>19</v>
      </c>
      <c r="N752" s="201" t="s">
        <v>42</v>
      </c>
      <c r="O752" s="65"/>
      <c r="P752" s="202">
        <f>O752*H752</f>
        <v>0</v>
      </c>
      <c r="Q752" s="202">
        <v>0</v>
      </c>
      <c r="R752" s="202">
        <f>Q752*H752</f>
        <v>0</v>
      </c>
      <c r="S752" s="202">
        <v>0</v>
      </c>
      <c r="T752" s="203">
        <f>S752*H752</f>
        <v>0</v>
      </c>
      <c r="U752" s="35"/>
      <c r="V752" s="35"/>
      <c r="W752" s="35"/>
      <c r="X752" s="35"/>
      <c r="Y752" s="35"/>
      <c r="Z752" s="35"/>
      <c r="AA752" s="35"/>
      <c r="AB752" s="35"/>
      <c r="AC752" s="35"/>
      <c r="AD752" s="35"/>
      <c r="AE752" s="35"/>
      <c r="AR752" s="204" t="s">
        <v>254</v>
      </c>
      <c r="AT752" s="204" t="s">
        <v>164</v>
      </c>
      <c r="AU752" s="204" t="s">
        <v>80</v>
      </c>
      <c r="AY752" s="18" t="s">
        <v>162</v>
      </c>
      <c r="BE752" s="205">
        <f>IF(N752="základní",J752,0)</f>
        <v>0</v>
      </c>
      <c r="BF752" s="205">
        <f>IF(N752="snížená",J752,0)</f>
        <v>0</v>
      </c>
      <c r="BG752" s="205">
        <f>IF(N752="zákl. přenesená",J752,0)</f>
        <v>0</v>
      </c>
      <c r="BH752" s="205">
        <f>IF(N752="sníž. přenesená",J752,0)</f>
        <v>0</v>
      </c>
      <c r="BI752" s="205">
        <f>IF(N752="nulová",J752,0)</f>
        <v>0</v>
      </c>
      <c r="BJ752" s="18" t="s">
        <v>78</v>
      </c>
      <c r="BK752" s="205">
        <f>ROUND(I752*H752,2)</f>
        <v>0</v>
      </c>
      <c r="BL752" s="18" t="s">
        <v>254</v>
      </c>
      <c r="BM752" s="204" t="s">
        <v>1208</v>
      </c>
    </row>
    <row r="753" spans="1:65" s="2" customFormat="1" ht="19.5">
      <c r="A753" s="35"/>
      <c r="B753" s="36"/>
      <c r="C753" s="37"/>
      <c r="D753" s="206" t="s">
        <v>264</v>
      </c>
      <c r="E753" s="37"/>
      <c r="F753" s="207" t="s">
        <v>1209</v>
      </c>
      <c r="G753" s="37"/>
      <c r="H753" s="37"/>
      <c r="I753" s="116"/>
      <c r="J753" s="37"/>
      <c r="K753" s="37"/>
      <c r="L753" s="40"/>
      <c r="M753" s="208"/>
      <c r="N753" s="209"/>
      <c r="O753" s="65"/>
      <c r="P753" s="65"/>
      <c r="Q753" s="65"/>
      <c r="R753" s="65"/>
      <c r="S753" s="65"/>
      <c r="T753" s="66"/>
      <c r="U753" s="35"/>
      <c r="V753" s="35"/>
      <c r="W753" s="35"/>
      <c r="X753" s="35"/>
      <c r="Y753" s="35"/>
      <c r="Z753" s="35"/>
      <c r="AA753" s="35"/>
      <c r="AB753" s="35"/>
      <c r="AC753" s="35"/>
      <c r="AD753" s="35"/>
      <c r="AE753" s="35"/>
      <c r="AT753" s="18" t="s">
        <v>264</v>
      </c>
      <c r="AU753" s="18" t="s">
        <v>80</v>
      </c>
    </row>
    <row r="754" spans="1:65" s="2" customFormat="1" ht="16.5" customHeight="1">
      <c r="A754" s="35"/>
      <c r="B754" s="36"/>
      <c r="C754" s="193" t="s">
        <v>1210</v>
      </c>
      <c r="D754" s="193" t="s">
        <v>164</v>
      </c>
      <c r="E754" s="194" t="s">
        <v>1211</v>
      </c>
      <c r="F754" s="195" t="s">
        <v>1212</v>
      </c>
      <c r="G754" s="196" t="s">
        <v>481</v>
      </c>
      <c r="H754" s="197">
        <v>1</v>
      </c>
      <c r="I754" s="198"/>
      <c r="J754" s="199">
        <f>ROUND(I754*H754,2)</f>
        <v>0</v>
      </c>
      <c r="K754" s="195" t="s">
        <v>19</v>
      </c>
      <c r="L754" s="40"/>
      <c r="M754" s="200" t="s">
        <v>19</v>
      </c>
      <c r="N754" s="201" t="s">
        <v>42</v>
      </c>
      <c r="O754" s="65"/>
      <c r="P754" s="202">
        <f>O754*H754</f>
        <v>0</v>
      </c>
      <c r="Q754" s="202">
        <v>0</v>
      </c>
      <c r="R754" s="202">
        <f>Q754*H754</f>
        <v>0</v>
      </c>
      <c r="S754" s="202">
        <v>0</v>
      </c>
      <c r="T754" s="203">
        <f>S754*H754</f>
        <v>0</v>
      </c>
      <c r="U754" s="35"/>
      <c r="V754" s="35"/>
      <c r="W754" s="35"/>
      <c r="X754" s="35"/>
      <c r="Y754" s="35"/>
      <c r="Z754" s="35"/>
      <c r="AA754" s="35"/>
      <c r="AB754" s="35"/>
      <c r="AC754" s="35"/>
      <c r="AD754" s="35"/>
      <c r="AE754" s="35"/>
      <c r="AR754" s="204" t="s">
        <v>254</v>
      </c>
      <c r="AT754" s="204" t="s">
        <v>164</v>
      </c>
      <c r="AU754" s="204" t="s">
        <v>80</v>
      </c>
      <c r="AY754" s="18" t="s">
        <v>162</v>
      </c>
      <c r="BE754" s="205">
        <f>IF(N754="základní",J754,0)</f>
        <v>0</v>
      </c>
      <c r="BF754" s="205">
        <f>IF(N754="snížená",J754,0)</f>
        <v>0</v>
      </c>
      <c r="BG754" s="205">
        <f>IF(N754="zákl. přenesená",J754,0)</f>
        <v>0</v>
      </c>
      <c r="BH754" s="205">
        <f>IF(N754="sníž. přenesená",J754,0)</f>
        <v>0</v>
      </c>
      <c r="BI754" s="205">
        <f>IF(N754="nulová",J754,0)</f>
        <v>0</v>
      </c>
      <c r="BJ754" s="18" t="s">
        <v>78</v>
      </c>
      <c r="BK754" s="205">
        <f>ROUND(I754*H754,2)</f>
        <v>0</v>
      </c>
      <c r="BL754" s="18" t="s">
        <v>254</v>
      </c>
      <c r="BM754" s="204" t="s">
        <v>1213</v>
      </c>
    </row>
    <row r="755" spans="1:65" s="2" customFormat="1" ht="19.5">
      <c r="A755" s="35"/>
      <c r="B755" s="36"/>
      <c r="C755" s="37"/>
      <c r="D755" s="206" t="s">
        <v>264</v>
      </c>
      <c r="E755" s="37"/>
      <c r="F755" s="207" t="s">
        <v>1214</v>
      </c>
      <c r="G755" s="37"/>
      <c r="H755" s="37"/>
      <c r="I755" s="116"/>
      <c r="J755" s="37"/>
      <c r="K755" s="37"/>
      <c r="L755" s="40"/>
      <c r="M755" s="208"/>
      <c r="N755" s="209"/>
      <c r="O755" s="65"/>
      <c r="P755" s="65"/>
      <c r="Q755" s="65"/>
      <c r="R755" s="65"/>
      <c r="S755" s="65"/>
      <c r="T755" s="66"/>
      <c r="U755" s="35"/>
      <c r="V755" s="35"/>
      <c r="W755" s="35"/>
      <c r="X755" s="35"/>
      <c r="Y755" s="35"/>
      <c r="Z755" s="35"/>
      <c r="AA755" s="35"/>
      <c r="AB755" s="35"/>
      <c r="AC755" s="35"/>
      <c r="AD755" s="35"/>
      <c r="AE755" s="35"/>
      <c r="AT755" s="18" t="s">
        <v>264</v>
      </c>
      <c r="AU755" s="18" t="s">
        <v>80</v>
      </c>
    </row>
    <row r="756" spans="1:65" s="2" customFormat="1" ht="16.5" customHeight="1">
      <c r="A756" s="35"/>
      <c r="B756" s="36"/>
      <c r="C756" s="193" t="s">
        <v>1215</v>
      </c>
      <c r="D756" s="193" t="s">
        <v>164</v>
      </c>
      <c r="E756" s="194" t="s">
        <v>1216</v>
      </c>
      <c r="F756" s="195" t="s">
        <v>1217</v>
      </c>
      <c r="G756" s="196" t="s">
        <v>481</v>
      </c>
      <c r="H756" s="197">
        <v>1</v>
      </c>
      <c r="I756" s="198"/>
      <c r="J756" s="199">
        <f>ROUND(I756*H756,2)</f>
        <v>0</v>
      </c>
      <c r="K756" s="195" t="s">
        <v>19</v>
      </c>
      <c r="L756" s="40"/>
      <c r="M756" s="200" t="s">
        <v>19</v>
      </c>
      <c r="N756" s="201" t="s">
        <v>42</v>
      </c>
      <c r="O756" s="65"/>
      <c r="P756" s="202">
        <f>O756*H756</f>
        <v>0</v>
      </c>
      <c r="Q756" s="202">
        <v>0</v>
      </c>
      <c r="R756" s="202">
        <f>Q756*H756</f>
        <v>0</v>
      </c>
      <c r="S756" s="202">
        <v>0</v>
      </c>
      <c r="T756" s="203">
        <f>S756*H756</f>
        <v>0</v>
      </c>
      <c r="U756" s="35"/>
      <c r="V756" s="35"/>
      <c r="W756" s="35"/>
      <c r="X756" s="35"/>
      <c r="Y756" s="35"/>
      <c r="Z756" s="35"/>
      <c r="AA756" s="35"/>
      <c r="AB756" s="35"/>
      <c r="AC756" s="35"/>
      <c r="AD756" s="35"/>
      <c r="AE756" s="35"/>
      <c r="AR756" s="204" t="s">
        <v>254</v>
      </c>
      <c r="AT756" s="204" t="s">
        <v>164</v>
      </c>
      <c r="AU756" s="204" t="s">
        <v>80</v>
      </c>
      <c r="AY756" s="18" t="s">
        <v>162</v>
      </c>
      <c r="BE756" s="205">
        <f>IF(N756="základní",J756,0)</f>
        <v>0</v>
      </c>
      <c r="BF756" s="205">
        <f>IF(N756="snížená",J756,0)</f>
        <v>0</v>
      </c>
      <c r="BG756" s="205">
        <f>IF(N756="zákl. přenesená",J756,0)</f>
        <v>0</v>
      </c>
      <c r="BH756" s="205">
        <f>IF(N756="sníž. přenesená",J756,0)</f>
        <v>0</v>
      </c>
      <c r="BI756" s="205">
        <f>IF(N756="nulová",J756,0)</f>
        <v>0</v>
      </c>
      <c r="BJ756" s="18" t="s">
        <v>78</v>
      </c>
      <c r="BK756" s="205">
        <f>ROUND(I756*H756,2)</f>
        <v>0</v>
      </c>
      <c r="BL756" s="18" t="s">
        <v>254</v>
      </c>
      <c r="BM756" s="204" t="s">
        <v>1218</v>
      </c>
    </row>
    <row r="757" spans="1:65" s="2" customFormat="1" ht="19.5">
      <c r="A757" s="35"/>
      <c r="B757" s="36"/>
      <c r="C757" s="37"/>
      <c r="D757" s="206" t="s">
        <v>264</v>
      </c>
      <c r="E757" s="37"/>
      <c r="F757" s="207" t="s">
        <v>1219</v>
      </c>
      <c r="G757" s="37"/>
      <c r="H757" s="37"/>
      <c r="I757" s="116"/>
      <c r="J757" s="37"/>
      <c r="K757" s="37"/>
      <c r="L757" s="40"/>
      <c r="M757" s="208"/>
      <c r="N757" s="209"/>
      <c r="O757" s="65"/>
      <c r="P757" s="65"/>
      <c r="Q757" s="65"/>
      <c r="R757" s="65"/>
      <c r="S757" s="65"/>
      <c r="T757" s="66"/>
      <c r="U757" s="35"/>
      <c r="V757" s="35"/>
      <c r="W757" s="35"/>
      <c r="X757" s="35"/>
      <c r="Y757" s="35"/>
      <c r="Z757" s="35"/>
      <c r="AA757" s="35"/>
      <c r="AB757" s="35"/>
      <c r="AC757" s="35"/>
      <c r="AD757" s="35"/>
      <c r="AE757" s="35"/>
      <c r="AT757" s="18" t="s">
        <v>264</v>
      </c>
      <c r="AU757" s="18" t="s">
        <v>80</v>
      </c>
    </row>
    <row r="758" spans="1:65" s="2" customFormat="1" ht="16.5" customHeight="1">
      <c r="A758" s="35"/>
      <c r="B758" s="36"/>
      <c r="C758" s="193" t="s">
        <v>1220</v>
      </c>
      <c r="D758" s="193" t="s">
        <v>164</v>
      </c>
      <c r="E758" s="194" t="s">
        <v>1221</v>
      </c>
      <c r="F758" s="195" t="s">
        <v>1217</v>
      </c>
      <c r="G758" s="196" t="s">
        <v>481</v>
      </c>
      <c r="H758" s="197">
        <v>1</v>
      </c>
      <c r="I758" s="198"/>
      <c r="J758" s="199">
        <f>ROUND(I758*H758,2)</f>
        <v>0</v>
      </c>
      <c r="K758" s="195" t="s">
        <v>19</v>
      </c>
      <c r="L758" s="40"/>
      <c r="M758" s="200" t="s">
        <v>19</v>
      </c>
      <c r="N758" s="201" t="s">
        <v>42</v>
      </c>
      <c r="O758" s="65"/>
      <c r="P758" s="202">
        <f>O758*H758</f>
        <v>0</v>
      </c>
      <c r="Q758" s="202">
        <v>0</v>
      </c>
      <c r="R758" s="202">
        <f>Q758*H758</f>
        <v>0</v>
      </c>
      <c r="S758" s="202">
        <v>0</v>
      </c>
      <c r="T758" s="203">
        <f>S758*H758</f>
        <v>0</v>
      </c>
      <c r="U758" s="35"/>
      <c r="V758" s="35"/>
      <c r="W758" s="35"/>
      <c r="X758" s="35"/>
      <c r="Y758" s="35"/>
      <c r="Z758" s="35"/>
      <c r="AA758" s="35"/>
      <c r="AB758" s="35"/>
      <c r="AC758" s="35"/>
      <c r="AD758" s="35"/>
      <c r="AE758" s="35"/>
      <c r="AR758" s="204" t="s">
        <v>254</v>
      </c>
      <c r="AT758" s="204" t="s">
        <v>164</v>
      </c>
      <c r="AU758" s="204" t="s">
        <v>80</v>
      </c>
      <c r="AY758" s="18" t="s">
        <v>162</v>
      </c>
      <c r="BE758" s="205">
        <f>IF(N758="základní",J758,0)</f>
        <v>0</v>
      </c>
      <c r="BF758" s="205">
        <f>IF(N758="snížená",J758,0)</f>
        <v>0</v>
      </c>
      <c r="BG758" s="205">
        <f>IF(N758="zákl. přenesená",J758,0)</f>
        <v>0</v>
      </c>
      <c r="BH758" s="205">
        <f>IF(N758="sníž. přenesená",J758,0)</f>
        <v>0</v>
      </c>
      <c r="BI758" s="205">
        <f>IF(N758="nulová",J758,0)</f>
        <v>0</v>
      </c>
      <c r="BJ758" s="18" t="s">
        <v>78</v>
      </c>
      <c r="BK758" s="205">
        <f>ROUND(I758*H758,2)</f>
        <v>0</v>
      </c>
      <c r="BL758" s="18" t="s">
        <v>254</v>
      </c>
      <c r="BM758" s="204" t="s">
        <v>1222</v>
      </c>
    </row>
    <row r="759" spans="1:65" s="2" customFormat="1" ht="19.5">
      <c r="A759" s="35"/>
      <c r="B759" s="36"/>
      <c r="C759" s="37"/>
      <c r="D759" s="206" t="s">
        <v>264</v>
      </c>
      <c r="E759" s="37"/>
      <c r="F759" s="207" t="s">
        <v>1223</v>
      </c>
      <c r="G759" s="37"/>
      <c r="H759" s="37"/>
      <c r="I759" s="116"/>
      <c r="J759" s="37"/>
      <c r="K759" s="37"/>
      <c r="L759" s="40"/>
      <c r="M759" s="208"/>
      <c r="N759" s="209"/>
      <c r="O759" s="65"/>
      <c r="P759" s="65"/>
      <c r="Q759" s="65"/>
      <c r="R759" s="65"/>
      <c r="S759" s="65"/>
      <c r="T759" s="66"/>
      <c r="U759" s="35"/>
      <c r="V759" s="35"/>
      <c r="W759" s="35"/>
      <c r="X759" s="35"/>
      <c r="Y759" s="35"/>
      <c r="Z759" s="35"/>
      <c r="AA759" s="35"/>
      <c r="AB759" s="35"/>
      <c r="AC759" s="35"/>
      <c r="AD759" s="35"/>
      <c r="AE759" s="35"/>
      <c r="AT759" s="18" t="s">
        <v>264</v>
      </c>
      <c r="AU759" s="18" t="s">
        <v>80</v>
      </c>
    </row>
    <row r="760" spans="1:65" s="2" customFormat="1" ht="16.5" customHeight="1">
      <c r="A760" s="35"/>
      <c r="B760" s="36"/>
      <c r="C760" s="193" t="s">
        <v>1224</v>
      </c>
      <c r="D760" s="193" t="s">
        <v>164</v>
      </c>
      <c r="E760" s="194" t="s">
        <v>1225</v>
      </c>
      <c r="F760" s="195" t="s">
        <v>1217</v>
      </c>
      <c r="G760" s="196" t="s">
        <v>481</v>
      </c>
      <c r="H760" s="197">
        <v>2</v>
      </c>
      <c r="I760" s="198"/>
      <c r="J760" s="199">
        <f>ROUND(I760*H760,2)</f>
        <v>0</v>
      </c>
      <c r="K760" s="195" t="s">
        <v>19</v>
      </c>
      <c r="L760" s="40"/>
      <c r="M760" s="200" t="s">
        <v>19</v>
      </c>
      <c r="N760" s="201" t="s">
        <v>42</v>
      </c>
      <c r="O760" s="65"/>
      <c r="P760" s="202">
        <f>O760*H760</f>
        <v>0</v>
      </c>
      <c r="Q760" s="202">
        <v>0</v>
      </c>
      <c r="R760" s="202">
        <f>Q760*H760</f>
        <v>0</v>
      </c>
      <c r="S760" s="202">
        <v>0</v>
      </c>
      <c r="T760" s="203">
        <f>S760*H760</f>
        <v>0</v>
      </c>
      <c r="U760" s="35"/>
      <c r="V760" s="35"/>
      <c r="W760" s="35"/>
      <c r="X760" s="35"/>
      <c r="Y760" s="35"/>
      <c r="Z760" s="35"/>
      <c r="AA760" s="35"/>
      <c r="AB760" s="35"/>
      <c r="AC760" s="35"/>
      <c r="AD760" s="35"/>
      <c r="AE760" s="35"/>
      <c r="AR760" s="204" t="s">
        <v>254</v>
      </c>
      <c r="AT760" s="204" t="s">
        <v>164</v>
      </c>
      <c r="AU760" s="204" t="s">
        <v>80</v>
      </c>
      <c r="AY760" s="18" t="s">
        <v>162</v>
      </c>
      <c r="BE760" s="205">
        <f>IF(N760="základní",J760,0)</f>
        <v>0</v>
      </c>
      <c r="BF760" s="205">
        <f>IF(N760="snížená",J760,0)</f>
        <v>0</v>
      </c>
      <c r="BG760" s="205">
        <f>IF(N760="zákl. přenesená",J760,0)</f>
        <v>0</v>
      </c>
      <c r="BH760" s="205">
        <f>IF(N760="sníž. přenesená",J760,0)</f>
        <v>0</v>
      </c>
      <c r="BI760" s="205">
        <f>IF(N760="nulová",J760,0)</f>
        <v>0</v>
      </c>
      <c r="BJ760" s="18" t="s">
        <v>78</v>
      </c>
      <c r="BK760" s="205">
        <f>ROUND(I760*H760,2)</f>
        <v>0</v>
      </c>
      <c r="BL760" s="18" t="s">
        <v>254</v>
      </c>
      <c r="BM760" s="204" t="s">
        <v>1226</v>
      </c>
    </row>
    <row r="761" spans="1:65" s="2" customFormat="1" ht="19.5">
      <c r="A761" s="35"/>
      <c r="B761" s="36"/>
      <c r="C761" s="37"/>
      <c r="D761" s="206" t="s">
        <v>264</v>
      </c>
      <c r="E761" s="37"/>
      <c r="F761" s="207" t="s">
        <v>1227</v>
      </c>
      <c r="G761" s="37"/>
      <c r="H761" s="37"/>
      <c r="I761" s="116"/>
      <c r="J761" s="37"/>
      <c r="K761" s="37"/>
      <c r="L761" s="40"/>
      <c r="M761" s="208"/>
      <c r="N761" s="209"/>
      <c r="O761" s="65"/>
      <c r="P761" s="65"/>
      <c r="Q761" s="65"/>
      <c r="R761" s="65"/>
      <c r="S761" s="65"/>
      <c r="T761" s="66"/>
      <c r="U761" s="35"/>
      <c r="V761" s="35"/>
      <c r="W761" s="35"/>
      <c r="X761" s="35"/>
      <c r="Y761" s="35"/>
      <c r="Z761" s="35"/>
      <c r="AA761" s="35"/>
      <c r="AB761" s="35"/>
      <c r="AC761" s="35"/>
      <c r="AD761" s="35"/>
      <c r="AE761" s="35"/>
      <c r="AT761" s="18" t="s">
        <v>264</v>
      </c>
      <c r="AU761" s="18" t="s">
        <v>80</v>
      </c>
    </row>
    <row r="762" spans="1:65" s="2" customFormat="1" ht="16.5" customHeight="1">
      <c r="A762" s="35"/>
      <c r="B762" s="36"/>
      <c r="C762" s="193" t="s">
        <v>1228</v>
      </c>
      <c r="D762" s="193" t="s">
        <v>164</v>
      </c>
      <c r="E762" s="194" t="s">
        <v>1229</v>
      </c>
      <c r="F762" s="195" t="s">
        <v>1230</v>
      </c>
      <c r="G762" s="196" t="s">
        <v>481</v>
      </c>
      <c r="H762" s="197">
        <v>1</v>
      </c>
      <c r="I762" s="198"/>
      <c r="J762" s="199">
        <f>ROUND(I762*H762,2)</f>
        <v>0</v>
      </c>
      <c r="K762" s="195" t="s">
        <v>19</v>
      </c>
      <c r="L762" s="40"/>
      <c r="M762" s="200" t="s">
        <v>19</v>
      </c>
      <c r="N762" s="201" t="s">
        <v>42</v>
      </c>
      <c r="O762" s="65"/>
      <c r="P762" s="202">
        <f>O762*H762</f>
        <v>0</v>
      </c>
      <c r="Q762" s="202">
        <v>0</v>
      </c>
      <c r="R762" s="202">
        <f>Q762*H762</f>
        <v>0</v>
      </c>
      <c r="S762" s="202">
        <v>0</v>
      </c>
      <c r="T762" s="203">
        <f>S762*H762</f>
        <v>0</v>
      </c>
      <c r="U762" s="35"/>
      <c r="V762" s="35"/>
      <c r="W762" s="35"/>
      <c r="X762" s="35"/>
      <c r="Y762" s="35"/>
      <c r="Z762" s="35"/>
      <c r="AA762" s="35"/>
      <c r="AB762" s="35"/>
      <c r="AC762" s="35"/>
      <c r="AD762" s="35"/>
      <c r="AE762" s="35"/>
      <c r="AR762" s="204" t="s">
        <v>254</v>
      </c>
      <c r="AT762" s="204" t="s">
        <v>164</v>
      </c>
      <c r="AU762" s="204" t="s">
        <v>80</v>
      </c>
      <c r="AY762" s="18" t="s">
        <v>162</v>
      </c>
      <c r="BE762" s="205">
        <f>IF(N762="základní",J762,0)</f>
        <v>0</v>
      </c>
      <c r="BF762" s="205">
        <f>IF(N762="snížená",J762,0)</f>
        <v>0</v>
      </c>
      <c r="BG762" s="205">
        <f>IF(N762="zákl. přenesená",J762,0)</f>
        <v>0</v>
      </c>
      <c r="BH762" s="205">
        <f>IF(N762="sníž. přenesená",J762,0)</f>
        <v>0</v>
      </c>
      <c r="BI762" s="205">
        <f>IF(N762="nulová",J762,0)</f>
        <v>0</v>
      </c>
      <c r="BJ762" s="18" t="s">
        <v>78</v>
      </c>
      <c r="BK762" s="205">
        <f>ROUND(I762*H762,2)</f>
        <v>0</v>
      </c>
      <c r="BL762" s="18" t="s">
        <v>254</v>
      </c>
      <c r="BM762" s="204" t="s">
        <v>1231</v>
      </c>
    </row>
    <row r="763" spans="1:65" s="2" customFormat="1" ht="19.5">
      <c r="A763" s="35"/>
      <c r="B763" s="36"/>
      <c r="C763" s="37"/>
      <c r="D763" s="206" t="s">
        <v>264</v>
      </c>
      <c r="E763" s="37"/>
      <c r="F763" s="207" t="s">
        <v>1232</v>
      </c>
      <c r="G763" s="37"/>
      <c r="H763" s="37"/>
      <c r="I763" s="116"/>
      <c r="J763" s="37"/>
      <c r="K763" s="37"/>
      <c r="L763" s="40"/>
      <c r="M763" s="208"/>
      <c r="N763" s="209"/>
      <c r="O763" s="65"/>
      <c r="P763" s="65"/>
      <c r="Q763" s="65"/>
      <c r="R763" s="65"/>
      <c r="S763" s="65"/>
      <c r="T763" s="66"/>
      <c r="U763" s="35"/>
      <c r="V763" s="35"/>
      <c r="W763" s="35"/>
      <c r="X763" s="35"/>
      <c r="Y763" s="35"/>
      <c r="Z763" s="35"/>
      <c r="AA763" s="35"/>
      <c r="AB763" s="35"/>
      <c r="AC763" s="35"/>
      <c r="AD763" s="35"/>
      <c r="AE763" s="35"/>
      <c r="AT763" s="18" t="s">
        <v>264</v>
      </c>
      <c r="AU763" s="18" t="s">
        <v>80</v>
      </c>
    </row>
    <row r="764" spans="1:65" s="2" customFormat="1" ht="16.5" customHeight="1">
      <c r="A764" s="35"/>
      <c r="B764" s="36"/>
      <c r="C764" s="193" t="s">
        <v>1233</v>
      </c>
      <c r="D764" s="193" t="s">
        <v>164</v>
      </c>
      <c r="E764" s="194" t="s">
        <v>1234</v>
      </c>
      <c r="F764" s="195" t="s">
        <v>1235</v>
      </c>
      <c r="G764" s="196" t="s">
        <v>481</v>
      </c>
      <c r="H764" s="197">
        <v>4</v>
      </c>
      <c r="I764" s="198"/>
      <c r="J764" s="199">
        <f>ROUND(I764*H764,2)</f>
        <v>0</v>
      </c>
      <c r="K764" s="195" t="s">
        <v>19</v>
      </c>
      <c r="L764" s="40"/>
      <c r="M764" s="200" t="s">
        <v>19</v>
      </c>
      <c r="N764" s="201" t="s">
        <v>42</v>
      </c>
      <c r="O764" s="65"/>
      <c r="P764" s="202">
        <f>O764*H764</f>
        <v>0</v>
      </c>
      <c r="Q764" s="202">
        <v>0</v>
      </c>
      <c r="R764" s="202">
        <f>Q764*H764</f>
        <v>0</v>
      </c>
      <c r="S764" s="202">
        <v>0</v>
      </c>
      <c r="T764" s="203">
        <f>S764*H764</f>
        <v>0</v>
      </c>
      <c r="U764" s="35"/>
      <c r="V764" s="35"/>
      <c r="W764" s="35"/>
      <c r="X764" s="35"/>
      <c r="Y764" s="35"/>
      <c r="Z764" s="35"/>
      <c r="AA764" s="35"/>
      <c r="AB764" s="35"/>
      <c r="AC764" s="35"/>
      <c r="AD764" s="35"/>
      <c r="AE764" s="35"/>
      <c r="AR764" s="204" t="s">
        <v>254</v>
      </c>
      <c r="AT764" s="204" t="s">
        <v>164</v>
      </c>
      <c r="AU764" s="204" t="s">
        <v>80</v>
      </c>
      <c r="AY764" s="18" t="s">
        <v>162</v>
      </c>
      <c r="BE764" s="205">
        <f>IF(N764="základní",J764,0)</f>
        <v>0</v>
      </c>
      <c r="BF764" s="205">
        <f>IF(N764="snížená",J764,0)</f>
        <v>0</v>
      </c>
      <c r="BG764" s="205">
        <f>IF(N764="zákl. přenesená",J764,0)</f>
        <v>0</v>
      </c>
      <c r="BH764" s="205">
        <f>IF(N764="sníž. přenesená",J764,0)</f>
        <v>0</v>
      </c>
      <c r="BI764" s="205">
        <f>IF(N764="nulová",J764,0)</f>
        <v>0</v>
      </c>
      <c r="BJ764" s="18" t="s">
        <v>78</v>
      </c>
      <c r="BK764" s="205">
        <f>ROUND(I764*H764,2)</f>
        <v>0</v>
      </c>
      <c r="BL764" s="18" t="s">
        <v>254</v>
      </c>
      <c r="BM764" s="204" t="s">
        <v>1236</v>
      </c>
    </row>
    <row r="765" spans="1:65" s="2" customFormat="1" ht="19.5">
      <c r="A765" s="35"/>
      <c r="B765" s="36"/>
      <c r="C765" s="37"/>
      <c r="D765" s="206" t="s">
        <v>264</v>
      </c>
      <c r="E765" s="37"/>
      <c r="F765" s="207" t="s">
        <v>1237</v>
      </c>
      <c r="G765" s="37"/>
      <c r="H765" s="37"/>
      <c r="I765" s="116"/>
      <c r="J765" s="37"/>
      <c r="K765" s="37"/>
      <c r="L765" s="40"/>
      <c r="M765" s="208"/>
      <c r="N765" s="209"/>
      <c r="O765" s="65"/>
      <c r="P765" s="65"/>
      <c r="Q765" s="65"/>
      <c r="R765" s="65"/>
      <c r="S765" s="65"/>
      <c r="T765" s="66"/>
      <c r="U765" s="35"/>
      <c r="V765" s="35"/>
      <c r="W765" s="35"/>
      <c r="X765" s="35"/>
      <c r="Y765" s="35"/>
      <c r="Z765" s="35"/>
      <c r="AA765" s="35"/>
      <c r="AB765" s="35"/>
      <c r="AC765" s="35"/>
      <c r="AD765" s="35"/>
      <c r="AE765" s="35"/>
      <c r="AT765" s="18" t="s">
        <v>264</v>
      </c>
      <c r="AU765" s="18" t="s">
        <v>80</v>
      </c>
    </row>
    <row r="766" spans="1:65" s="2" customFormat="1" ht="16.5" customHeight="1">
      <c r="A766" s="35"/>
      <c r="B766" s="36"/>
      <c r="C766" s="193" t="s">
        <v>1238</v>
      </c>
      <c r="D766" s="193" t="s">
        <v>164</v>
      </c>
      <c r="E766" s="194" t="s">
        <v>1239</v>
      </c>
      <c r="F766" s="195" t="s">
        <v>1240</v>
      </c>
      <c r="G766" s="196" t="s">
        <v>481</v>
      </c>
      <c r="H766" s="197">
        <v>2</v>
      </c>
      <c r="I766" s="198"/>
      <c r="J766" s="199">
        <f>ROUND(I766*H766,2)</f>
        <v>0</v>
      </c>
      <c r="K766" s="195" t="s">
        <v>19</v>
      </c>
      <c r="L766" s="40"/>
      <c r="M766" s="200" t="s">
        <v>19</v>
      </c>
      <c r="N766" s="201" t="s">
        <v>42</v>
      </c>
      <c r="O766" s="65"/>
      <c r="P766" s="202">
        <f>O766*H766</f>
        <v>0</v>
      </c>
      <c r="Q766" s="202">
        <v>0</v>
      </c>
      <c r="R766" s="202">
        <f>Q766*H766</f>
        <v>0</v>
      </c>
      <c r="S766" s="202">
        <v>0</v>
      </c>
      <c r="T766" s="203">
        <f>S766*H766</f>
        <v>0</v>
      </c>
      <c r="U766" s="35"/>
      <c r="V766" s="35"/>
      <c r="W766" s="35"/>
      <c r="X766" s="35"/>
      <c r="Y766" s="35"/>
      <c r="Z766" s="35"/>
      <c r="AA766" s="35"/>
      <c r="AB766" s="35"/>
      <c r="AC766" s="35"/>
      <c r="AD766" s="35"/>
      <c r="AE766" s="35"/>
      <c r="AR766" s="204" t="s">
        <v>254</v>
      </c>
      <c r="AT766" s="204" t="s">
        <v>164</v>
      </c>
      <c r="AU766" s="204" t="s">
        <v>80</v>
      </c>
      <c r="AY766" s="18" t="s">
        <v>162</v>
      </c>
      <c r="BE766" s="205">
        <f>IF(N766="základní",J766,0)</f>
        <v>0</v>
      </c>
      <c r="BF766" s="205">
        <f>IF(N766="snížená",J766,0)</f>
        <v>0</v>
      </c>
      <c r="BG766" s="205">
        <f>IF(N766="zákl. přenesená",J766,0)</f>
        <v>0</v>
      </c>
      <c r="BH766" s="205">
        <f>IF(N766="sníž. přenesená",J766,0)</f>
        <v>0</v>
      </c>
      <c r="BI766" s="205">
        <f>IF(N766="nulová",J766,0)</f>
        <v>0</v>
      </c>
      <c r="BJ766" s="18" t="s">
        <v>78</v>
      </c>
      <c r="BK766" s="205">
        <f>ROUND(I766*H766,2)</f>
        <v>0</v>
      </c>
      <c r="BL766" s="18" t="s">
        <v>254</v>
      </c>
      <c r="BM766" s="204" t="s">
        <v>1241</v>
      </c>
    </row>
    <row r="767" spans="1:65" s="2" customFormat="1" ht="19.5">
      <c r="A767" s="35"/>
      <c r="B767" s="36"/>
      <c r="C767" s="37"/>
      <c r="D767" s="206" t="s">
        <v>264</v>
      </c>
      <c r="E767" s="37"/>
      <c r="F767" s="207" t="s">
        <v>1242</v>
      </c>
      <c r="G767" s="37"/>
      <c r="H767" s="37"/>
      <c r="I767" s="116"/>
      <c r="J767" s="37"/>
      <c r="K767" s="37"/>
      <c r="L767" s="40"/>
      <c r="M767" s="208"/>
      <c r="N767" s="209"/>
      <c r="O767" s="65"/>
      <c r="P767" s="65"/>
      <c r="Q767" s="65"/>
      <c r="R767" s="65"/>
      <c r="S767" s="65"/>
      <c r="T767" s="66"/>
      <c r="U767" s="35"/>
      <c r="V767" s="35"/>
      <c r="W767" s="35"/>
      <c r="X767" s="35"/>
      <c r="Y767" s="35"/>
      <c r="Z767" s="35"/>
      <c r="AA767" s="35"/>
      <c r="AB767" s="35"/>
      <c r="AC767" s="35"/>
      <c r="AD767" s="35"/>
      <c r="AE767" s="35"/>
      <c r="AT767" s="18" t="s">
        <v>264</v>
      </c>
      <c r="AU767" s="18" t="s">
        <v>80</v>
      </c>
    </row>
    <row r="768" spans="1:65" s="2" customFormat="1" ht="16.5" customHeight="1">
      <c r="A768" s="35"/>
      <c r="B768" s="36"/>
      <c r="C768" s="193" t="s">
        <v>1243</v>
      </c>
      <c r="D768" s="193" t="s">
        <v>164</v>
      </c>
      <c r="E768" s="194" t="s">
        <v>1244</v>
      </c>
      <c r="F768" s="195" t="s">
        <v>1245</v>
      </c>
      <c r="G768" s="196" t="s">
        <v>481</v>
      </c>
      <c r="H768" s="197">
        <v>1</v>
      </c>
      <c r="I768" s="198"/>
      <c r="J768" s="199">
        <f>ROUND(I768*H768,2)</f>
        <v>0</v>
      </c>
      <c r="K768" s="195" t="s">
        <v>19</v>
      </c>
      <c r="L768" s="40"/>
      <c r="M768" s="200" t="s">
        <v>19</v>
      </c>
      <c r="N768" s="201" t="s">
        <v>42</v>
      </c>
      <c r="O768" s="65"/>
      <c r="P768" s="202">
        <f>O768*H768</f>
        <v>0</v>
      </c>
      <c r="Q768" s="202">
        <v>0</v>
      </c>
      <c r="R768" s="202">
        <f>Q768*H768</f>
        <v>0</v>
      </c>
      <c r="S768" s="202">
        <v>0</v>
      </c>
      <c r="T768" s="203">
        <f>S768*H768</f>
        <v>0</v>
      </c>
      <c r="U768" s="35"/>
      <c r="V768" s="35"/>
      <c r="W768" s="35"/>
      <c r="X768" s="35"/>
      <c r="Y768" s="35"/>
      <c r="Z768" s="35"/>
      <c r="AA768" s="35"/>
      <c r="AB768" s="35"/>
      <c r="AC768" s="35"/>
      <c r="AD768" s="35"/>
      <c r="AE768" s="35"/>
      <c r="AR768" s="204" t="s">
        <v>254</v>
      </c>
      <c r="AT768" s="204" t="s">
        <v>164</v>
      </c>
      <c r="AU768" s="204" t="s">
        <v>80</v>
      </c>
      <c r="AY768" s="18" t="s">
        <v>162</v>
      </c>
      <c r="BE768" s="205">
        <f>IF(N768="základní",J768,0)</f>
        <v>0</v>
      </c>
      <c r="BF768" s="205">
        <f>IF(N768="snížená",J768,0)</f>
        <v>0</v>
      </c>
      <c r="BG768" s="205">
        <f>IF(N768="zákl. přenesená",J768,0)</f>
        <v>0</v>
      </c>
      <c r="BH768" s="205">
        <f>IF(N768="sníž. přenesená",J768,0)</f>
        <v>0</v>
      </c>
      <c r="BI768" s="205">
        <f>IF(N768="nulová",J768,0)</f>
        <v>0</v>
      </c>
      <c r="BJ768" s="18" t="s">
        <v>78</v>
      </c>
      <c r="BK768" s="205">
        <f>ROUND(I768*H768,2)</f>
        <v>0</v>
      </c>
      <c r="BL768" s="18" t="s">
        <v>254</v>
      </c>
      <c r="BM768" s="204" t="s">
        <v>1246</v>
      </c>
    </row>
    <row r="769" spans="1:65" s="2" customFormat="1" ht="19.5">
      <c r="A769" s="35"/>
      <c r="B769" s="36"/>
      <c r="C769" s="37"/>
      <c r="D769" s="206" t="s">
        <v>264</v>
      </c>
      <c r="E769" s="37"/>
      <c r="F769" s="207" t="s">
        <v>1247</v>
      </c>
      <c r="G769" s="37"/>
      <c r="H769" s="37"/>
      <c r="I769" s="116"/>
      <c r="J769" s="37"/>
      <c r="K769" s="37"/>
      <c r="L769" s="40"/>
      <c r="M769" s="208"/>
      <c r="N769" s="209"/>
      <c r="O769" s="65"/>
      <c r="P769" s="65"/>
      <c r="Q769" s="65"/>
      <c r="R769" s="65"/>
      <c r="S769" s="65"/>
      <c r="T769" s="66"/>
      <c r="U769" s="35"/>
      <c r="V769" s="35"/>
      <c r="W769" s="35"/>
      <c r="X769" s="35"/>
      <c r="Y769" s="35"/>
      <c r="Z769" s="35"/>
      <c r="AA769" s="35"/>
      <c r="AB769" s="35"/>
      <c r="AC769" s="35"/>
      <c r="AD769" s="35"/>
      <c r="AE769" s="35"/>
      <c r="AT769" s="18" t="s">
        <v>264</v>
      </c>
      <c r="AU769" s="18" t="s">
        <v>80</v>
      </c>
    </row>
    <row r="770" spans="1:65" s="2" customFormat="1" ht="16.5" customHeight="1">
      <c r="A770" s="35"/>
      <c r="B770" s="36"/>
      <c r="C770" s="193" t="s">
        <v>1248</v>
      </c>
      <c r="D770" s="193" t="s">
        <v>164</v>
      </c>
      <c r="E770" s="194" t="s">
        <v>1249</v>
      </c>
      <c r="F770" s="195" t="s">
        <v>1245</v>
      </c>
      <c r="G770" s="196" t="s">
        <v>481</v>
      </c>
      <c r="H770" s="197">
        <v>1</v>
      </c>
      <c r="I770" s="198"/>
      <c r="J770" s="199">
        <f>ROUND(I770*H770,2)</f>
        <v>0</v>
      </c>
      <c r="K770" s="195" t="s">
        <v>19</v>
      </c>
      <c r="L770" s="40"/>
      <c r="M770" s="200" t="s">
        <v>19</v>
      </c>
      <c r="N770" s="201" t="s">
        <v>42</v>
      </c>
      <c r="O770" s="65"/>
      <c r="P770" s="202">
        <f>O770*H770</f>
        <v>0</v>
      </c>
      <c r="Q770" s="202">
        <v>0</v>
      </c>
      <c r="R770" s="202">
        <f>Q770*H770</f>
        <v>0</v>
      </c>
      <c r="S770" s="202">
        <v>0</v>
      </c>
      <c r="T770" s="203">
        <f>S770*H770</f>
        <v>0</v>
      </c>
      <c r="U770" s="35"/>
      <c r="V770" s="35"/>
      <c r="W770" s="35"/>
      <c r="X770" s="35"/>
      <c r="Y770" s="35"/>
      <c r="Z770" s="35"/>
      <c r="AA770" s="35"/>
      <c r="AB770" s="35"/>
      <c r="AC770" s="35"/>
      <c r="AD770" s="35"/>
      <c r="AE770" s="35"/>
      <c r="AR770" s="204" t="s">
        <v>254</v>
      </c>
      <c r="AT770" s="204" t="s">
        <v>164</v>
      </c>
      <c r="AU770" s="204" t="s">
        <v>80</v>
      </c>
      <c r="AY770" s="18" t="s">
        <v>162</v>
      </c>
      <c r="BE770" s="205">
        <f>IF(N770="základní",J770,0)</f>
        <v>0</v>
      </c>
      <c r="BF770" s="205">
        <f>IF(N770="snížená",J770,0)</f>
        <v>0</v>
      </c>
      <c r="BG770" s="205">
        <f>IF(N770="zákl. přenesená",J770,0)</f>
        <v>0</v>
      </c>
      <c r="BH770" s="205">
        <f>IF(N770="sníž. přenesená",J770,0)</f>
        <v>0</v>
      </c>
      <c r="BI770" s="205">
        <f>IF(N770="nulová",J770,0)</f>
        <v>0</v>
      </c>
      <c r="BJ770" s="18" t="s">
        <v>78</v>
      </c>
      <c r="BK770" s="205">
        <f>ROUND(I770*H770,2)</f>
        <v>0</v>
      </c>
      <c r="BL770" s="18" t="s">
        <v>254</v>
      </c>
      <c r="BM770" s="204" t="s">
        <v>1250</v>
      </c>
    </row>
    <row r="771" spans="1:65" s="2" customFormat="1" ht="19.5">
      <c r="A771" s="35"/>
      <c r="B771" s="36"/>
      <c r="C771" s="37"/>
      <c r="D771" s="206" t="s">
        <v>264</v>
      </c>
      <c r="E771" s="37"/>
      <c r="F771" s="207" t="s">
        <v>1251</v>
      </c>
      <c r="G771" s="37"/>
      <c r="H771" s="37"/>
      <c r="I771" s="116"/>
      <c r="J771" s="37"/>
      <c r="K771" s="37"/>
      <c r="L771" s="40"/>
      <c r="M771" s="208"/>
      <c r="N771" s="209"/>
      <c r="O771" s="65"/>
      <c r="P771" s="65"/>
      <c r="Q771" s="65"/>
      <c r="R771" s="65"/>
      <c r="S771" s="65"/>
      <c r="T771" s="66"/>
      <c r="U771" s="35"/>
      <c r="V771" s="35"/>
      <c r="W771" s="35"/>
      <c r="X771" s="35"/>
      <c r="Y771" s="35"/>
      <c r="Z771" s="35"/>
      <c r="AA771" s="35"/>
      <c r="AB771" s="35"/>
      <c r="AC771" s="35"/>
      <c r="AD771" s="35"/>
      <c r="AE771" s="35"/>
      <c r="AT771" s="18" t="s">
        <v>264</v>
      </c>
      <c r="AU771" s="18" t="s">
        <v>80</v>
      </c>
    </row>
    <row r="772" spans="1:65" s="2" customFormat="1" ht="16.5" customHeight="1">
      <c r="A772" s="35"/>
      <c r="B772" s="36"/>
      <c r="C772" s="193" t="s">
        <v>1252</v>
      </c>
      <c r="D772" s="193" t="s">
        <v>164</v>
      </c>
      <c r="E772" s="194" t="s">
        <v>1253</v>
      </c>
      <c r="F772" s="195" t="s">
        <v>1245</v>
      </c>
      <c r="G772" s="196" t="s">
        <v>481</v>
      </c>
      <c r="H772" s="197">
        <v>1</v>
      </c>
      <c r="I772" s="198"/>
      <c r="J772" s="199">
        <f>ROUND(I772*H772,2)</f>
        <v>0</v>
      </c>
      <c r="K772" s="195" t="s">
        <v>19</v>
      </c>
      <c r="L772" s="40"/>
      <c r="M772" s="200" t="s">
        <v>19</v>
      </c>
      <c r="N772" s="201" t="s">
        <v>42</v>
      </c>
      <c r="O772" s="65"/>
      <c r="P772" s="202">
        <f>O772*H772</f>
        <v>0</v>
      </c>
      <c r="Q772" s="202">
        <v>0</v>
      </c>
      <c r="R772" s="202">
        <f>Q772*H772</f>
        <v>0</v>
      </c>
      <c r="S772" s="202">
        <v>0</v>
      </c>
      <c r="T772" s="203">
        <f>S772*H772</f>
        <v>0</v>
      </c>
      <c r="U772" s="35"/>
      <c r="V772" s="35"/>
      <c r="W772" s="35"/>
      <c r="X772" s="35"/>
      <c r="Y772" s="35"/>
      <c r="Z772" s="35"/>
      <c r="AA772" s="35"/>
      <c r="AB772" s="35"/>
      <c r="AC772" s="35"/>
      <c r="AD772" s="35"/>
      <c r="AE772" s="35"/>
      <c r="AR772" s="204" t="s">
        <v>254</v>
      </c>
      <c r="AT772" s="204" t="s">
        <v>164</v>
      </c>
      <c r="AU772" s="204" t="s">
        <v>80</v>
      </c>
      <c r="AY772" s="18" t="s">
        <v>162</v>
      </c>
      <c r="BE772" s="205">
        <f>IF(N772="základní",J772,0)</f>
        <v>0</v>
      </c>
      <c r="BF772" s="205">
        <f>IF(N772="snížená",J772,0)</f>
        <v>0</v>
      </c>
      <c r="BG772" s="205">
        <f>IF(N772="zákl. přenesená",J772,0)</f>
        <v>0</v>
      </c>
      <c r="BH772" s="205">
        <f>IF(N772="sníž. přenesená",J772,0)</f>
        <v>0</v>
      </c>
      <c r="BI772" s="205">
        <f>IF(N772="nulová",J772,0)</f>
        <v>0</v>
      </c>
      <c r="BJ772" s="18" t="s">
        <v>78</v>
      </c>
      <c r="BK772" s="205">
        <f>ROUND(I772*H772,2)</f>
        <v>0</v>
      </c>
      <c r="BL772" s="18" t="s">
        <v>254</v>
      </c>
      <c r="BM772" s="204" t="s">
        <v>1254</v>
      </c>
    </row>
    <row r="773" spans="1:65" s="2" customFormat="1" ht="19.5">
      <c r="A773" s="35"/>
      <c r="B773" s="36"/>
      <c r="C773" s="37"/>
      <c r="D773" s="206" t="s">
        <v>264</v>
      </c>
      <c r="E773" s="37"/>
      <c r="F773" s="207" t="s">
        <v>1255</v>
      </c>
      <c r="G773" s="37"/>
      <c r="H773" s="37"/>
      <c r="I773" s="116"/>
      <c r="J773" s="37"/>
      <c r="K773" s="37"/>
      <c r="L773" s="40"/>
      <c r="M773" s="208"/>
      <c r="N773" s="209"/>
      <c r="O773" s="65"/>
      <c r="P773" s="65"/>
      <c r="Q773" s="65"/>
      <c r="R773" s="65"/>
      <c r="S773" s="65"/>
      <c r="T773" s="66"/>
      <c r="U773" s="35"/>
      <c r="V773" s="35"/>
      <c r="W773" s="35"/>
      <c r="X773" s="35"/>
      <c r="Y773" s="35"/>
      <c r="Z773" s="35"/>
      <c r="AA773" s="35"/>
      <c r="AB773" s="35"/>
      <c r="AC773" s="35"/>
      <c r="AD773" s="35"/>
      <c r="AE773" s="35"/>
      <c r="AT773" s="18" t="s">
        <v>264</v>
      </c>
      <c r="AU773" s="18" t="s">
        <v>80</v>
      </c>
    </row>
    <row r="774" spans="1:65" s="2" customFormat="1" ht="16.5" customHeight="1">
      <c r="A774" s="35"/>
      <c r="B774" s="36"/>
      <c r="C774" s="193" t="s">
        <v>1256</v>
      </c>
      <c r="D774" s="193" t="s">
        <v>164</v>
      </c>
      <c r="E774" s="194" t="s">
        <v>1257</v>
      </c>
      <c r="F774" s="195" t="s">
        <v>1245</v>
      </c>
      <c r="G774" s="196" t="s">
        <v>481</v>
      </c>
      <c r="H774" s="197">
        <v>1</v>
      </c>
      <c r="I774" s="198"/>
      <c r="J774" s="199">
        <f>ROUND(I774*H774,2)</f>
        <v>0</v>
      </c>
      <c r="K774" s="195" t="s">
        <v>19</v>
      </c>
      <c r="L774" s="40"/>
      <c r="M774" s="200" t="s">
        <v>19</v>
      </c>
      <c r="N774" s="201" t="s">
        <v>42</v>
      </c>
      <c r="O774" s="65"/>
      <c r="P774" s="202">
        <f>O774*H774</f>
        <v>0</v>
      </c>
      <c r="Q774" s="202">
        <v>0</v>
      </c>
      <c r="R774" s="202">
        <f>Q774*H774</f>
        <v>0</v>
      </c>
      <c r="S774" s="202">
        <v>0</v>
      </c>
      <c r="T774" s="203">
        <f>S774*H774</f>
        <v>0</v>
      </c>
      <c r="U774" s="35"/>
      <c r="V774" s="35"/>
      <c r="W774" s="35"/>
      <c r="X774" s="35"/>
      <c r="Y774" s="35"/>
      <c r="Z774" s="35"/>
      <c r="AA774" s="35"/>
      <c r="AB774" s="35"/>
      <c r="AC774" s="35"/>
      <c r="AD774" s="35"/>
      <c r="AE774" s="35"/>
      <c r="AR774" s="204" t="s">
        <v>254</v>
      </c>
      <c r="AT774" s="204" t="s">
        <v>164</v>
      </c>
      <c r="AU774" s="204" t="s">
        <v>80</v>
      </c>
      <c r="AY774" s="18" t="s">
        <v>162</v>
      </c>
      <c r="BE774" s="205">
        <f>IF(N774="základní",J774,0)</f>
        <v>0</v>
      </c>
      <c r="BF774" s="205">
        <f>IF(N774="snížená",J774,0)</f>
        <v>0</v>
      </c>
      <c r="BG774" s="205">
        <f>IF(N774="zákl. přenesená",J774,0)</f>
        <v>0</v>
      </c>
      <c r="BH774" s="205">
        <f>IF(N774="sníž. přenesená",J774,0)</f>
        <v>0</v>
      </c>
      <c r="BI774" s="205">
        <f>IF(N774="nulová",J774,0)</f>
        <v>0</v>
      </c>
      <c r="BJ774" s="18" t="s">
        <v>78</v>
      </c>
      <c r="BK774" s="205">
        <f>ROUND(I774*H774,2)</f>
        <v>0</v>
      </c>
      <c r="BL774" s="18" t="s">
        <v>254</v>
      </c>
      <c r="BM774" s="204" t="s">
        <v>1258</v>
      </c>
    </row>
    <row r="775" spans="1:65" s="2" customFormat="1" ht="19.5">
      <c r="A775" s="35"/>
      <c r="B775" s="36"/>
      <c r="C775" s="37"/>
      <c r="D775" s="206" t="s">
        <v>264</v>
      </c>
      <c r="E775" s="37"/>
      <c r="F775" s="207" t="s">
        <v>1259</v>
      </c>
      <c r="G775" s="37"/>
      <c r="H775" s="37"/>
      <c r="I775" s="116"/>
      <c r="J775" s="37"/>
      <c r="K775" s="37"/>
      <c r="L775" s="40"/>
      <c r="M775" s="208"/>
      <c r="N775" s="209"/>
      <c r="O775" s="65"/>
      <c r="P775" s="65"/>
      <c r="Q775" s="65"/>
      <c r="R775" s="65"/>
      <c r="S775" s="65"/>
      <c r="T775" s="66"/>
      <c r="U775" s="35"/>
      <c r="V775" s="35"/>
      <c r="W775" s="35"/>
      <c r="X775" s="35"/>
      <c r="Y775" s="35"/>
      <c r="Z775" s="35"/>
      <c r="AA775" s="35"/>
      <c r="AB775" s="35"/>
      <c r="AC775" s="35"/>
      <c r="AD775" s="35"/>
      <c r="AE775" s="35"/>
      <c r="AT775" s="18" t="s">
        <v>264</v>
      </c>
      <c r="AU775" s="18" t="s">
        <v>80</v>
      </c>
    </row>
    <row r="776" spans="1:65" s="2" customFormat="1" ht="16.5" customHeight="1">
      <c r="A776" s="35"/>
      <c r="B776" s="36"/>
      <c r="C776" s="193" t="s">
        <v>1260</v>
      </c>
      <c r="D776" s="193" t="s">
        <v>164</v>
      </c>
      <c r="E776" s="194" t="s">
        <v>1261</v>
      </c>
      <c r="F776" s="195" t="s">
        <v>1245</v>
      </c>
      <c r="G776" s="196" t="s">
        <v>481</v>
      </c>
      <c r="H776" s="197">
        <v>1</v>
      </c>
      <c r="I776" s="198"/>
      <c r="J776" s="199">
        <f>ROUND(I776*H776,2)</f>
        <v>0</v>
      </c>
      <c r="K776" s="195" t="s">
        <v>19</v>
      </c>
      <c r="L776" s="40"/>
      <c r="M776" s="200" t="s">
        <v>19</v>
      </c>
      <c r="N776" s="201" t="s">
        <v>42</v>
      </c>
      <c r="O776" s="65"/>
      <c r="P776" s="202">
        <f>O776*H776</f>
        <v>0</v>
      </c>
      <c r="Q776" s="202">
        <v>0</v>
      </c>
      <c r="R776" s="202">
        <f>Q776*H776</f>
        <v>0</v>
      </c>
      <c r="S776" s="202">
        <v>0</v>
      </c>
      <c r="T776" s="203">
        <f>S776*H776</f>
        <v>0</v>
      </c>
      <c r="U776" s="35"/>
      <c r="V776" s="35"/>
      <c r="W776" s="35"/>
      <c r="X776" s="35"/>
      <c r="Y776" s="35"/>
      <c r="Z776" s="35"/>
      <c r="AA776" s="35"/>
      <c r="AB776" s="35"/>
      <c r="AC776" s="35"/>
      <c r="AD776" s="35"/>
      <c r="AE776" s="35"/>
      <c r="AR776" s="204" t="s">
        <v>254</v>
      </c>
      <c r="AT776" s="204" t="s">
        <v>164</v>
      </c>
      <c r="AU776" s="204" t="s">
        <v>80</v>
      </c>
      <c r="AY776" s="18" t="s">
        <v>162</v>
      </c>
      <c r="BE776" s="205">
        <f>IF(N776="základní",J776,0)</f>
        <v>0</v>
      </c>
      <c r="BF776" s="205">
        <f>IF(N776="snížená",J776,0)</f>
        <v>0</v>
      </c>
      <c r="BG776" s="205">
        <f>IF(N776="zákl. přenesená",J776,0)</f>
        <v>0</v>
      </c>
      <c r="BH776" s="205">
        <f>IF(N776="sníž. přenesená",J776,0)</f>
        <v>0</v>
      </c>
      <c r="BI776" s="205">
        <f>IF(N776="nulová",J776,0)</f>
        <v>0</v>
      </c>
      <c r="BJ776" s="18" t="s">
        <v>78</v>
      </c>
      <c r="BK776" s="205">
        <f>ROUND(I776*H776,2)</f>
        <v>0</v>
      </c>
      <c r="BL776" s="18" t="s">
        <v>254</v>
      </c>
      <c r="BM776" s="204" t="s">
        <v>1262</v>
      </c>
    </row>
    <row r="777" spans="1:65" s="2" customFormat="1" ht="19.5">
      <c r="A777" s="35"/>
      <c r="B777" s="36"/>
      <c r="C777" s="37"/>
      <c r="D777" s="206" t="s">
        <v>264</v>
      </c>
      <c r="E777" s="37"/>
      <c r="F777" s="207" t="s">
        <v>1263</v>
      </c>
      <c r="G777" s="37"/>
      <c r="H777" s="37"/>
      <c r="I777" s="116"/>
      <c r="J777" s="37"/>
      <c r="K777" s="37"/>
      <c r="L777" s="40"/>
      <c r="M777" s="208"/>
      <c r="N777" s="209"/>
      <c r="O777" s="65"/>
      <c r="P777" s="65"/>
      <c r="Q777" s="65"/>
      <c r="R777" s="65"/>
      <c r="S777" s="65"/>
      <c r="T777" s="66"/>
      <c r="U777" s="35"/>
      <c r="V777" s="35"/>
      <c r="W777" s="35"/>
      <c r="X777" s="35"/>
      <c r="Y777" s="35"/>
      <c r="Z777" s="35"/>
      <c r="AA777" s="35"/>
      <c r="AB777" s="35"/>
      <c r="AC777" s="35"/>
      <c r="AD777" s="35"/>
      <c r="AE777" s="35"/>
      <c r="AT777" s="18" t="s">
        <v>264</v>
      </c>
      <c r="AU777" s="18" t="s">
        <v>80</v>
      </c>
    </row>
    <row r="778" spans="1:65" s="2" customFormat="1" ht="16.5" customHeight="1">
      <c r="A778" s="35"/>
      <c r="B778" s="36"/>
      <c r="C778" s="193" t="s">
        <v>1264</v>
      </c>
      <c r="D778" s="193" t="s">
        <v>164</v>
      </c>
      <c r="E778" s="194" t="s">
        <v>1265</v>
      </c>
      <c r="F778" s="195" t="s">
        <v>1217</v>
      </c>
      <c r="G778" s="196" t="s">
        <v>481</v>
      </c>
      <c r="H778" s="197">
        <v>1</v>
      </c>
      <c r="I778" s="198"/>
      <c r="J778" s="199">
        <f>ROUND(I778*H778,2)</f>
        <v>0</v>
      </c>
      <c r="K778" s="195" t="s">
        <v>19</v>
      </c>
      <c r="L778" s="40"/>
      <c r="M778" s="200" t="s">
        <v>19</v>
      </c>
      <c r="N778" s="201" t="s">
        <v>42</v>
      </c>
      <c r="O778" s="65"/>
      <c r="P778" s="202">
        <f>O778*H778</f>
        <v>0</v>
      </c>
      <c r="Q778" s="202">
        <v>0</v>
      </c>
      <c r="R778" s="202">
        <f>Q778*H778</f>
        <v>0</v>
      </c>
      <c r="S778" s="202">
        <v>0</v>
      </c>
      <c r="T778" s="203">
        <f>S778*H778</f>
        <v>0</v>
      </c>
      <c r="U778" s="35"/>
      <c r="V778" s="35"/>
      <c r="W778" s="35"/>
      <c r="X778" s="35"/>
      <c r="Y778" s="35"/>
      <c r="Z778" s="35"/>
      <c r="AA778" s="35"/>
      <c r="AB778" s="35"/>
      <c r="AC778" s="35"/>
      <c r="AD778" s="35"/>
      <c r="AE778" s="35"/>
      <c r="AR778" s="204" t="s">
        <v>254</v>
      </c>
      <c r="AT778" s="204" t="s">
        <v>164</v>
      </c>
      <c r="AU778" s="204" t="s">
        <v>80</v>
      </c>
      <c r="AY778" s="18" t="s">
        <v>162</v>
      </c>
      <c r="BE778" s="205">
        <f>IF(N778="základní",J778,0)</f>
        <v>0</v>
      </c>
      <c r="BF778" s="205">
        <f>IF(N778="snížená",J778,0)</f>
        <v>0</v>
      </c>
      <c r="BG778" s="205">
        <f>IF(N778="zákl. přenesená",J778,0)</f>
        <v>0</v>
      </c>
      <c r="BH778" s="205">
        <f>IF(N778="sníž. přenesená",J778,0)</f>
        <v>0</v>
      </c>
      <c r="BI778" s="205">
        <f>IF(N778="nulová",J778,0)</f>
        <v>0</v>
      </c>
      <c r="BJ778" s="18" t="s">
        <v>78</v>
      </c>
      <c r="BK778" s="205">
        <f>ROUND(I778*H778,2)</f>
        <v>0</v>
      </c>
      <c r="BL778" s="18" t="s">
        <v>254</v>
      </c>
      <c r="BM778" s="204" t="s">
        <v>1266</v>
      </c>
    </row>
    <row r="779" spans="1:65" s="2" customFormat="1" ht="19.5">
      <c r="A779" s="35"/>
      <c r="B779" s="36"/>
      <c r="C779" s="37"/>
      <c r="D779" s="206" t="s">
        <v>264</v>
      </c>
      <c r="E779" s="37"/>
      <c r="F779" s="207" t="s">
        <v>1267</v>
      </c>
      <c r="G779" s="37"/>
      <c r="H779" s="37"/>
      <c r="I779" s="116"/>
      <c r="J779" s="37"/>
      <c r="K779" s="37"/>
      <c r="L779" s="40"/>
      <c r="M779" s="208"/>
      <c r="N779" s="209"/>
      <c r="O779" s="65"/>
      <c r="P779" s="65"/>
      <c r="Q779" s="65"/>
      <c r="R779" s="65"/>
      <c r="S779" s="65"/>
      <c r="T779" s="66"/>
      <c r="U779" s="35"/>
      <c r="V779" s="35"/>
      <c r="W779" s="35"/>
      <c r="X779" s="35"/>
      <c r="Y779" s="35"/>
      <c r="Z779" s="35"/>
      <c r="AA779" s="35"/>
      <c r="AB779" s="35"/>
      <c r="AC779" s="35"/>
      <c r="AD779" s="35"/>
      <c r="AE779" s="35"/>
      <c r="AT779" s="18" t="s">
        <v>264</v>
      </c>
      <c r="AU779" s="18" t="s">
        <v>80</v>
      </c>
    </row>
    <row r="780" spans="1:65" s="2" customFormat="1" ht="16.5" customHeight="1">
      <c r="A780" s="35"/>
      <c r="B780" s="36"/>
      <c r="C780" s="193" t="s">
        <v>1268</v>
      </c>
      <c r="D780" s="193" t="s">
        <v>164</v>
      </c>
      <c r="E780" s="194" t="s">
        <v>1269</v>
      </c>
      <c r="F780" s="195" t="s">
        <v>1217</v>
      </c>
      <c r="G780" s="196" t="s">
        <v>481</v>
      </c>
      <c r="H780" s="197">
        <v>1</v>
      </c>
      <c r="I780" s="198"/>
      <c r="J780" s="199">
        <f>ROUND(I780*H780,2)</f>
        <v>0</v>
      </c>
      <c r="K780" s="195" t="s">
        <v>19</v>
      </c>
      <c r="L780" s="40"/>
      <c r="M780" s="200" t="s">
        <v>19</v>
      </c>
      <c r="N780" s="201" t="s">
        <v>42</v>
      </c>
      <c r="O780" s="65"/>
      <c r="P780" s="202">
        <f>O780*H780</f>
        <v>0</v>
      </c>
      <c r="Q780" s="202">
        <v>0</v>
      </c>
      <c r="R780" s="202">
        <f>Q780*H780</f>
        <v>0</v>
      </c>
      <c r="S780" s="202">
        <v>0</v>
      </c>
      <c r="T780" s="203">
        <f>S780*H780</f>
        <v>0</v>
      </c>
      <c r="U780" s="35"/>
      <c r="V780" s="35"/>
      <c r="W780" s="35"/>
      <c r="X780" s="35"/>
      <c r="Y780" s="35"/>
      <c r="Z780" s="35"/>
      <c r="AA780" s="35"/>
      <c r="AB780" s="35"/>
      <c r="AC780" s="35"/>
      <c r="AD780" s="35"/>
      <c r="AE780" s="35"/>
      <c r="AR780" s="204" t="s">
        <v>254</v>
      </c>
      <c r="AT780" s="204" t="s">
        <v>164</v>
      </c>
      <c r="AU780" s="204" t="s">
        <v>80</v>
      </c>
      <c r="AY780" s="18" t="s">
        <v>162</v>
      </c>
      <c r="BE780" s="205">
        <f>IF(N780="základní",J780,0)</f>
        <v>0</v>
      </c>
      <c r="BF780" s="205">
        <f>IF(N780="snížená",J780,0)</f>
        <v>0</v>
      </c>
      <c r="BG780" s="205">
        <f>IF(N780="zákl. přenesená",J780,0)</f>
        <v>0</v>
      </c>
      <c r="BH780" s="205">
        <f>IF(N780="sníž. přenesená",J780,0)</f>
        <v>0</v>
      </c>
      <c r="BI780" s="205">
        <f>IF(N780="nulová",J780,0)</f>
        <v>0</v>
      </c>
      <c r="BJ780" s="18" t="s">
        <v>78</v>
      </c>
      <c r="BK780" s="205">
        <f>ROUND(I780*H780,2)</f>
        <v>0</v>
      </c>
      <c r="BL780" s="18" t="s">
        <v>254</v>
      </c>
      <c r="BM780" s="204" t="s">
        <v>1270</v>
      </c>
    </row>
    <row r="781" spans="1:65" s="2" customFormat="1" ht="19.5">
      <c r="A781" s="35"/>
      <c r="B781" s="36"/>
      <c r="C781" s="37"/>
      <c r="D781" s="206" t="s">
        <v>264</v>
      </c>
      <c r="E781" s="37"/>
      <c r="F781" s="207" t="s">
        <v>1271</v>
      </c>
      <c r="G781" s="37"/>
      <c r="H781" s="37"/>
      <c r="I781" s="116"/>
      <c r="J781" s="37"/>
      <c r="K781" s="37"/>
      <c r="L781" s="40"/>
      <c r="M781" s="208"/>
      <c r="N781" s="209"/>
      <c r="O781" s="65"/>
      <c r="P781" s="65"/>
      <c r="Q781" s="65"/>
      <c r="R781" s="65"/>
      <c r="S781" s="65"/>
      <c r="T781" s="66"/>
      <c r="U781" s="35"/>
      <c r="V781" s="35"/>
      <c r="W781" s="35"/>
      <c r="X781" s="35"/>
      <c r="Y781" s="35"/>
      <c r="Z781" s="35"/>
      <c r="AA781" s="35"/>
      <c r="AB781" s="35"/>
      <c r="AC781" s="35"/>
      <c r="AD781" s="35"/>
      <c r="AE781" s="35"/>
      <c r="AT781" s="18" t="s">
        <v>264</v>
      </c>
      <c r="AU781" s="18" t="s">
        <v>80</v>
      </c>
    </row>
    <row r="782" spans="1:65" s="2" customFormat="1" ht="16.5" customHeight="1">
      <c r="A782" s="35"/>
      <c r="B782" s="36"/>
      <c r="C782" s="193" t="s">
        <v>1272</v>
      </c>
      <c r="D782" s="193" t="s">
        <v>164</v>
      </c>
      <c r="E782" s="194" t="s">
        <v>1273</v>
      </c>
      <c r="F782" s="195" t="s">
        <v>1217</v>
      </c>
      <c r="G782" s="196" t="s">
        <v>481</v>
      </c>
      <c r="H782" s="197">
        <v>1</v>
      </c>
      <c r="I782" s="198"/>
      <c r="J782" s="199">
        <f>ROUND(I782*H782,2)</f>
        <v>0</v>
      </c>
      <c r="K782" s="195" t="s">
        <v>19</v>
      </c>
      <c r="L782" s="40"/>
      <c r="M782" s="200" t="s">
        <v>19</v>
      </c>
      <c r="N782" s="201" t="s">
        <v>42</v>
      </c>
      <c r="O782" s="65"/>
      <c r="P782" s="202">
        <f>O782*H782</f>
        <v>0</v>
      </c>
      <c r="Q782" s="202">
        <v>0</v>
      </c>
      <c r="R782" s="202">
        <f>Q782*H782</f>
        <v>0</v>
      </c>
      <c r="S782" s="202">
        <v>0</v>
      </c>
      <c r="T782" s="203">
        <f>S782*H782</f>
        <v>0</v>
      </c>
      <c r="U782" s="35"/>
      <c r="V782" s="35"/>
      <c r="W782" s="35"/>
      <c r="X782" s="35"/>
      <c r="Y782" s="35"/>
      <c r="Z782" s="35"/>
      <c r="AA782" s="35"/>
      <c r="AB782" s="35"/>
      <c r="AC782" s="35"/>
      <c r="AD782" s="35"/>
      <c r="AE782" s="35"/>
      <c r="AR782" s="204" t="s">
        <v>254</v>
      </c>
      <c r="AT782" s="204" t="s">
        <v>164</v>
      </c>
      <c r="AU782" s="204" t="s">
        <v>80</v>
      </c>
      <c r="AY782" s="18" t="s">
        <v>162</v>
      </c>
      <c r="BE782" s="205">
        <f>IF(N782="základní",J782,0)</f>
        <v>0</v>
      </c>
      <c r="BF782" s="205">
        <f>IF(N782="snížená",J782,0)</f>
        <v>0</v>
      </c>
      <c r="BG782" s="205">
        <f>IF(N782="zákl. přenesená",J782,0)</f>
        <v>0</v>
      </c>
      <c r="BH782" s="205">
        <f>IF(N782="sníž. přenesená",J782,0)</f>
        <v>0</v>
      </c>
      <c r="BI782" s="205">
        <f>IF(N782="nulová",J782,0)</f>
        <v>0</v>
      </c>
      <c r="BJ782" s="18" t="s">
        <v>78</v>
      </c>
      <c r="BK782" s="205">
        <f>ROUND(I782*H782,2)</f>
        <v>0</v>
      </c>
      <c r="BL782" s="18" t="s">
        <v>254</v>
      </c>
      <c r="BM782" s="204" t="s">
        <v>1274</v>
      </c>
    </row>
    <row r="783" spans="1:65" s="2" customFormat="1" ht="19.5">
      <c r="A783" s="35"/>
      <c r="B783" s="36"/>
      <c r="C783" s="37"/>
      <c r="D783" s="206" t="s">
        <v>264</v>
      </c>
      <c r="E783" s="37"/>
      <c r="F783" s="207" t="s">
        <v>1275</v>
      </c>
      <c r="G783" s="37"/>
      <c r="H783" s="37"/>
      <c r="I783" s="116"/>
      <c r="J783" s="37"/>
      <c r="K783" s="37"/>
      <c r="L783" s="40"/>
      <c r="M783" s="208"/>
      <c r="N783" s="209"/>
      <c r="O783" s="65"/>
      <c r="P783" s="65"/>
      <c r="Q783" s="65"/>
      <c r="R783" s="65"/>
      <c r="S783" s="65"/>
      <c r="T783" s="66"/>
      <c r="U783" s="35"/>
      <c r="V783" s="35"/>
      <c r="W783" s="35"/>
      <c r="X783" s="35"/>
      <c r="Y783" s="35"/>
      <c r="Z783" s="35"/>
      <c r="AA783" s="35"/>
      <c r="AB783" s="35"/>
      <c r="AC783" s="35"/>
      <c r="AD783" s="35"/>
      <c r="AE783" s="35"/>
      <c r="AT783" s="18" t="s">
        <v>264</v>
      </c>
      <c r="AU783" s="18" t="s">
        <v>80</v>
      </c>
    </row>
    <row r="784" spans="1:65" s="2" customFormat="1" ht="16.5" customHeight="1">
      <c r="A784" s="35"/>
      <c r="B784" s="36"/>
      <c r="C784" s="193" t="s">
        <v>1276</v>
      </c>
      <c r="D784" s="193" t="s">
        <v>164</v>
      </c>
      <c r="E784" s="194" t="s">
        <v>1277</v>
      </c>
      <c r="F784" s="195" t="s">
        <v>1240</v>
      </c>
      <c r="G784" s="196" t="s">
        <v>481</v>
      </c>
      <c r="H784" s="197">
        <v>1</v>
      </c>
      <c r="I784" s="198"/>
      <c r="J784" s="199">
        <f>ROUND(I784*H784,2)</f>
        <v>0</v>
      </c>
      <c r="K784" s="195" t="s">
        <v>19</v>
      </c>
      <c r="L784" s="40"/>
      <c r="M784" s="200" t="s">
        <v>19</v>
      </c>
      <c r="N784" s="201" t="s">
        <v>42</v>
      </c>
      <c r="O784" s="65"/>
      <c r="P784" s="202">
        <f>O784*H784</f>
        <v>0</v>
      </c>
      <c r="Q784" s="202">
        <v>0</v>
      </c>
      <c r="R784" s="202">
        <f>Q784*H784</f>
        <v>0</v>
      </c>
      <c r="S784" s="202">
        <v>0</v>
      </c>
      <c r="T784" s="203">
        <f>S784*H784</f>
        <v>0</v>
      </c>
      <c r="U784" s="35"/>
      <c r="V784" s="35"/>
      <c r="W784" s="35"/>
      <c r="X784" s="35"/>
      <c r="Y784" s="35"/>
      <c r="Z784" s="35"/>
      <c r="AA784" s="35"/>
      <c r="AB784" s="35"/>
      <c r="AC784" s="35"/>
      <c r="AD784" s="35"/>
      <c r="AE784" s="35"/>
      <c r="AR784" s="204" t="s">
        <v>254</v>
      </c>
      <c r="AT784" s="204" t="s">
        <v>164</v>
      </c>
      <c r="AU784" s="204" t="s">
        <v>80</v>
      </c>
      <c r="AY784" s="18" t="s">
        <v>162</v>
      </c>
      <c r="BE784" s="205">
        <f>IF(N784="základní",J784,0)</f>
        <v>0</v>
      </c>
      <c r="BF784" s="205">
        <f>IF(N784="snížená",J784,0)</f>
        <v>0</v>
      </c>
      <c r="BG784" s="205">
        <f>IF(N784="zákl. přenesená",J784,0)</f>
        <v>0</v>
      </c>
      <c r="BH784" s="205">
        <f>IF(N784="sníž. přenesená",J784,0)</f>
        <v>0</v>
      </c>
      <c r="BI784" s="205">
        <f>IF(N784="nulová",J784,0)</f>
        <v>0</v>
      </c>
      <c r="BJ784" s="18" t="s">
        <v>78</v>
      </c>
      <c r="BK784" s="205">
        <f>ROUND(I784*H784,2)</f>
        <v>0</v>
      </c>
      <c r="BL784" s="18" t="s">
        <v>254</v>
      </c>
      <c r="BM784" s="204" t="s">
        <v>1278</v>
      </c>
    </row>
    <row r="785" spans="1:65" s="2" customFormat="1" ht="19.5">
      <c r="A785" s="35"/>
      <c r="B785" s="36"/>
      <c r="C785" s="37"/>
      <c r="D785" s="206" t="s">
        <v>264</v>
      </c>
      <c r="E785" s="37"/>
      <c r="F785" s="207" t="s">
        <v>1279</v>
      </c>
      <c r="G785" s="37"/>
      <c r="H785" s="37"/>
      <c r="I785" s="116"/>
      <c r="J785" s="37"/>
      <c r="K785" s="37"/>
      <c r="L785" s="40"/>
      <c r="M785" s="208"/>
      <c r="N785" s="209"/>
      <c r="O785" s="65"/>
      <c r="P785" s="65"/>
      <c r="Q785" s="65"/>
      <c r="R785" s="65"/>
      <c r="S785" s="65"/>
      <c r="T785" s="66"/>
      <c r="U785" s="35"/>
      <c r="V785" s="35"/>
      <c r="W785" s="35"/>
      <c r="X785" s="35"/>
      <c r="Y785" s="35"/>
      <c r="Z785" s="35"/>
      <c r="AA785" s="35"/>
      <c r="AB785" s="35"/>
      <c r="AC785" s="35"/>
      <c r="AD785" s="35"/>
      <c r="AE785" s="35"/>
      <c r="AT785" s="18" t="s">
        <v>264</v>
      </c>
      <c r="AU785" s="18" t="s">
        <v>80</v>
      </c>
    </row>
    <row r="786" spans="1:65" s="12" customFormat="1" ht="22.9" customHeight="1">
      <c r="B786" s="177"/>
      <c r="C786" s="178"/>
      <c r="D786" s="179" t="s">
        <v>70</v>
      </c>
      <c r="E786" s="191" t="s">
        <v>1280</v>
      </c>
      <c r="F786" s="191" t="s">
        <v>1281</v>
      </c>
      <c r="G786" s="178"/>
      <c r="H786" s="178"/>
      <c r="I786" s="181"/>
      <c r="J786" s="192">
        <f>BK786</f>
        <v>0</v>
      </c>
      <c r="K786" s="178"/>
      <c r="L786" s="183"/>
      <c r="M786" s="184"/>
      <c r="N786" s="185"/>
      <c r="O786" s="185"/>
      <c r="P786" s="186">
        <f>SUM(P787:P836)</f>
        <v>0</v>
      </c>
      <c r="Q786" s="185"/>
      <c r="R786" s="186">
        <f>SUM(R787:R836)</f>
        <v>0</v>
      </c>
      <c r="S786" s="185"/>
      <c r="T786" s="187">
        <f>SUM(T787:T836)</f>
        <v>0</v>
      </c>
      <c r="AR786" s="188" t="s">
        <v>80</v>
      </c>
      <c r="AT786" s="189" t="s">
        <v>70</v>
      </c>
      <c r="AU786" s="189" t="s">
        <v>78</v>
      </c>
      <c r="AY786" s="188" t="s">
        <v>162</v>
      </c>
      <c r="BK786" s="190">
        <f>SUM(BK787:BK836)</f>
        <v>0</v>
      </c>
    </row>
    <row r="787" spans="1:65" s="2" customFormat="1" ht="16.5" customHeight="1">
      <c r="A787" s="35"/>
      <c r="B787" s="36"/>
      <c r="C787" s="193" t="s">
        <v>1282</v>
      </c>
      <c r="D787" s="193" t="s">
        <v>164</v>
      </c>
      <c r="E787" s="194" t="s">
        <v>1283</v>
      </c>
      <c r="F787" s="195" t="s">
        <v>1284</v>
      </c>
      <c r="G787" s="196" t="s">
        <v>481</v>
      </c>
      <c r="H787" s="197">
        <v>16</v>
      </c>
      <c r="I787" s="198"/>
      <c r="J787" s="199">
        <f>ROUND(I787*H787,2)</f>
        <v>0</v>
      </c>
      <c r="K787" s="195" t="s">
        <v>19</v>
      </c>
      <c r="L787" s="40"/>
      <c r="M787" s="200" t="s">
        <v>19</v>
      </c>
      <c r="N787" s="201" t="s">
        <v>42</v>
      </c>
      <c r="O787" s="65"/>
      <c r="P787" s="202">
        <f>O787*H787</f>
        <v>0</v>
      </c>
      <c r="Q787" s="202">
        <v>0</v>
      </c>
      <c r="R787" s="202">
        <f>Q787*H787</f>
        <v>0</v>
      </c>
      <c r="S787" s="202">
        <v>0</v>
      </c>
      <c r="T787" s="203">
        <f>S787*H787</f>
        <v>0</v>
      </c>
      <c r="U787" s="35"/>
      <c r="V787" s="35"/>
      <c r="W787" s="35"/>
      <c r="X787" s="35"/>
      <c r="Y787" s="35"/>
      <c r="Z787" s="35"/>
      <c r="AA787" s="35"/>
      <c r="AB787" s="35"/>
      <c r="AC787" s="35"/>
      <c r="AD787" s="35"/>
      <c r="AE787" s="35"/>
      <c r="AR787" s="204" t="s">
        <v>254</v>
      </c>
      <c r="AT787" s="204" t="s">
        <v>164</v>
      </c>
      <c r="AU787" s="204" t="s">
        <v>80</v>
      </c>
      <c r="AY787" s="18" t="s">
        <v>162</v>
      </c>
      <c r="BE787" s="205">
        <f>IF(N787="základní",J787,0)</f>
        <v>0</v>
      </c>
      <c r="BF787" s="205">
        <f>IF(N787="snížená",J787,0)</f>
        <v>0</v>
      </c>
      <c r="BG787" s="205">
        <f>IF(N787="zákl. přenesená",J787,0)</f>
        <v>0</v>
      </c>
      <c r="BH787" s="205">
        <f>IF(N787="sníž. přenesená",J787,0)</f>
        <v>0</v>
      </c>
      <c r="BI787" s="205">
        <f>IF(N787="nulová",J787,0)</f>
        <v>0</v>
      </c>
      <c r="BJ787" s="18" t="s">
        <v>78</v>
      </c>
      <c r="BK787" s="205">
        <f>ROUND(I787*H787,2)</f>
        <v>0</v>
      </c>
      <c r="BL787" s="18" t="s">
        <v>254</v>
      </c>
      <c r="BM787" s="204" t="s">
        <v>1285</v>
      </c>
    </row>
    <row r="788" spans="1:65" s="2" customFormat="1" ht="19.5">
      <c r="A788" s="35"/>
      <c r="B788" s="36"/>
      <c r="C788" s="37"/>
      <c r="D788" s="206" t="s">
        <v>264</v>
      </c>
      <c r="E788" s="37"/>
      <c r="F788" s="207" t="s">
        <v>1286</v>
      </c>
      <c r="G788" s="37"/>
      <c r="H788" s="37"/>
      <c r="I788" s="116"/>
      <c r="J788" s="37"/>
      <c r="K788" s="37"/>
      <c r="L788" s="40"/>
      <c r="M788" s="208"/>
      <c r="N788" s="209"/>
      <c r="O788" s="65"/>
      <c r="P788" s="65"/>
      <c r="Q788" s="65"/>
      <c r="R788" s="65"/>
      <c r="S788" s="65"/>
      <c r="T788" s="66"/>
      <c r="U788" s="35"/>
      <c r="V788" s="35"/>
      <c r="W788" s="35"/>
      <c r="X788" s="35"/>
      <c r="Y788" s="35"/>
      <c r="Z788" s="35"/>
      <c r="AA788" s="35"/>
      <c r="AB788" s="35"/>
      <c r="AC788" s="35"/>
      <c r="AD788" s="35"/>
      <c r="AE788" s="35"/>
      <c r="AT788" s="18" t="s">
        <v>264</v>
      </c>
      <c r="AU788" s="18" t="s">
        <v>80</v>
      </c>
    </row>
    <row r="789" spans="1:65" s="2" customFormat="1" ht="16.5" customHeight="1">
      <c r="A789" s="35"/>
      <c r="B789" s="36"/>
      <c r="C789" s="193" t="s">
        <v>1287</v>
      </c>
      <c r="D789" s="193" t="s">
        <v>164</v>
      </c>
      <c r="E789" s="194" t="s">
        <v>1288</v>
      </c>
      <c r="F789" s="195" t="s">
        <v>1284</v>
      </c>
      <c r="G789" s="196" t="s">
        <v>481</v>
      </c>
      <c r="H789" s="197">
        <v>1</v>
      </c>
      <c r="I789" s="198"/>
      <c r="J789" s="199">
        <f>ROUND(I789*H789,2)</f>
        <v>0</v>
      </c>
      <c r="K789" s="195" t="s">
        <v>19</v>
      </c>
      <c r="L789" s="40"/>
      <c r="M789" s="200" t="s">
        <v>19</v>
      </c>
      <c r="N789" s="201" t="s">
        <v>42</v>
      </c>
      <c r="O789" s="65"/>
      <c r="P789" s="202">
        <f>O789*H789</f>
        <v>0</v>
      </c>
      <c r="Q789" s="202">
        <v>0</v>
      </c>
      <c r="R789" s="202">
        <f>Q789*H789</f>
        <v>0</v>
      </c>
      <c r="S789" s="202">
        <v>0</v>
      </c>
      <c r="T789" s="203">
        <f>S789*H789</f>
        <v>0</v>
      </c>
      <c r="U789" s="35"/>
      <c r="V789" s="35"/>
      <c r="W789" s="35"/>
      <c r="X789" s="35"/>
      <c r="Y789" s="35"/>
      <c r="Z789" s="35"/>
      <c r="AA789" s="35"/>
      <c r="AB789" s="35"/>
      <c r="AC789" s="35"/>
      <c r="AD789" s="35"/>
      <c r="AE789" s="35"/>
      <c r="AR789" s="204" t="s">
        <v>254</v>
      </c>
      <c r="AT789" s="204" t="s">
        <v>164</v>
      </c>
      <c r="AU789" s="204" t="s">
        <v>80</v>
      </c>
      <c r="AY789" s="18" t="s">
        <v>162</v>
      </c>
      <c r="BE789" s="205">
        <f>IF(N789="základní",J789,0)</f>
        <v>0</v>
      </c>
      <c r="BF789" s="205">
        <f>IF(N789="snížená",J789,0)</f>
        <v>0</v>
      </c>
      <c r="BG789" s="205">
        <f>IF(N789="zákl. přenesená",J789,0)</f>
        <v>0</v>
      </c>
      <c r="BH789" s="205">
        <f>IF(N789="sníž. přenesená",J789,0)</f>
        <v>0</v>
      </c>
      <c r="BI789" s="205">
        <f>IF(N789="nulová",J789,0)</f>
        <v>0</v>
      </c>
      <c r="BJ789" s="18" t="s">
        <v>78</v>
      </c>
      <c r="BK789" s="205">
        <f>ROUND(I789*H789,2)</f>
        <v>0</v>
      </c>
      <c r="BL789" s="18" t="s">
        <v>254</v>
      </c>
      <c r="BM789" s="204" t="s">
        <v>1289</v>
      </c>
    </row>
    <row r="790" spans="1:65" s="2" customFormat="1" ht="19.5">
      <c r="A790" s="35"/>
      <c r="B790" s="36"/>
      <c r="C790" s="37"/>
      <c r="D790" s="206" t="s">
        <v>264</v>
      </c>
      <c r="E790" s="37"/>
      <c r="F790" s="207" t="s">
        <v>1290</v>
      </c>
      <c r="G790" s="37"/>
      <c r="H790" s="37"/>
      <c r="I790" s="116"/>
      <c r="J790" s="37"/>
      <c r="K790" s="37"/>
      <c r="L790" s="40"/>
      <c r="M790" s="208"/>
      <c r="N790" s="209"/>
      <c r="O790" s="65"/>
      <c r="P790" s="65"/>
      <c r="Q790" s="65"/>
      <c r="R790" s="65"/>
      <c r="S790" s="65"/>
      <c r="T790" s="66"/>
      <c r="U790" s="35"/>
      <c r="V790" s="35"/>
      <c r="W790" s="35"/>
      <c r="X790" s="35"/>
      <c r="Y790" s="35"/>
      <c r="Z790" s="35"/>
      <c r="AA790" s="35"/>
      <c r="AB790" s="35"/>
      <c r="AC790" s="35"/>
      <c r="AD790" s="35"/>
      <c r="AE790" s="35"/>
      <c r="AT790" s="18" t="s">
        <v>264</v>
      </c>
      <c r="AU790" s="18" t="s">
        <v>80</v>
      </c>
    </row>
    <row r="791" spans="1:65" s="2" customFormat="1" ht="16.5" customHeight="1">
      <c r="A791" s="35"/>
      <c r="B791" s="36"/>
      <c r="C791" s="193" t="s">
        <v>1291</v>
      </c>
      <c r="D791" s="193" t="s">
        <v>164</v>
      </c>
      <c r="E791" s="194" t="s">
        <v>1292</v>
      </c>
      <c r="F791" s="195" t="s">
        <v>1293</v>
      </c>
      <c r="G791" s="196" t="s">
        <v>481</v>
      </c>
      <c r="H791" s="197">
        <v>2</v>
      </c>
      <c r="I791" s="198"/>
      <c r="J791" s="199">
        <f>ROUND(I791*H791,2)</f>
        <v>0</v>
      </c>
      <c r="K791" s="195" t="s">
        <v>19</v>
      </c>
      <c r="L791" s="40"/>
      <c r="M791" s="200" t="s">
        <v>19</v>
      </c>
      <c r="N791" s="201" t="s">
        <v>42</v>
      </c>
      <c r="O791" s="65"/>
      <c r="P791" s="202">
        <f>O791*H791</f>
        <v>0</v>
      </c>
      <c r="Q791" s="202">
        <v>0</v>
      </c>
      <c r="R791" s="202">
        <f>Q791*H791</f>
        <v>0</v>
      </c>
      <c r="S791" s="202">
        <v>0</v>
      </c>
      <c r="T791" s="203">
        <f>S791*H791</f>
        <v>0</v>
      </c>
      <c r="U791" s="35"/>
      <c r="V791" s="35"/>
      <c r="W791" s="35"/>
      <c r="X791" s="35"/>
      <c r="Y791" s="35"/>
      <c r="Z791" s="35"/>
      <c r="AA791" s="35"/>
      <c r="AB791" s="35"/>
      <c r="AC791" s="35"/>
      <c r="AD791" s="35"/>
      <c r="AE791" s="35"/>
      <c r="AR791" s="204" t="s">
        <v>254</v>
      </c>
      <c r="AT791" s="204" t="s">
        <v>164</v>
      </c>
      <c r="AU791" s="204" t="s">
        <v>80</v>
      </c>
      <c r="AY791" s="18" t="s">
        <v>162</v>
      </c>
      <c r="BE791" s="205">
        <f>IF(N791="základní",J791,0)</f>
        <v>0</v>
      </c>
      <c r="BF791" s="205">
        <f>IF(N791="snížená",J791,0)</f>
        <v>0</v>
      </c>
      <c r="BG791" s="205">
        <f>IF(N791="zákl. přenesená",J791,0)</f>
        <v>0</v>
      </c>
      <c r="BH791" s="205">
        <f>IF(N791="sníž. přenesená",J791,0)</f>
        <v>0</v>
      </c>
      <c r="BI791" s="205">
        <f>IF(N791="nulová",J791,0)</f>
        <v>0</v>
      </c>
      <c r="BJ791" s="18" t="s">
        <v>78</v>
      </c>
      <c r="BK791" s="205">
        <f>ROUND(I791*H791,2)</f>
        <v>0</v>
      </c>
      <c r="BL791" s="18" t="s">
        <v>254</v>
      </c>
      <c r="BM791" s="204" t="s">
        <v>1294</v>
      </c>
    </row>
    <row r="792" spans="1:65" s="2" customFormat="1" ht="19.5">
      <c r="A792" s="35"/>
      <c r="B792" s="36"/>
      <c r="C792" s="37"/>
      <c r="D792" s="206" t="s">
        <v>264</v>
      </c>
      <c r="E792" s="37"/>
      <c r="F792" s="207" t="s">
        <v>1295</v>
      </c>
      <c r="G792" s="37"/>
      <c r="H792" s="37"/>
      <c r="I792" s="116"/>
      <c r="J792" s="37"/>
      <c r="K792" s="37"/>
      <c r="L792" s="40"/>
      <c r="M792" s="208"/>
      <c r="N792" s="209"/>
      <c r="O792" s="65"/>
      <c r="P792" s="65"/>
      <c r="Q792" s="65"/>
      <c r="R792" s="65"/>
      <c r="S792" s="65"/>
      <c r="T792" s="66"/>
      <c r="U792" s="35"/>
      <c r="V792" s="35"/>
      <c r="W792" s="35"/>
      <c r="X792" s="35"/>
      <c r="Y792" s="35"/>
      <c r="Z792" s="35"/>
      <c r="AA792" s="35"/>
      <c r="AB792" s="35"/>
      <c r="AC792" s="35"/>
      <c r="AD792" s="35"/>
      <c r="AE792" s="35"/>
      <c r="AT792" s="18" t="s">
        <v>264</v>
      </c>
      <c r="AU792" s="18" t="s">
        <v>80</v>
      </c>
    </row>
    <row r="793" spans="1:65" s="2" customFormat="1" ht="16.5" customHeight="1">
      <c r="A793" s="35"/>
      <c r="B793" s="36"/>
      <c r="C793" s="193" t="s">
        <v>1296</v>
      </c>
      <c r="D793" s="193" t="s">
        <v>164</v>
      </c>
      <c r="E793" s="194" t="s">
        <v>1297</v>
      </c>
      <c r="F793" s="195" t="s">
        <v>1298</v>
      </c>
      <c r="G793" s="196" t="s">
        <v>481</v>
      </c>
      <c r="H793" s="197">
        <v>1</v>
      </c>
      <c r="I793" s="198"/>
      <c r="J793" s="199">
        <f>ROUND(I793*H793,2)</f>
        <v>0</v>
      </c>
      <c r="K793" s="195" t="s">
        <v>19</v>
      </c>
      <c r="L793" s="40"/>
      <c r="M793" s="200" t="s">
        <v>19</v>
      </c>
      <c r="N793" s="201" t="s">
        <v>42</v>
      </c>
      <c r="O793" s="65"/>
      <c r="P793" s="202">
        <f>O793*H793</f>
        <v>0</v>
      </c>
      <c r="Q793" s="202">
        <v>0</v>
      </c>
      <c r="R793" s="202">
        <f>Q793*H793</f>
        <v>0</v>
      </c>
      <c r="S793" s="202">
        <v>0</v>
      </c>
      <c r="T793" s="203">
        <f>S793*H793</f>
        <v>0</v>
      </c>
      <c r="U793" s="35"/>
      <c r="V793" s="35"/>
      <c r="W793" s="35"/>
      <c r="X793" s="35"/>
      <c r="Y793" s="35"/>
      <c r="Z793" s="35"/>
      <c r="AA793" s="35"/>
      <c r="AB793" s="35"/>
      <c r="AC793" s="35"/>
      <c r="AD793" s="35"/>
      <c r="AE793" s="35"/>
      <c r="AR793" s="204" t="s">
        <v>254</v>
      </c>
      <c r="AT793" s="204" t="s">
        <v>164</v>
      </c>
      <c r="AU793" s="204" t="s">
        <v>80</v>
      </c>
      <c r="AY793" s="18" t="s">
        <v>162</v>
      </c>
      <c r="BE793" s="205">
        <f>IF(N793="základní",J793,0)</f>
        <v>0</v>
      </c>
      <c r="BF793" s="205">
        <f>IF(N793="snížená",J793,0)</f>
        <v>0</v>
      </c>
      <c r="BG793" s="205">
        <f>IF(N793="zákl. přenesená",J793,0)</f>
        <v>0</v>
      </c>
      <c r="BH793" s="205">
        <f>IF(N793="sníž. přenesená",J793,0)</f>
        <v>0</v>
      </c>
      <c r="BI793" s="205">
        <f>IF(N793="nulová",J793,0)</f>
        <v>0</v>
      </c>
      <c r="BJ793" s="18" t="s">
        <v>78</v>
      </c>
      <c r="BK793" s="205">
        <f>ROUND(I793*H793,2)</f>
        <v>0</v>
      </c>
      <c r="BL793" s="18" t="s">
        <v>254</v>
      </c>
      <c r="BM793" s="204" t="s">
        <v>1299</v>
      </c>
    </row>
    <row r="794" spans="1:65" s="2" customFormat="1" ht="19.5">
      <c r="A794" s="35"/>
      <c r="B794" s="36"/>
      <c r="C794" s="37"/>
      <c r="D794" s="206" t="s">
        <v>264</v>
      </c>
      <c r="E794" s="37"/>
      <c r="F794" s="207" t="s">
        <v>1300</v>
      </c>
      <c r="G794" s="37"/>
      <c r="H794" s="37"/>
      <c r="I794" s="116"/>
      <c r="J794" s="37"/>
      <c r="K794" s="37"/>
      <c r="L794" s="40"/>
      <c r="M794" s="208"/>
      <c r="N794" s="209"/>
      <c r="O794" s="65"/>
      <c r="P794" s="65"/>
      <c r="Q794" s="65"/>
      <c r="R794" s="65"/>
      <c r="S794" s="65"/>
      <c r="T794" s="66"/>
      <c r="U794" s="35"/>
      <c r="V794" s="35"/>
      <c r="W794" s="35"/>
      <c r="X794" s="35"/>
      <c r="Y794" s="35"/>
      <c r="Z794" s="35"/>
      <c r="AA794" s="35"/>
      <c r="AB794" s="35"/>
      <c r="AC794" s="35"/>
      <c r="AD794" s="35"/>
      <c r="AE794" s="35"/>
      <c r="AT794" s="18" t="s">
        <v>264</v>
      </c>
      <c r="AU794" s="18" t="s">
        <v>80</v>
      </c>
    </row>
    <row r="795" spans="1:65" s="2" customFormat="1" ht="16.5" customHeight="1">
      <c r="A795" s="35"/>
      <c r="B795" s="36"/>
      <c r="C795" s="193" t="s">
        <v>1301</v>
      </c>
      <c r="D795" s="193" t="s">
        <v>164</v>
      </c>
      <c r="E795" s="194" t="s">
        <v>1302</v>
      </c>
      <c r="F795" s="195" t="s">
        <v>1303</v>
      </c>
      <c r="G795" s="196" t="s">
        <v>481</v>
      </c>
      <c r="H795" s="197">
        <v>2</v>
      </c>
      <c r="I795" s="198"/>
      <c r="J795" s="199">
        <f>ROUND(I795*H795,2)</f>
        <v>0</v>
      </c>
      <c r="K795" s="195" t="s">
        <v>19</v>
      </c>
      <c r="L795" s="40"/>
      <c r="M795" s="200" t="s">
        <v>19</v>
      </c>
      <c r="N795" s="201" t="s">
        <v>42</v>
      </c>
      <c r="O795" s="65"/>
      <c r="P795" s="202">
        <f>O795*H795</f>
        <v>0</v>
      </c>
      <c r="Q795" s="202">
        <v>0</v>
      </c>
      <c r="R795" s="202">
        <f>Q795*H795</f>
        <v>0</v>
      </c>
      <c r="S795" s="202">
        <v>0</v>
      </c>
      <c r="T795" s="203">
        <f>S795*H795</f>
        <v>0</v>
      </c>
      <c r="U795" s="35"/>
      <c r="V795" s="35"/>
      <c r="W795" s="35"/>
      <c r="X795" s="35"/>
      <c r="Y795" s="35"/>
      <c r="Z795" s="35"/>
      <c r="AA795" s="35"/>
      <c r="AB795" s="35"/>
      <c r="AC795" s="35"/>
      <c r="AD795" s="35"/>
      <c r="AE795" s="35"/>
      <c r="AR795" s="204" t="s">
        <v>254</v>
      </c>
      <c r="AT795" s="204" t="s">
        <v>164</v>
      </c>
      <c r="AU795" s="204" t="s">
        <v>80</v>
      </c>
      <c r="AY795" s="18" t="s">
        <v>162</v>
      </c>
      <c r="BE795" s="205">
        <f>IF(N795="základní",J795,0)</f>
        <v>0</v>
      </c>
      <c r="BF795" s="205">
        <f>IF(N795="snížená",J795,0)</f>
        <v>0</v>
      </c>
      <c r="BG795" s="205">
        <f>IF(N795="zákl. přenesená",J795,0)</f>
        <v>0</v>
      </c>
      <c r="BH795" s="205">
        <f>IF(N795="sníž. přenesená",J795,0)</f>
        <v>0</v>
      </c>
      <c r="BI795" s="205">
        <f>IF(N795="nulová",J795,0)</f>
        <v>0</v>
      </c>
      <c r="BJ795" s="18" t="s">
        <v>78</v>
      </c>
      <c r="BK795" s="205">
        <f>ROUND(I795*H795,2)</f>
        <v>0</v>
      </c>
      <c r="BL795" s="18" t="s">
        <v>254</v>
      </c>
      <c r="BM795" s="204" t="s">
        <v>1304</v>
      </c>
    </row>
    <row r="796" spans="1:65" s="2" customFormat="1" ht="19.5">
      <c r="A796" s="35"/>
      <c r="B796" s="36"/>
      <c r="C796" s="37"/>
      <c r="D796" s="206" t="s">
        <v>264</v>
      </c>
      <c r="E796" s="37"/>
      <c r="F796" s="207" t="s">
        <v>1305</v>
      </c>
      <c r="G796" s="37"/>
      <c r="H796" s="37"/>
      <c r="I796" s="116"/>
      <c r="J796" s="37"/>
      <c r="K796" s="37"/>
      <c r="L796" s="40"/>
      <c r="M796" s="208"/>
      <c r="N796" s="209"/>
      <c r="O796" s="65"/>
      <c r="P796" s="65"/>
      <c r="Q796" s="65"/>
      <c r="R796" s="65"/>
      <c r="S796" s="65"/>
      <c r="T796" s="66"/>
      <c r="U796" s="35"/>
      <c r="V796" s="35"/>
      <c r="W796" s="35"/>
      <c r="X796" s="35"/>
      <c r="Y796" s="35"/>
      <c r="Z796" s="35"/>
      <c r="AA796" s="35"/>
      <c r="AB796" s="35"/>
      <c r="AC796" s="35"/>
      <c r="AD796" s="35"/>
      <c r="AE796" s="35"/>
      <c r="AT796" s="18" t="s">
        <v>264</v>
      </c>
      <c r="AU796" s="18" t="s">
        <v>80</v>
      </c>
    </row>
    <row r="797" spans="1:65" s="2" customFormat="1" ht="16.5" customHeight="1">
      <c r="A797" s="35"/>
      <c r="B797" s="36"/>
      <c r="C797" s="193" t="s">
        <v>1306</v>
      </c>
      <c r="D797" s="193" t="s">
        <v>164</v>
      </c>
      <c r="E797" s="194" t="s">
        <v>1307</v>
      </c>
      <c r="F797" s="195" t="s">
        <v>1308</v>
      </c>
      <c r="G797" s="196" t="s">
        <v>481</v>
      </c>
      <c r="H797" s="197">
        <v>2</v>
      </c>
      <c r="I797" s="198"/>
      <c r="J797" s="199">
        <f>ROUND(I797*H797,2)</f>
        <v>0</v>
      </c>
      <c r="K797" s="195" t="s">
        <v>19</v>
      </c>
      <c r="L797" s="40"/>
      <c r="M797" s="200" t="s">
        <v>19</v>
      </c>
      <c r="N797" s="201" t="s">
        <v>42</v>
      </c>
      <c r="O797" s="65"/>
      <c r="P797" s="202">
        <f>O797*H797</f>
        <v>0</v>
      </c>
      <c r="Q797" s="202">
        <v>0</v>
      </c>
      <c r="R797" s="202">
        <f>Q797*H797</f>
        <v>0</v>
      </c>
      <c r="S797" s="202">
        <v>0</v>
      </c>
      <c r="T797" s="203">
        <f>S797*H797</f>
        <v>0</v>
      </c>
      <c r="U797" s="35"/>
      <c r="V797" s="35"/>
      <c r="W797" s="35"/>
      <c r="X797" s="35"/>
      <c r="Y797" s="35"/>
      <c r="Z797" s="35"/>
      <c r="AA797" s="35"/>
      <c r="AB797" s="35"/>
      <c r="AC797" s="35"/>
      <c r="AD797" s="35"/>
      <c r="AE797" s="35"/>
      <c r="AR797" s="204" t="s">
        <v>254</v>
      </c>
      <c r="AT797" s="204" t="s">
        <v>164</v>
      </c>
      <c r="AU797" s="204" t="s">
        <v>80</v>
      </c>
      <c r="AY797" s="18" t="s">
        <v>162</v>
      </c>
      <c r="BE797" s="205">
        <f>IF(N797="základní",J797,0)</f>
        <v>0</v>
      </c>
      <c r="BF797" s="205">
        <f>IF(N797="snížená",J797,0)</f>
        <v>0</v>
      </c>
      <c r="BG797" s="205">
        <f>IF(N797="zákl. přenesená",J797,0)</f>
        <v>0</v>
      </c>
      <c r="BH797" s="205">
        <f>IF(N797="sníž. přenesená",J797,0)</f>
        <v>0</v>
      </c>
      <c r="BI797" s="205">
        <f>IF(N797="nulová",J797,0)</f>
        <v>0</v>
      </c>
      <c r="BJ797" s="18" t="s">
        <v>78</v>
      </c>
      <c r="BK797" s="205">
        <f>ROUND(I797*H797,2)</f>
        <v>0</v>
      </c>
      <c r="BL797" s="18" t="s">
        <v>254</v>
      </c>
      <c r="BM797" s="204" t="s">
        <v>1309</v>
      </c>
    </row>
    <row r="798" spans="1:65" s="2" customFormat="1" ht="19.5">
      <c r="A798" s="35"/>
      <c r="B798" s="36"/>
      <c r="C798" s="37"/>
      <c r="D798" s="206" t="s">
        <v>264</v>
      </c>
      <c r="E798" s="37"/>
      <c r="F798" s="207" t="s">
        <v>1310</v>
      </c>
      <c r="G798" s="37"/>
      <c r="H798" s="37"/>
      <c r="I798" s="116"/>
      <c r="J798" s="37"/>
      <c r="K798" s="37"/>
      <c r="L798" s="40"/>
      <c r="M798" s="208"/>
      <c r="N798" s="209"/>
      <c r="O798" s="65"/>
      <c r="P798" s="65"/>
      <c r="Q798" s="65"/>
      <c r="R798" s="65"/>
      <c r="S798" s="65"/>
      <c r="T798" s="66"/>
      <c r="U798" s="35"/>
      <c r="V798" s="35"/>
      <c r="W798" s="35"/>
      <c r="X798" s="35"/>
      <c r="Y798" s="35"/>
      <c r="Z798" s="35"/>
      <c r="AA798" s="35"/>
      <c r="AB798" s="35"/>
      <c r="AC798" s="35"/>
      <c r="AD798" s="35"/>
      <c r="AE798" s="35"/>
      <c r="AT798" s="18" t="s">
        <v>264</v>
      </c>
      <c r="AU798" s="18" t="s">
        <v>80</v>
      </c>
    </row>
    <row r="799" spans="1:65" s="2" customFormat="1" ht="16.5" customHeight="1">
      <c r="A799" s="35"/>
      <c r="B799" s="36"/>
      <c r="C799" s="193" t="s">
        <v>1311</v>
      </c>
      <c r="D799" s="193" t="s">
        <v>164</v>
      </c>
      <c r="E799" s="194" t="s">
        <v>1312</v>
      </c>
      <c r="F799" s="195" t="s">
        <v>1284</v>
      </c>
      <c r="G799" s="196" t="s">
        <v>481</v>
      </c>
      <c r="H799" s="197">
        <v>1</v>
      </c>
      <c r="I799" s="198"/>
      <c r="J799" s="199">
        <f>ROUND(I799*H799,2)</f>
        <v>0</v>
      </c>
      <c r="K799" s="195" t="s">
        <v>19</v>
      </c>
      <c r="L799" s="40"/>
      <c r="M799" s="200" t="s">
        <v>19</v>
      </c>
      <c r="N799" s="201" t="s">
        <v>42</v>
      </c>
      <c r="O799" s="65"/>
      <c r="P799" s="202">
        <f>O799*H799</f>
        <v>0</v>
      </c>
      <c r="Q799" s="202">
        <v>0</v>
      </c>
      <c r="R799" s="202">
        <f>Q799*H799</f>
        <v>0</v>
      </c>
      <c r="S799" s="202">
        <v>0</v>
      </c>
      <c r="T799" s="203">
        <f>S799*H799</f>
        <v>0</v>
      </c>
      <c r="U799" s="35"/>
      <c r="V799" s="35"/>
      <c r="W799" s="35"/>
      <c r="X799" s="35"/>
      <c r="Y799" s="35"/>
      <c r="Z799" s="35"/>
      <c r="AA799" s="35"/>
      <c r="AB799" s="35"/>
      <c r="AC799" s="35"/>
      <c r="AD799" s="35"/>
      <c r="AE799" s="35"/>
      <c r="AR799" s="204" t="s">
        <v>254</v>
      </c>
      <c r="AT799" s="204" t="s">
        <v>164</v>
      </c>
      <c r="AU799" s="204" t="s">
        <v>80</v>
      </c>
      <c r="AY799" s="18" t="s">
        <v>162</v>
      </c>
      <c r="BE799" s="205">
        <f>IF(N799="základní",J799,0)</f>
        <v>0</v>
      </c>
      <c r="BF799" s="205">
        <f>IF(N799="snížená",J799,0)</f>
        <v>0</v>
      </c>
      <c r="BG799" s="205">
        <f>IF(N799="zákl. přenesená",J799,0)</f>
        <v>0</v>
      </c>
      <c r="BH799" s="205">
        <f>IF(N799="sníž. přenesená",J799,0)</f>
        <v>0</v>
      </c>
      <c r="BI799" s="205">
        <f>IF(N799="nulová",J799,0)</f>
        <v>0</v>
      </c>
      <c r="BJ799" s="18" t="s">
        <v>78</v>
      </c>
      <c r="BK799" s="205">
        <f>ROUND(I799*H799,2)</f>
        <v>0</v>
      </c>
      <c r="BL799" s="18" t="s">
        <v>254</v>
      </c>
      <c r="BM799" s="204" t="s">
        <v>1313</v>
      </c>
    </row>
    <row r="800" spans="1:65" s="2" customFormat="1" ht="19.5">
      <c r="A800" s="35"/>
      <c r="B800" s="36"/>
      <c r="C800" s="37"/>
      <c r="D800" s="206" t="s">
        <v>264</v>
      </c>
      <c r="E800" s="37"/>
      <c r="F800" s="207" t="s">
        <v>1314</v>
      </c>
      <c r="G800" s="37"/>
      <c r="H800" s="37"/>
      <c r="I800" s="116"/>
      <c r="J800" s="37"/>
      <c r="K800" s="37"/>
      <c r="L800" s="40"/>
      <c r="M800" s="208"/>
      <c r="N800" s="209"/>
      <c r="O800" s="65"/>
      <c r="P800" s="65"/>
      <c r="Q800" s="65"/>
      <c r="R800" s="65"/>
      <c r="S800" s="65"/>
      <c r="T800" s="66"/>
      <c r="U800" s="35"/>
      <c r="V800" s="35"/>
      <c r="W800" s="35"/>
      <c r="X800" s="35"/>
      <c r="Y800" s="35"/>
      <c r="Z800" s="35"/>
      <c r="AA800" s="35"/>
      <c r="AB800" s="35"/>
      <c r="AC800" s="35"/>
      <c r="AD800" s="35"/>
      <c r="AE800" s="35"/>
      <c r="AT800" s="18" t="s">
        <v>264</v>
      </c>
      <c r="AU800" s="18" t="s">
        <v>80</v>
      </c>
    </row>
    <row r="801" spans="1:65" s="2" customFormat="1" ht="16.5" customHeight="1">
      <c r="A801" s="35"/>
      <c r="B801" s="36"/>
      <c r="C801" s="193" t="s">
        <v>1315</v>
      </c>
      <c r="D801" s="193" t="s">
        <v>164</v>
      </c>
      <c r="E801" s="194" t="s">
        <v>1316</v>
      </c>
      <c r="F801" s="195" t="s">
        <v>1298</v>
      </c>
      <c r="G801" s="196" t="s">
        <v>481</v>
      </c>
      <c r="H801" s="197">
        <v>1</v>
      </c>
      <c r="I801" s="198"/>
      <c r="J801" s="199">
        <f>ROUND(I801*H801,2)</f>
        <v>0</v>
      </c>
      <c r="K801" s="195" t="s">
        <v>19</v>
      </c>
      <c r="L801" s="40"/>
      <c r="M801" s="200" t="s">
        <v>19</v>
      </c>
      <c r="N801" s="201" t="s">
        <v>42</v>
      </c>
      <c r="O801" s="65"/>
      <c r="P801" s="202">
        <f>O801*H801</f>
        <v>0</v>
      </c>
      <c r="Q801" s="202">
        <v>0</v>
      </c>
      <c r="R801" s="202">
        <f>Q801*H801</f>
        <v>0</v>
      </c>
      <c r="S801" s="202">
        <v>0</v>
      </c>
      <c r="T801" s="203">
        <f>S801*H801</f>
        <v>0</v>
      </c>
      <c r="U801" s="35"/>
      <c r="V801" s="35"/>
      <c r="W801" s="35"/>
      <c r="X801" s="35"/>
      <c r="Y801" s="35"/>
      <c r="Z801" s="35"/>
      <c r="AA801" s="35"/>
      <c r="AB801" s="35"/>
      <c r="AC801" s="35"/>
      <c r="AD801" s="35"/>
      <c r="AE801" s="35"/>
      <c r="AR801" s="204" t="s">
        <v>254</v>
      </c>
      <c r="AT801" s="204" t="s">
        <v>164</v>
      </c>
      <c r="AU801" s="204" t="s">
        <v>80</v>
      </c>
      <c r="AY801" s="18" t="s">
        <v>162</v>
      </c>
      <c r="BE801" s="205">
        <f>IF(N801="základní",J801,0)</f>
        <v>0</v>
      </c>
      <c r="BF801" s="205">
        <f>IF(N801="snížená",J801,0)</f>
        <v>0</v>
      </c>
      <c r="BG801" s="205">
        <f>IF(N801="zákl. přenesená",J801,0)</f>
        <v>0</v>
      </c>
      <c r="BH801" s="205">
        <f>IF(N801="sníž. přenesená",J801,0)</f>
        <v>0</v>
      </c>
      <c r="BI801" s="205">
        <f>IF(N801="nulová",J801,0)</f>
        <v>0</v>
      </c>
      <c r="BJ801" s="18" t="s">
        <v>78</v>
      </c>
      <c r="BK801" s="205">
        <f>ROUND(I801*H801,2)</f>
        <v>0</v>
      </c>
      <c r="BL801" s="18" t="s">
        <v>254</v>
      </c>
      <c r="BM801" s="204" t="s">
        <v>1317</v>
      </c>
    </row>
    <row r="802" spans="1:65" s="2" customFormat="1" ht="19.5">
      <c r="A802" s="35"/>
      <c r="B802" s="36"/>
      <c r="C802" s="37"/>
      <c r="D802" s="206" t="s">
        <v>264</v>
      </c>
      <c r="E802" s="37"/>
      <c r="F802" s="207" t="s">
        <v>1318</v>
      </c>
      <c r="G802" s="37"/>
      <c r="H802" s="37"/>
      <c r="I802" s="116"/>
      <c r="J802" s="37"/>
      <c r="K802" s="37"/>
      <c r="L802" s="40"/>
      <c r="M802" s="208"/>
      <c r="N802" s="209"/>
      <c r="O802" s="65"/>
      <c r="P802" s="65"/>
      <c r="Q802" s="65"/>
      <c r="R802" s="65"/>
      <c r="S802" s="65"/>
      <c r="T802" s="66"/>
      <c r="U802" s="35"/>
      <c r="V802" s="35"/>
      <c r="W802" s="35"/>
      <c r="X802" s="35"/>
      <c r="Y802" s="35"/>
      <c r="Z802" s="35"/>
      <c r="AA802" s="35"/>
      <c r="AB802" s="35"/>
      <c r="AC802" s="35"/>
      <c r="AD802" s="35"/>
      <c r="AE802" s="35"/>
      <c r="AT802" s="18" t="s">
        <v>264</v>
      </c>
      <c r="AU802" s="18" t="s">
        <v>80</v>
      </c>
    </row>
    <row r="803" spans="1:65" s="2" customFormat="1" ht="16.5" customHeight="1">
      <c r="A803" s="35"/>
      <c r="B803" s="36"/>
      <c r="C803" s="193" t="s">
        <v>1319</v>
      </c>
      <c r="D803" s="193" t="s">
        <v>164</v>
      </c>
      <c r="E803" s="194" t="s">
        <v>1320</v>
      </c>
      <c r="F803" s="195" t="s">
        <v>1321</v>
      </c>
      <c r="G803" s="196" t="s">
        <v>481</v>
      </c>
      <c r="H803" s="197">
        <v>1</v>
      </c>
      <c r="I803" s="198"/>
      <c r="J803" s="199">
        <f>ROUND(I803*H803,2)</f>
        <v>0</v>
      </c>
      <c r="K803" s="195" t="s">
        <v>19</v>
      </c>
      <c r="L803" s="40"/>
      <c r="M803" s="200" t="s">
        <v>19</v>
      </c>
      <c r="N803" s="201" t="s">
        <v>42</v>
      </c>
      <c r="O803" s="65"/>
      <c r="P803" s="202">
        <f>O803*H803</f>
        <v>0</v>
      </c>
      <c r="Q803" s="202">
        <v>0</v>
      </c>
      <c r="R803" s="202">
        <f>Q803*H803</f>
        <v>0</v>
      </c>
      <c r="S803" s="202">
        <v>0</v>
      </c>
      <c r="T803" s="203">
        <f>S803*H803</f>
        <v>0</v>
      </c>
      <c r="U803" s="35"/>
      <c r="V803" s="35"/>
      <c r="W803" s="35"/>
      <c r="X803" s="35"/>
      <c r="Y803" s="35"/>
      <c r="Z803" s="35"/>
      <c r="AA803" s="35"/>
      <c r="AB803" s="35"/>
      <c r="AC803" s="35"/>
      <c r="AD803" s="35"/>
      <c r="AE803" s="35"/>
      <c r="AR803" s="204" t="s">
        <v>254</v>
      </c>
      <c r="AT803" s="204" t="s">
        <v>164</v>
      </c>
      <c r="AU803" s="204" t="s">
        <v>80</v>
      </c>
      <c r="AY803" s="18" t="s">
        <v>162</v>
      </c>
      <c r="BE803" s="205">
        <f>IF(N803="základní",J803,0)</f>
        <v>0</v>
      </c>
      <c r="BF803" s="205">
        <f>IF(N803="snížená",J803,0)</f>
        <v>0</v>
      </c>
      <c r="BG803" s="205">
        <f>IF(N803="zákl. přenesená",J803,0)</f>
        <v>0</v>
      </c>
      <c r="BH803" s="205">
        <f>IF(N803="sníž. přenesená",J803,0)</f>
        <v>0</v>
      </c>
      <c r="BI803" s="205">
        <f>IF(N803="nulová",J803,0)</f>
        <v>0</v>
      </c>
      <c r="BJ803" s="18" t="s">
        <v>78</v>
      </c>
      <c r="BK803" s="205">
        <f>ROUND(I803*H803,2)</f>
        <v>0</v>
      </c>
      <c r="BL803" s="18" t="s">
        <v>254</v>
      </c>
      <c r="BM803" s="204" t="s">
        <v>1322</v>
      </c>
    </row>
    <row r="804" spans="1:65" s="2" customFormat="1" ht="19.5">
      <c r="A804" s="35"/>
      <c r="B804" s="36"/>
      <c r="C804" s="37"/>
      <c r="D804" s="206" t="s">
        <v>264</v>
      </c>
      <c r="E804" s="37"/>
      <c r="F804" s="207" t="s">
        <v>1323</v>
      </c>
      <c r="G804" s="37"/>
      <c r="H804" s="37"/>
      <c r="I804" s="116"/>
      <c r="J804" s="37"/>
      <c r="K804" s="37"/>
      <c r="L804" s="40"/>
      <c r="M804" s="208"/>
      <c r="N804" s="209"/>
      <c r="O804" s="65"/>
      <c r="P804" s="65"/>
      <c r="Q804" s="65"/>
      <c r="R804" s="65"/>
      <c r="S804" s="65"/>
      <c r="T804" s="66"/>
      <c r="U804" s="35"/>
      <c r="V804" s="35"/>
      <c r="W804" s="35"/>
      <c r="X804" s="35"/>
      <c r="Y804" s="35"/>
      <c r="Z804" s="35"/>
      <c r="AA804" s="35"/>
      <c r="AB804" s="35"/>
      <c r="AC804" s="35"/>
      <c r="AD804" s="35"/>
      <c r="AE804" s="35"/>
      <c r="AT804" s="18" t="s">
        <v>264</v>
      </c>
      <c r="AU804" s="18" t="s">
        <v>80</v>
      </c>
    </row>
    <row r="805" spans="1:65" s="2" customFormat="1" ht="16.5" customHeight="1">
      <c r="A805" s="35"/>
      <c r="B805" s="36"/>
      <c r="C805" s="193" t="s">
        <v>1324</v>
      </c>
      <c r="D805" s="193" t="s">
        <v>164</v>
      </c>
      <c r="E805" s="194" t="s">
        <v>1325</v>
      </c>
      <c r="F805" s="195" t="s">
        <v>1326</v>
      </c>
      <c r="G805" s="196" t="s">
        <v>481</v>
      </c>
      <c r="H805" s="197">
        <v>1</v>
      </c>
      <c r="I805" s="198"/>
      <c r="J805" s="199">
        <f>ROUND(I805*H805,2)</f>
        <v>0</v>
      </c>
      <c r="K805" s="195" t="s">
        <v>19</v>
      </c>
      <c r="L805" s="40"/>
      <c r="M805" s="200" t="s">
        <v>19</v>
      </c>
      <c r="N805" s="201" t="s">
        <v>42</v>
      </c>
      <c r="O805" s="65"/>
      <c r="P805" s="202">
        <f>O805*H805</f>
        <v>0</v>
      </c>
      <c r="Q805" s="202">
        <v>0</v>
      </c>
      <c r="R805" s="202">
        <f>Q805*H805</f>
        <v>0</v>
      </c>
      <c r="S805" s="202">
        <v>0</v>
      </c>
      <c r="T805" s="203">
        <f>S805*H805</f>
        <v>0</v>
      </c>
      <c r="U805" s="35"/>
      <c r="V805" s="35"/>
      <c r="W805" s="35"/>
      <c r="X805" s="35"/>
      <c r="Y805" s="35"/>
      <c r="Z805" s="35"/>
      <c r="AA805" s="35"/>
      <c r="AB805" s="35"/>
      <c r="AC805" s="35"/>
      <c r="AD805" s="35"/>
      <c r="AE805" s="35"/>
      <c r="AR805" s="204" t="s">
        <v>254</v>
      </c>
      <c r="AT805" s="204" t="s">
        <v>164</v>
      </c>
      <c r="AU805" s="204" t="s">
        <v>80</v>
      </c>
      <c r="AY805" s="18" t="s">
        <v>162</v>
      </c>
      <c r="BE805" s="205">
        <f>IF(N805="základní",J805,0)</f>
        <v>0</v>
      </c>
      <c r="BF805" s="205">
        <f>IF(N805="snížená",J805,0)</f>
        <v>0</v>
      </c>
      <c r="BG805" s="205">
        <f>IF(N805="zákl. přenesená",J805,0)</f>
        <v>0</v>
      </c>
      <c r="BH805" s="205">
        <f>IF(N805="sníž. přenesená",J805,0)</f>
        <v>0</v>
      </c>
      <c r="BI805" s="205">
        <f>IF(N805="nulová",J805,0)</f>
        <v>0</v>
      </c>
      <c r="BJ805" s="18" t="s">
        <v>78</v>
      </c>
      <c r="BK805" s="205">
        <f>ROUND(I805*H805,2)</f>
        <v>0</v>
      </c>
      <c r="BL805" s="18" t="s">
        <v>254</v>
      </c>
      <c r="BM805" s="204" t="s">
        <v>1327</v>
      </c>
    </row>
    <row r="806" spans="1:65" s="2" customFormat="1" ht="19.5">
      <c r="A806" s="35"/>
      <c r="B806" s="36"/>
      <c r="C806" s="37"/>
      <c r="D806" s="206" t="s">
        <v>264</v>
      </c>
      <c r="E806" s="37"/>
      <c r="F806" s="207" t="s">
        <v>1328</v>
      </c>
      <c r="G806" s="37"/>
      <c r="H806" s="37"/>
      <c r="I806" s="116"/>
      <c r="J806" s="37"/>
      <c r="K806" s="37"/>
      <c r="L806" s="40"/>
      <c r="M806" s="208"/>
      <c r="N806" s="209"/>
      <c r="O806" s="65"/>
      <c r="P806" s="65"/>
      <c r="Q806" s="65"/>
      <c r="R806" s="65"/>
      <c r="S806" s="65"/>
      <c r="T806" s="66"/>
      <c r="U806" s="35"/>
      <c r="V806" s="35"/>
      <c r="W806" s="35"/>
      <c r="X806" s="35"/>
      <c r="Y806" s="35"/>
      <c r="Z806" s="35"/>
      <c r="AA806" s="35"/>
      <c r="AB806" s="35"/>
      <c r="AC806" s="35"/>
      <c r="AD806" s="35"/>
      <c r="AE806" s="35"/>
      <c r="AT806" s="18" t="s">
        <v>264</v>
      </c>
      <c r="AU806" s="18" t="s">
        <v>80</v>
      </c>
    </row>
    <row r="807" spans="1:65" s="2" customFormat="1" ht="16.5" customHeight="1">
      <c r="A807" s="35"/>
      <c r="B807" s="36"/>
      <c r="C807" s="193" t="s">
        <v>1329</v>
      </c>
      <c r="D807" s="193" t="s">
        <v>164</v>
      </c>
      <c r="E807" s="194" t="s">
        <v>1330</v>
      </c>
      <c r="F807" s="195" t="s">
        <v>1331</v>
      </c>
      <c r="G807" s="196" t="s">
        <v>481</v>
      </c>
      <c r="H807" s="197">
        <v>2</v>
      </c>
      <c r="I807" s="198"/>
      <c r="J807" s="199">
        <f>ROUND(I807*H807,2)</f>
        <v>0</v>
      </c>
      <c r="K807" s="195" t="s">
        <v>19</v>
      </c>
      <c r="L807" s="40"/>
      <c r="M807" s="200" t="s">
        <v>19</v>
      </c>
      <c r="N807" s="201" t="s">
        <v>42</v>
      </c>
      <c r="O807" s="65"/>
      <c r="P807" s="202">
        <f>O807*H807</f>
        <v>0</v>
      </c>
      <c r="Q807" s="202">
        <v>0</v>
      </c>
      <c r="R807" s="202">
        <f>Q807*H807</f>
        <v>0</v>
      </c>
      <c r="S807" s="202">
        <v>0</v>
      </c>
      <c r="T807" s="203">
        <f>S807*H807</f>
        <v>0</v>
      </c>
      <c r="U807" s="35"/>
      <c r="V807" s="35"/>
      <c r="W807" s="35"/>
      <c r="X807" s="35"/>
      <c r="Y807" s="35"/>
      <c r="Z807" s="35"/>
      <c r="AA807" s="35"/>
      <c r="AB807" s="35"/>
      <c r="AC807" s="35"/>
      <c r="AD807" s="35"/>
      <c r="AE807" s="35"/>
      <c r="AR807" s="204" t="s">
        <v>254</v>
      </c>
      <c r="AT807" s="204" t="s">
        <v>164</v>
      </c>
      <c r="AU807" s="204" t="s">
        <v>80</v>
      </c>
      <c r="AY807" s="18" t="s">
        <v>162</v>
      </c>
      <c r="BE807" s="205">
        <f>IF(N807="základní",J807,0)</f>
        <v>0</v>
      </c>
      <c r="BF807" s="205">
        <f>IF(N807="snížená",J807,0)</f>
        <v>0</v>
      </c>
      <c r="BG807" s="205">
        <f>IF(N807="zákl. přenesená",J807,0)</f>
        <v>0</v>
      </c>
      <c r="BH807" s="205">
        <f>IF(N807="sníž. přenesená",J807,0)</f>
        <v>0</v>
      </c>
      <c r="BI807" s="205">
        <f>IF(N807="nulová",J807,0)</f>
        <v>0</v>
      </c>
      <c r="BJ807" s="18" t="s">
        <v>78</v>
      </c>
      <c r="BK807" s="205">
        <f>ROUND(I807*H807,2)</f>
        <v>0</v>
      </c>
      <c r="BL807" s="18" t="s">
        <v>254</v>
      </c>
      <c r="BM807" s="204" t="s">
        <v>1332</v>
      </c>
    </row>
    <row r="808" spans="1:65" s="2" customFormat="1" ht="19.5">
      <c r="A808" s="35"/>
      <c r="B808" s="36"/>
      <c r="C808" s="37"/>
      <c r="D808" s="206" t="s">
        <v>264</v>
      </c>
      <c r="E808" s="37"/>
      <c r="F808" s="207" t="s">
        <v>1333</v>
      </c>
      <c r="G808" s="37"/>
      <c r="H808" s="37"/>
      <c r="I808" s="116"/>
      <c r="J808" s="37"/>
      <c r="K808" s="37"/>
      <c r="L808" s="40"/>
      <c r="M808" s="208"/>
      <c r="N808" s="209"/>
      <c r="O808" s="65"/>
      <c r="P808" s="65"/>
      <c r="Q808" s="65"/>
      <c r="R808" s="65"/>
      <c r="S808" s="65"/>
      <c r="T808" s="66"/>
      <c r="U808" s="35"/>
      <c r="V808" s="35"/>
      <c r="W808" s="35"/>
      <c r="X808" s="35"/>
      <c r="Y808" s="35"/>
      <c r="Z808" s="35"/>
      <c r="AA808" s="35"/>
      <c r="AB808" s="35"/>
      <c r="AC808" s="35"/>
      <c r="AD808" s="35"/>
      <c r="AE808" s="35"/>
      <c r="AT808" s="18" t="s">
        <v>264</v>
      </c>
      <c r="AU808" s="18" t="s">
        <v>80</v>
      </c>
    </row>
    <row r="809" spans="1:65" s="2" customFormat="1" ht="16.5" customHeight="1">
      <c r="A809" s="35"/>
      <c r="B809" s="36"/>
      <c r="C809" s="193" t="s">
        <v>1334</v>
      </c>
      <c r="D809" s="193" t="s">
        <v>164</v>
      </c>
      <c r="E809" s="194" t="s">
        <v>1335</v>
      </c>
      <c r="F809" s="195" t="s">
        <v>1298</v>
      </c>
      <c r="G809" s="196" t="s">
        <v>481</v>
      </c>
      <c r="H809" s="197">
        <v>1</v>
      </c>
      <c r="I809" s="198"/>
      <c r="J809" s="199">
        <f>ROUND(I809*H809,2)</f>
        <v>0</v>
      </c>
      <c r="K809" s="195" t="s">
        <v>19</v>
      </c>
      <c r="L809" s="40"/>
      <c r="M809" s="200" t="s">
        <v>19</v>
      </c>
      <c r="N809" s="201" t="s">
        <v>42</v>
      </c>
      <c r="O809" s="65"/>
      <c r="P809" s="202">
        <f>O809*H809</f>
        <v>0</v>
      </c>
      <c r="Q809" s="202">
        <v>0</v>
      </c>
      <c r="R809" s="202">
        <f>Q809*H809</f>
        <v>0</v>
      </c>
      <c r="S809" s="202">
        <v>0</v>
      </c>
      <c r="T809" s="203">
        <f>S809*H809</f>
        <v>0</v>
      </c>
      <c r="U809" s="35"/>
      <c r="V809" s="35"/>
      <c r="W809" s="35"/>
      <c r="X809" s="35"/>
      <c r="Y809" s="35"/>
      <c r="Z809" s="35"/>
      <c r="AA809" s="35"/>
      <c r="AB809" s="35"/>
      <c r="AC809" s="35"/>
      <c r="AD809" s="35"/>
      <c r="AE809" s="35"/>
      <c r="AR809" s="204" t="s">
        <v>254</v>
      </c>
      <c r="AT809" s="204" t="s">
        <v>164</v>
      </c>
      <c r="AU809" s="204" t="s">
        <v>80</v>
      </c>
      <c r="AY809" s="18" t="s">
        <v>162</v>
      </c>
      <c r="BE809" s="205">
        <f>IF(N809="základní",J809,0)</f>
        <v>0</v>
      </c>
      <c r="BF809" s="205">
        <f>IF(N809="snížená",J809,0)</f>
        <v>0</v>
      </c>
      <c r="BG809" s="205">
        <f>IF(N809="zákl. přenesená",J809,0)</f>
        <v>0</v>
      </c>
      <c r="BH809" s="205">
        <f>IF(N809="sníž. přenesená",J809,0)</f>
        <v>0</v>
      </c>
      <c r="BI809" s="205">
        <f>IF(N809="nulová",J809,0)</f>
        <v>0</v>
      </c>
      <c r="BJ809" s="18" t="s">
        <v>78</v>
      </c>
      <c r="BK809" s="205">
        <f>ROUND(I809*H809,2)</f>
        <v>0</v>
      </c>
      <c r="BL809" s="18" t="s">
        <v>254</v>
      </c>
      <c r="BM809" s="204" t="s">
        <v>1336</v>
      </c>
    </row>
    <row r="810" spans="1:65" s="2" customFormat="1" ht="19.5">
      <c r="A810" s="35"/>
      <c r="B810" s="36"/>
      <c r="C810" s="37"/>
      <c r="D810" s="206" t="s">
        <v>264</v>
      </c>
      <c r="E810" s="37"/>
      <c r="F810" s="207" t="s">
        <v>1337</v>
      </c>
      <c r="G810" s="37"/>
      <c r="H810" s="37"/>
      <c r="I810" s="116"/>
      <c r="J810" s="37"/>
      <c r="K810" s="37"/>
      <c r="L810" s="40"/>
      <c r="M810" s="208"/>
      <c r="N810" s="209"/>
      <c r="O810" s="65"/>
      <c r="P810" s="65"/>
      <c r="Q810" s="65"/>
      <c r="R810" s="65"/>
      <c r="S810" s="65"/>
      <c r="T810" s="66"/>
      <c r="U810" s="35"/>
      <c r="V810" s="35"/>
      <c r="W810" s="35"/>
      <c r="X810" s="35"/>
      <c r="Y810" s="35"/>
      <c r="Z810" s="35"/>
      <c r="AA810" s="35"/>
      <c r="AB810" s="35"/>
      <c r="AC810" s="35"/>
      <c r="AD810" s="35"/>
      <c r="AE810" s="35"/>
      <c r="AT810" s="18" t="s">
        <v>264</v>
      </c>
      <c r="AU810" s="18" t="s">
        <v>80</v>
      </c>
    </row>
    <row r="811" spans="1:65" s="2" customFormat="1" ht="16.5" customHeight="1">
      <c r="A811" s="35"/>
      <c r="B811" s="36"/>
      <c r="C811" s="193" t="s">
        <v>1338</v>
      </c>
      <c r="D811" s="193" t="s">
        <v>164</v>
      </c>
      <c r="E811" s="194" t="s">
        <v>1339</v>
      </c>
      <c r="F811" s="195" t="s">
        <v>1340</v>
      </c>
      <c r="G811" s="196" t="s">
        <v>481</v>
      </c>
      <c r="H811" s="197">
        <v>10</v>
      </c>
      <c r="I811" s="198"/>
      <c r="J811" s="199">
        <f>ROUND(I811*H811,2)</f>
        <v>0</v>
      </c>
      <c r="K811" s="195" t="s">
        <v>19</v>
      </c>
      <c r="L811" s="40"/>
      <c r="M811" s="200" t="s">
        <v>19</v>
      </c>
      <c r="N811" s="201" t="s">
        <v>42</v>
      </c>
      <c r="O811" s="65"/>
      <c r="P811" s="202">
        <f>O811*H811</f>
        <v>0</v>
      </c>
      <c r="Q811" s="202">
        <v>0</v>
      </c>
      <c r="R811" s="202">
        <f>Q811*H811</f>
        <v>0</v>
      </c>
      <c r="S811" s="202">
        <v>0</v>
      </c>
      <c r="T811" s="203">
        <f>S811*H811</f>
        <v>0</v>
      </c>
      <c r="U811" s="35"/>
      <c r="V811" s="35"/>
      <c r="W811" s="35"/>
      <c r="X811" s="35"/>
      <c r="Y811" s="35"/>
      <c r="Z811" s="35"/>
      <c r="AA811" s="35"/>
      <c r="AB811" s="35"/>
      <c r="AC811" s="35"/>
      <c r="AD811" s="35"/>
      <c r="AE811" s="35"/>
      <c r="AR811" s="204" t="s">
        <v>254</v>
      </c>
      <c r="AT811" s="204" t="s">
        <v>164</v>
      </c>
      <c r="AU811" s="204" t="s">
        <v>80</v>
      </c>
      <c r="AY811" s="18" t="s">
        <v>162</v>
      </c>
      <c r="BE811" s="205">
        <f>IF(N811="základní",J811,0)</f>
        <v>0</v>
      </c>
      <c r="BF811" s="205">
        <f>IF(N811="snížená",J811,0)</f>
        <v>0</v>
      </c>
      <c r="BG811" s="205">
        <f>IF(N811="zákl. přenesená",J811,0)</f>
        <v>0</v>
      </c>
      <c r="BH811" s="205">
        <f>IF(N811="sníž. přenesená",J811,0)</f>
        <v>0</v>
      </c>
      <c r="BI811" s="205">
        <f>IF(N811="nulová",J811,0)</f>
        <v>0</v>
      </c>
      <c r="BJ811" s="18" t="s">
        <v>78</v>
      </c>
      <c r="BK811" s="205">
        <f>ROUND(I811*H811,2)</f>
        <v>0</v>
      </c>
      <c r="BL811" s="18" t="s">
        <v>254</v>
      </c>
      <c r="BM811" s="204" t="s">
        <v>1341</v>
      </c>
    </row>
    <row r="812" spans="1:65" s="2" customFormat="1" ht="19.5">
      <c r="A812" s="35"/>
      <c r="B812" s="36"/>
      <c r="C812" s="37"/>
      <c r="D812" s="206" t="s">
        <v>264</v>
      </c>
      <c r="E812" s="37"/>
      <c r="F812" s="207" t="s">
        <v>1342</v>
      </c>
      <c r="G812" s="37"/>
      <c r="H812" s="37"/>
      <c r="I812" s="116"/>
      <c r="J812" s="37"/>
      <c r="K812" s="37"/>
      <c r="L812" s="40"/>
      <c r="M812" s="208"/>
      <c r="N812" s="209"/>
      <c r="O812" s="65"/>
      <c r="P812" s="65"/>
      <c r="Q812" s="65"/>
      <c r="R812" s="65"/>
      <c r="S812" s="65"/>
      <c r="T812" s="66"/>
      <c r="U812" s="35"/>
      <c r="V812" s="35"/>
      <c r="W812" s="35"/>
      <c r="X812" s="35"/>
      <c r="Y812" s="35"/>
      <c r="Z812" s="35"/>
      <c r="AA812" s="35"/>
      <c r="AB812" s="35"/>
      <c r="AC812" s="35"/>
      <c r="AD812" s="35"/>
      <c r="AE812" s="35"/>
      <c r="AT812" s="18" t="s">
        <v>264</v>
      </c>
      <c r="AU812" s="18" t="s">
        <v>80</v>
      </c>
    </row>
    <row r="813" spans="1:65" s="2" customFormat="1" ht="16.5" customHeight="1">
      <c r="A813" s="35"/>
      <c r="B813" s="36"/>
      <c r="C813" s="193" t="s">
        <v>1343</v>
      </c>
      <c r="D813" s="193" t="s">
        <v>164</v>
      </c>
      <c r="E813" s="194" t="s">
        <v>1344</v>
      </c>
      <c r="F813" s="195" t="s">
        <v>1340</v>
      </c>
      <c r="G813" s="196" t="s">
        <v>481</v>
      </c>
      <c r="H813" s="197">
        <v>10</v>
      </c>
      <c r="I813" s="198"/>
      <c r="J813" s="199">
        <f>ROUND(I813*H813,2)</f>
        <v>0</v>
      </c>
      <c r="K813" s="195" t="s">
        <v>19</v>
      </c>
      <c r="L813" s="40"/>
      <c r="M813" s="200" t="s">
        <v>19</v>
      </c>
      <c r="N813" s="201" t="s">
        <v>42</v>
      </c>
      <c r="O813" s="65"/>
      <c r="P813" s="202">
        <f>O813*H813</f>
        <v>0</v>
      </c>
      <c r="Q813" s="202">
        <v>0</v>
      </c>
      <c r="R813" s="202">
        <f>Q813*H813</f>
        <v>0</v>
      </c>
      <c r="S813" s="202">
        <v>0</v>
      </c>
      <c r="T813" s="203">
        <f>S813*H813</f>
        <v>0</v>
      </c>
      <c r="U813" s="35"/>
      <c r="V813" s="35"/>
      <c r="W813" s="35"/>
      <c r="X813" s="35"/>
      <c r="Y813" s="35"/>
      <c r="Z813" s="35"/>
      <c r="AA813" s="35"/>
      <c r="AB813" s="35"/>
      <c r="AC813" s="35"/>
      <c r="AD813" s="35"/>
      <c r="AE813" s="35"/>
      <c r="AR813" s="204" t="s">
        <v>254</v>
      </c>
      <c r="AT813" s="204" t="s">
        <v>164</v>
      </c>
      <c r="AU813" s="204" t="s">
        <v>80</v>
      </c>
      <c r="AY813" s="18" t="s">
        <v>162</v>
      </c>
      <c r="BE813" s="205">
        <f>IF(N813="základní",J813,0)</f>
        <v>0</v>
      </c>
      <c r="BF813" s="205">
        <f>IF(N813="snížená",J813,0)</f>
        <v>0</v>
      </c>
      <c r="BG813" s="205">
        <f>IF(N813="zákl. přenesená",J813,0)</f>
        <v>0</v>
      </c>
      <c r="BH813" s="205">
        <f>IF(N813="sníž. přenesená",J813,0)</f>
        <v>0</v>
      </c>
      <c r="BI813" s="205">
        <f>IF(N813="nulová",J813,0)</f>
        <v>0</v>
      </c>
      <c r="BJ813" s="18" t="s">
        <v>78</v>
      </c>
      <c r="BK813" s="205">
        <f>ROUND(I813*H813,2)</f>
        <v>0</v>
      </c>
      <c r="BL813" s="18" t="s">
        <v>254</v>
      </c>
      <c r="BM813" s="204" t="s">
        <v>1345</v>
      </c>
    </row>
    <row r="814" spans="1:65" s="2" customFormat="1" ht="19.5">
      <c r="A814" s="35"/>
      <c r="B814" s="36"/>
      <c r="C814" s="37"/>
      <c r="D814" s="206" t="s">
        <v>264</v>
      </c>
      <c r="E814" s="37"/>
      <c r="F814" s="207" t="s">
        <v>1346</v>
      </c>
      <c r="G814" s="37"/>
      <c r="H814" s="37"/>
      <c r="I814" s="116"/>
      <c r="J814" s="37"/>
      <c r="K814" s="37"/>
      <c r="L814" s="40"/>
      <c r="M814" s="208"/>
      <c r="N814" s="209"/>
      <c r="O814" s="65"/>
      <c r="P814" s="65"/>
      <c r="Q814" s="65"/>
      <c r="R814" s="65"/>
      <c r="S814" s="65"/>
      <c r="T814" s="66"/>
      <c r="U814" s="35"/>
      <c r="V814" s="35"/>
      <c r="W814" s="35"/>
      <c r="X814" s="35"/>
      <c r="Y814" s="35"/>
      <c r="Z814" s="35"/>
      <c r="AA814" s="35"/>
      <c r="AB814" s="35"/>
      <c r="AC814" s="35"/>
      <c r="AD814" s="35"/>
      <c r="AE814" s="35"/>
      <c r="AT814" s="18" t="s">
        <v>264</v>
      </c>
      <c r="AU814" s="18" t="s">
        <v>80</v>
      </c>
    </row>
    <row r="815" spans="1:65" s="2" customFormat="1" ht="16.5" customHeight="1">
      <c r="A815" s="35"/>
      <c r="B815" s="36"/>
      <c r="C815" s="193" t="s">
        <v>1347</v>
      </c>
      <c r="D815" s="193" t="s">
        <v>164</v>
      </c>
      <c r="E815" s="194" t="s">
        <v>1348</v>
      </c>
      <c r="F815" s="195" t="s">
        <v>1340</v>
      </c>
      <c r="G815" s="196" t="s">
        <v>481</v>
      </c>
      <c r="H815" s="197">
        <v>2</v>
      </c>
      <c r="I815" s="198"/>
      <c r="J815" s="199">
        <f>ROUND(I815*H815,2)</f>
        <v>0</v>
      </c>
      <c r="K815" s="195" t="s">
        <v>19</v>
      </c>
      <c r="L815" s="40"/>
      <c r="M815" s="200" t="s">
        <v>19</v>
      </c>
      <c r="N815" s="201" t="s">
        <v>42</v>
      </c>
      <c r="O815" s="65"/>
      <c r="P815" s="202">
        <f>O815*H815</f>
        <v>0</v>
      </c>
      <c r="Q815" s="202">
        <v>0</v>
      </c>
      <c r="R815" s="202">
        <f>Q815*H815</f>
        <v>0</v>
      </c>
      <c r="S815" s="202">
        <v>0</v>
      </c>
      <c r="T815" s="203">
        <f>S815*H815</f>
        <v>0</v>
      </c>
      <c r="U815" s="35"/>
      <c r="V815" s="35"/>
      <c r="W815" s="35"/>
      <c r="X815" s="35"/>
      <c r="Y815" s="35"/>
      <c r="Z815" s="35"/>
      <c r="AA815" s="35"/>
      <c r="AB815" s="35"/>
      <c r="AC815" s="35"/>
      <c r="AD815" s="35"/>
      <c r="AE815" s="35"/>
      <c r="AR815" s="204" t="s">
        <v>254</v>
      </c>
      <c r="AT815" s="204" t="s">
        <v>164</v>
      </c>
      <c r="AU815" s="204" t="s">
        <v>80</v>
      </c>
      <c r="AY815" s="18" t="s">
        <v>162</v>
      </c>
      <c r="BE815" s="205">
        <f>IF(N815="základní",J815,0)</f>
        <v>0</v>
      </c>
      <c r="BF815" s="205">
        <f>IF(N815="snížená",J815,0)</f>
        <v>0</v>
      </c>
      <c r="BG815" s="205">
        <f>IF(N815="zákl. přenesená",J815,0)</f>
        <v>0</v>
      </c>
      <c r="BH815" s="205">
        <f>IF(N815="sníž. přenesená",J815,0)</f>
        <v>0</v>
      </c>
      <c r="BI815" s="205">
        <f>IF(N815="nulová",J815,0)</f>
        <v>0</v>
      </c>
      <c r="BJ815" s="18" t="s">
        <v>78</v>
      </c>
      <c r="BK815" s="205">
        <f>ROUND(I815*H815,2)</f>
        <v>0</v>
      </c>
      <c r="BL815" s="18" t="s">
        <v>254</v>
      </c>
      <c r="BM815" s="204" t="s">
        <v>1349</v>
      </c>
    </row>
    <row r="816" spans="1:65" s="2" customFormat="1" ht="19.5">
      <c r="A816" s="35"/>
      <c r="B816" s="36"/>
      <c r="C816" s="37"/>
      <c r="D816" s="206" t="s">
        <v>264</v>
      </c>
      <c r="E816" s="37"/>
      <c r="F816" s="207" t="s">
        <v>1350</v>
      </c>
      <c r="G816" s="37"/>
      <c r="H816" s="37"/>
      <c r="I816" s="116"/>
      <c r="J816" s="37"/>
      <c r="K816" s="37"/>
      <c r="L816" s="40"/>
      <c r="M816" s="208"/>
      <c r="N816" s="209"/>
      <c r="O816" s="65"/>
      <c r="P816" s="65"/>
      <c r="Q816" s="65"/>
      <c r="R816" s="65"/>
      <c r="S816" s="65"/>
      <c r="T816" s="66"/>
      <c r="U816" s="35"/>
      <c r="V816" s="35"/>
      <c r="W816" s="35"/>
      <c r="X816" s="35"/>
      <c r="Y816" s="35"/>
      <c r="Z816" s="35"/>
      <c r="AA816" s="35"/>
      <c r="AB816" s="35"/>
      <c r="AC816" s="35"/>
      <c r="AD816" s="35"/>
      <c r="AE816" s="35"/>
      <c r="AT816" s="18" t="s">
        <v>264</v>
      </c>
      <c r="AU816" s="18" t="s">
        <v>80</v>
      </c>
    </row>
    <row r="817" spans="1:65" s="2" customFormat="1" ht="16.5" customHeight="1">
      <c r="A817" s="35"/>
      <c r="B817" s="36"/>
      <c r="C817" s="193" t="s">
        <v>1351</v>
      </c>
      <c r="D817" s="193" t="s">
        <v>164</v>
      </c>
      <c r="E817" s="194" t="s">
        <v>1352</v>
      </c>
      <c r="F817" s="195" t="s">
        <v>1340</v>
      </c>
      <c r="G817" s="196" t="s">
        <v>481</v>
      </c>
      <c r="H817" s="197">
        <v>2</v>
      </c>
      <c r="I817" s="198"/>
      <c r="J817" s="199">
        <f>ROUND(I817*H817,2)</f>
        <v>0</v>
      </c>
      <c r="K817" s="195" t="s">
        <v>19</v>
      </c>
      <c r="L817" s="40"/>
      <c r="M817" s="200" t="s">
        <v>19</v>
      </c>
      <c r="N817" s="201" t="s">
        <v>42</v>
      </c>
      <c r="O817" s="65"/>
      <c r="P817" s="202">
        <f>O817*H817</f>
        <v>0</v>
      </c>
      <c r="Q817" s="202">
        <v>0</v>
      </c>
      <c r="R817" s="202">
        <f>Q817*H817</f>
        <v>0</v>
      </c>
      <c r="S817" s="202">
        <v>0</v>
      </c>
      <c r="T817" s="203">
        <f>S817*H817</f>
        <v>0</v>
      </c>
      <c r="U817" s="35"/>
      <c r="V817" s="35"/>
      <c r="W817" s="35"/>
      <c r="X817" s="35"/>
      <c r="Y817" s="35"/>
      <c r="Z817" s="35"/>
      <c r="AA817" s="35"/>
      <c r="AB817" s="35"/>
      <c r="AC817" s="35"/>
      <c r="AD817" s="35"/>
      <c r="AE817" s="35"/>
      <c r="AR817" s="204" t="s">
        <v>254</v>
      </c>
      <c r="AT817" s="204" t="s">
        <v>164</v>
      </c>
      <c r="AU817" s="204" t="s">
        <v>80</v>
      </c>
      <c r="AY817" s="18" t="s">
        <v>162</v>
      </c>
      <c r="BE817" s="205">
        <f>IF(N817="základní",J817,0)</f>
        <v>0</v>
      </c>
      <c r="BF817" s="205">
        <f>IF(N817="snížená",J817,0)</f>
        <v>0</v>
      </c>
      <c r="BG817" s="205">
        <f>IF(N817="zákl. přenesená",J817,0)</f>
        <v>0</v>
      </c>
      <c r="BH817" s="205">
        <f>IF(N817="sníž. přenesená",J817,0)</f>
        <v>0</v>
      </c>
      <c r="BI817" s="205">
        <f>IF(N817="nulová",J817,0)</f>
        <v>0</v>
      </c>
      <c r="BJ817" s="18" t="s">
        <v>78</v>
      </c>
      <c r="BK817" s="205">
        <f>ROUND(I817*H817,2)</f>
        <v>0</v>
      </c>
      <c r="BL817" s="18" t="s">
        <v>254</v>
      </c>
      <c r="BM817" s="204" t="s">
        <v>1353</v>
      </c>
    </row>
    <row r="818" spans="1:65" s="2" customFormat="1" ht="19.5">
      <c r="A818" s="35"/>
      <c r="B818" s="36"/>
      <c r="C818" s="37"/>
      <c r="D818" s="206" t="s">
        <v>264</v>
      </c>
      <c r="E818" s="37"/>
      <c r="F818" s="207" t="s">
        <v>1354</v>
      </c>
      <c r="G818" s="37"/>
      <c r="H818" s="37"/>
      <c r="I818" s="116"/>
      <c r="J818" s="37"/>
      <c r="K818" s="37"/>
      <c r="L818" s="40"/>
      <c r="M818" s="208"/>
      <c r="N818" s="209"/>
      <c r="O818" s="65"/>
      <c r="P818" s="65"/>
      <c r="Q818" s="65"/>
      <c r="R818" s="65"/>
      <c r="S818" s="65"/>
      <c r="T818" s="66"/>
      <c r="U818" s="35"/>
      <c r="V818" s="35"/>
      <c r="W818" s="35"/>
      <c r="X818" s="35"/>
      <c r="Y818" s="35"/>
      <c r="Z818" s="35"/>
      <c r="AA818" s="35"/>
      <c r="AB818" s="35"/>
      <c r="AC818" s="35"/>
      <c r="AD818" s="35"/>
      <c r="AE818" s="35"/>
      <c r="AT818" s="18" t="s">
        <v>264</v>
      </c>
      <c r="AU818" s="18" t="s">
        <v>80</v>
      </c>
    </row>
    <row r="819" spans="1:65" s="2" customFormat="1" ht="16.5" customHeight="1">
      <c r="A819" s="35"/>
      <c r="B819" s="36"/>
      <c r="C819" s="193" t="s">
        <v>1355</v>
      </c>
      <c r="D819" s="193" t="s">
        <v>164</v>
      </c>
      <c r="E819" s="194" t="s">
        <v>1356</v>
      </c>
      <c r="F819" s="195" t="s">
        <v>1340</v>
      </c>
      <c r="G819" s="196" t="s">
        <v>481</v>
      </c>
      <c r="H819" s="197">
        <v>8</v>
      </c>
      <c r="I819" s="198"/>
      <c r="J819" s="199">
        <f>ROUND(I819*H819,2)</f>
        <v>0</v>
      </c>
      <c r="K819" s="195" t="s">
        <v>19</v>
      </c>
      <c r="L819" s="40"/>
      <c r="M819" s="200" t="s">
        <v>19</v>
      </c>
      <c r="N819" s="201" t="s">
        <v>42</v>
      </c>
      <c r="O819" s="65"/>
      <c r="P819" s="202">
        <f>O819*H819</f>
        <v>0</v>
      </c>
      <c r="Q819" s="202">
        <v>0</v>
      </c>
      <c r="R819" s="202">
        <f>Q819*H819</f>
        <v>0</v>
      </c>
      <c r="S819" s="202">
        <v>0</v>
      </c>
      <c r="T819" s="203">
        <f>S819*H819</f>
        <v>0</v>
      </c>
      <c r="U819" s="35"/>
      <c r="V819" s="35"/>
      <c r="W819" s="35"/>
      <c r="X819" s="35"/>
      <c r="Y819" s="35"/>
      <c r="Z819" s="35"/>
      <c r="AA819" s="35"/>
      <c r="AB819" s="35"/>
      <c r="AC819" s="35"/>
      <c r="AD819" s="35"/>
      <c r="AE819" s="35"/>
      <c r="AR819" s="204" t="s">
        <v>254</v>
      </c>
      <c r="AT819" s="204" t="s">
        <v>164</v>
      </c>
      <c r="AU819" s="204" t="s">
        <v>80</v>
      </c>
      <c r="AY819" s="18" t="s">
        <v>162</v>
      </c>
      <c r="BE819" s="205">
        <f>IF(N819="základní",J819,0)</f>
        <v>0</v>
      </c>
      <c r="BF819" s="205">
        <f>IF(N819="snížená",J819,0)</f>
        <v>0</v>
      </c>
      <c r="BG819" s="205">
        <f>IF(N819="zákl. přenesená",J819,0)</f>
        <v>0</v>
      </c>
      <c r="BH819" s="205">
        <f>IF(N819="sníž. přenesená",J819,0)</f>
        <v>0</v>
      </c>
      <c r="BI819" s="205">
        <f>IF(N819="nulová",J819,0)</f>
        <v>0</v>
      </c>
      <c r="BJ819" s="18" t="s">
        <v>78</v>
      </c>
      <c r="BK819" s="205">
        <f>ROUND(I819*H819,2)</f>
        <v>0</v>
      </c>
      <c r="BL819" s="18" t="s">
        <v>254</v>
      </c>
      <c r="BM819" s="204" t="s">
        <v>1357</v>
      </c>
    </row>
    <row r="820" spans="1:65" s="2" customFormat="1" ht="19.5">
      <c r="A820" s="35"/>
      <c r="B820" s="36"/>
      <c r="C820" s="37"/>
      <c r="D820" s="206" t="s">
        <v>264</v>
      </c>
      <c r="E820" s="37"/>
      <c r="F820" s="207" t="s">
        <v>1358</v>
      </c>
      <c r="G820" s="37"/>
      <c r="H820" s="37"/>
      <c r="I820" s="116"/>
      <c r="J820" s="37"/>
      <c r="K820" s="37"/>
      <c r="L820" s="40"/>
      <c r="M820" s="208"/>
      <c r="N820" s="209"/>
      <c r="O820" s="65"/>
      <c r="P820" s="65"/>
      <c r="Q820" s="65"/>
      <c r="R820" s="65"/>
      <c r="S820" s="65"/>
      <c r="T820" s="66"/>
      <c r="U820" s="35"/>
      <c r="V820" s="35"/>
      <c r="W820" s="35"/>
      <c r="X820" s="35"/>
      <c r="Y820" s="35"/>
      <c r="Z820" s="35"/>
      <c r="AA820" s="35"/>
      <c r="AB820" s="35"/>
      <c r="AC820" s="35"/>
      <c r="AD820" s="35"/>
      <c r="AE820" s="35"/>
      <c r="AT820" s="18" t="s">
        <v>264</v>
      </c>
      <c r="AU820" s="18" t="s">
        <v>80</v>
      </c>
    </row>
    <row r="821" spans="1:65" s="2" customFormat="1" ht="16.5" customHeight="1">
      <c r="A821" s="35"/>
      <c r="B821" s="36"/>
      <c r="C821" s="193" t="s">
        <v>1359</v>
      </c>
      <c r="D821" s="193" t="s">
        <v>164</v>
      </c>
      <c r="E821" s="194" t="s">
        <v>1360</v>
      </c>
      <c r="F821" s="195" t="s">
        <v>1308</v>
      </c>
      <c r="G821" s="196" t="s">
        <v>481</v>
      </c>
      <c r="H821" s="197">
        <v>1</v>
      </c>
      <c r="I821" s="198"/>
      <c r="J821" s="199">
        <f>ROUND(I821*H821,2)</f>
        <v>0</v>
      </c>
      <c r="K821" s="195" t="s">
        <v>19</v>
      </c>
      <c r="L821" s="40"/>
      <c r="M821" s="200" t="s">
        <v>19</v>
      </c>
      <c r="N821" s="201" t="s">
        <v>42</v>
      </c>
      <c r="O821" s="65"/>
      <c r="P821" s="202">
        <f>O821*H821</f>
        <v>0</v>
      </c>
      <c r="Q821" s="202">
        <v>0</v>
      </c>
      <c r="R821" s="202">
        <f>Q821*H821</f>
        <v>0</v>
      </c>
      <c r="S821" s="202">
        <v>0</v>
      </c>
      <c r="T821" s="203">
        <f>S821*H821</f>
        <v>0</v>
      </c>
      <c r="U821" s="35"/>
      <c r="V821" s="35"/>
      <c r="W821" s="35"/>
      <c r="X821" s="35"/>
      <c r="Y821" s="35"/>
      <c r="Z821" s="35"/>
      <c r="AA821" s="35"/>
      <c r="AB821" s="35"/>
      <c r="AC821" s="35"/>
      <c r="AD821" s="35"/>
      <c r="AE821" s="35"/>
      <c r="AR821" s="204" t="s">
        <v>254</v>
      </c>
      <c r="AT821" s="204" t="s">
        <v>164</v>
      </c>
      <c r="AU821" s="204" t="s">
        <v>80</v>
      </c>
      <c r="AY821" s="18" t="s">
        <v>162</v>
      </c>
      <c r="BE821" s="205">
        <f>IF(N821="základní",J821,0)</f>
        <v>0</v>
      </c>
      <c r="BF821" s="205">
        <f>IF(N821="snížená",J821,0)</f>
        <v>0</v>
      </c>
      <c r="BG821" s="205">
        <f>IF(N821="zákl. přenesená",J821,0)</f>
        <v>0</v>
      </c>
      <c r="BH821" s="205">
        <f>IF(N821="sníž. přenesená",J821,0)</f>
        <v>0</v>
      </c>
      <c r="BI821" s="205">
        <f>IF(N821="nulová",J821,0)</f>
        <v>0</v>
      </c>
      <c r="BJ821" s="18" t="s">
        <v>78</v>
      </c>
      <c r="BK821" s="205">
        <f>ROUND(I821*H821,2)</f>
        <v>0</v>
      </c>
      <c r="BL821" s="18" t="s">
        <v>254</v>
      </c>
      <c r="BM821" s="204" t="s">
        <v>1361</v>
      </c>
    </row>
    <row r="822" spans="1:65" s="2" customFormat="1" ht="19.5">
      <c r="A822" s="35"/>
      <c r="B822" s="36"/>
      <c r="C822" s="37"/>
      <c r="D822" s="206" t="s">
        <v>264</v>
      </c>
      <c r="E822" s="37"/>
      <c r="F822" s="207" t="s">
        <v>1362</v>
      </c>
      <c r="G822" s="37"/>
      <c r="H822" s="37"/>
      <c r="I822" s="116"/>
      <c r="J822" s="37"/>
      <c r="K822" s="37"/>
      <c r="L822" s="40"/>
      <c r="M822" s="208"/>
      <c r="N822" s="209"/>
      <c r="O822" s="65"/>
      <c r="P822" s="65"/>
      <c r="Q822" s="65"/>
      <c r="R822" s="65"/>
      <c r="S822" s="65"/>
      <c r="T822" s="66"/>
      <c r="U822" s="35"/>
      <c r="V822" s="35"/>
      <c r="W822" s="35"/>
      <c r="X822" s="35"/>
      <c r="Y822" s="35"/>
      <c r="Z822" s="35"/>
      <c r="AA822" s="35"/>
      <c r="AB822" s="35"/>
      <c r="AC822" s="35"/>
      <c r="AD822" s="35"/>
      <c r="AE822" s="35"/>
      <c r="AT822" s="18" t="s">
        <v>264</v>
      </c>
      <c r="AU822" s="18" t="s">
        <v>80</v>
      </c>
    </row>
    <row r="823" spans="1:65" s="2" customFormat="1" ht="16.5" customHeight="1">
      <c r="A823" s="35"/>
      <c r="B823" s="36"/>
      <c r="C823" s="193" t="s">
        <v>1363</v>
      </c>
      <c r="D823" s="193" t="s">
        <v>164</v>
      </c>
      <c r="E823" s="194" t="s">
        <v>1364</v>
      </c>
      <c r="F823" s="195" t="s">
        <v>1308</v>
      </c>
      <c r="G823" s="196" t="s">
        <v>481</v>
      </c>
      <c r="H823" s="197">
        <v>1</v>
      </c>
      <c r="I823" s="198"/>
      <c r="J823" s="199">
        <f>ROUND(I823*H823,2)</f>
        <v>0</v>
      </c>
      <c r="K823" s="195" t="s">
        <v>19</v>
      </c>
      <c r="L823" s="40"/>
      <c r="M823" s="200" t="s">
        <v>19</v>
      </c>
      <c r="N823" s="201" t="s">
        <v>42</v>
      </c>
      <c r="O823" s="65"/>
      <c r="P823" s="202">
        <f>O823*H823</f>
        <v>0</v>
      </c>
      <c r="Q823" s="202">
        <v>0</v>
      </c>
      <c r="R823" s="202">
        <f>Q823*H823</f>
        <v>0</v>
      </c>
      <c r="S823" s="202">
        <v>0</v>
      </c>
      <c r="T823" s="203">
        <f>S823*H823</f>
        <v>0</v>
      </c>
      <c r="U823" s="35"/>
      <c r="V823" s="35"/>
      <c r="W823" s="35"/>
      <c r="X823" s="35"/>
      <c r="Y823" s="35"/>
      <c r="Z823" s="35"/>
      <c r="AA823" s="35"/>
      <c r="AB823" s="35"/>
      <c r="AC823" s="35"/>
      <c r="AD823" s="35"/>
      <c r="AE823" s="35"/>
      <c r="AR823" s="204" t="s">
        <v>254</v>
      </c>
      <c r="AT823" s="204" t="s">
        <v>164</v>
      </c>
      <c r="AU823" s="204" t="s">
        <v>80</v>
      </c>
      <c r="AY823" s="18" t="s">
        <v>162</v>
      </c>
      <c r="BE823" s="205">
        <f>IF(N823="základní",J823,0)</f>
        <v>0</v>
      </c>
      <c r="BF823" s="205">
        <f>IF(N823="snížená",J823,0)</f>
        <v>0</v>
      </c>
      <c r="BG823" s="205">
        <f>IF(N823="zákl. přenesená",J823,0)</f>
        <v>0</v>
      </c>
      <c r="BH823" s="205">
        <f>IF(N823="sníž. přenesená",J823,0)</f>
        <v>0</v>
      </c>
      <c r="BI823" s="205">
        <f>IF(N823="nulová",J823,0)</f>
        <v>0</v>
      </c>
      <c r="BJ823" s="18" t="s">
        <v>78</v>
      </c>
      <c r="BK823" s="205">
        <f>ROUND(I823*H823,2)</f>
        <v>0</v>
      </c>
      <c r="BL823" s="18" t="s">
        <v>254</v>
      </c>
      <c r="BM823" s="204" t="s">
        <v>1365</v>
      </c>
    </row>
    <row r="824" spans="1:65" s="2" customFormat="1" ht="19.5">
      <c r="A824" s="35"/>
      <c r="B824" s="36"/>
      <c r="C824" s="37"/>
      <c r="D824" s="206" t="s">
        <v>264</v>
      </c>
      <c r="E824" s="37"/>
      <c r="F824" s="207" t="s">
        <v>1366</v>
      </c>
      <c r="G824" s="37"/>
      <c r="H824" s="37"/>
      <c r="I824" s="116"/>
      <c r="J824" s="37"/>
      <c r="K824" s="37"/>
      <c r="L824" s="40"/>
      <c r="M824" s="208"/>
      <c r="N824" s="209"/>
      <c r="O824" s="65"/>
      <c r="P824" s="65"/>
      <c r="Q824" s="65"/>
      <c r="R824" s="65"/>
      <c r="S824" s="65"/>
      <c r="T824" s="66"/>
      <c r="U824" s="35"/>
      <c r="V824" s="35"/>
      <c r="W824" s="35"/>
      <c r="X824" s="35"/>
      <c r="Y824" s="35"/>
      <c r="Z824" s="35"/>
      <c r="AA824" s="35"/>
      <c r="AB824" s="35"/>
      <c r="AC824" s="35"/>
      <c r="AD824" s="35"/>
      <c r="AE824" s="35"/>
      <c r="AT824" s="18" t="s">
        <v>264</v>
      </c>
      <c r="AU824" s="18" t="s">
        <v>80</v>
      </c>
    </row>
    <row r="825" spans="1:65" s="2" customFormat="1" ht="16.5" customHeight="1">
      <c r="A825" s="35"/>
      <c r="B825" s="36"/>
      <c r="C825" s="193" t="s">
        <v>1367</v>
      </c>
      <c r="D825" s="193" t="s">
        <v>164</v>
      </c>
      <c r="E825" s="194" t="s">
        <v>1368</v>
      </c>
      <c r="F825" s="195" t="s">
        <v>1308</v>
      </c>
      <c r="G825" s="196" t="s">
        <v>481</v>
      </c>
      <c r="H825" s="197">
        <v>3</v>
      </c>
      <c r="I825" s="198"/>
      <c r="J825" s="199">
        <f>ROUND(I825*H825,2)</f>
        <v>0</v>
      </c>
      <c r="K825" s="195" t="s">
        <v>19</v>
      </c>
      <c r="L825" s="40"/>
      <c r="M825" s="200" t="s">
        <v>19</v>
      </c>
      <c r="N825" s="201" t="s">
        <v>42</v>
      </c>
      <c r="O825" s="65"/>
      <c r="P825" s="202">
        <f>O825*H825</f>
        <v>0</v>
      </c>
      <c r="Q825" s="202">
        <v>0</v>
      </c>
      <c r="R825" s="202">
        <f>Q825*H825</f>
        <v>0</v>
      </c>
      <c r="S825" s="202">
        <v>0</v>
      </c>
      <c r="T825" s="203">
        <f>S825*H825</f>
        <v>0</v>
      </c>
      <c r="U825" s="35"/>
      <c r="V825" s="35"/>
      <c r="W825" s="35"/>
      <c r="X825" s="35"/>
      <c r="Y825" s="35"/>
      <c r="Z825" s="35"/>
      <c r="AA825" s="35"/>
      <c r="AB825" s="35"/>
      <c r="AC825" s="35"/>
      <c r="AD825" s="35"/>
      <c r="AE825" s="35"/>
      <c r="AR825" s="204" t="s">
        <v>254</v>
      </c>
      <c r="AT825" s="204" t="s">
        <v>164</v>
      </c>
      <c r="AU825" s="204" t="s">
        <v>80</v>
      </c>
      <c r="AY825" s="18" t="s">
        <v>162</v>
      </c>
      <c r="BE825" s="205">
        <f>IF(N825="základní",J825,0)</f>
        <v>0</v>
      </c>
      <c r="BF825" s="205">
        <f>IF(N825="snížená",J825,0)</f>
        <v>0</v>
      </c>
      <c r="BG825" s="205">
        <f>IF(N825="zákl. přenesená",J825,0)</f>
        <v>0</v>
      </c>
      <c r="BH825" s="205">
        <f>IF(N825="sníž. přenesená",J825,0)</f>
        <v>0</v>
      </c>
      <c r="BI825" s="205">
        <f>IF(N825="nulová",J825,0)</f>
        <v>0</v>
      </c>
      <c r="BJ825" s="18" t="s">
        <v>78</v>
      </c>
      <c r="BK825" s="205">
        <f>ROUND(I825*H825,2)</f>
        <v>0</v>
      </c>
      <c r="BL825" s="18" t="s">
        <v>254</v>
      </c>
      <c r="BM825" s="204" t="s">
        <v>1369</v>
      </c>
    </row>
    <row r="826" spans="1:65" s="2" customFormat="1" ht="19.5">
      <c r="A826" s="35"/>
      <c r="B826" s="36"/>
      <c r="C826" s="37"/>
      <c r="D826" s="206" t="s">
        <v>264</v>
      </c>
      <c r="E826" s="37"/>
      <c r="F826" s="207" t="s">
        <v>1370</v>
      </c>
      <c r="G826" s="37"/>
      <c r="H826" s="37"/>
      <c r="I826" s="116"/>
      <c r="J826" s="37"/>
      <c r="K826" s="37"/>
      <c r="L826" s="40"/>
      <c r="M826" s="208"/>
      <c r="N826" s="209"/>
      <c r="O826" s="65"/>
      <c r="P826" s="65"/>
      <c r="Q826" s="65"/>
      <c r="R826" s="65"/>
      <c r="S826" s="65"/>
      <c r="T826" s="66"/>
      <c r="U826" s="35"/>
      <c r="V826" s="35"/>
      <c r="W826" s="35"/>
      <c r="X826" s="35"/>
      <c r="Y826" s="35"/>
      <c r="Z826" s="35"/>
      <c r="AA826" s="35"/>
      <c r="AB826" s="35"/>
      <c r="AC826" s="35"/>
      <c r="AD826" s="35"/>
      <c r="AE826" s="35"/>
      <c r="AT826" s="18" t="s">
        <v>264</v>
      </c>
      <c r="AU826" s="18" t="s">
        <v>80</v>
      </c>
    </row>
    <row r="827" spans="1:65" s="2" customFormat="1" ht="16.5" customHeight="1">
      <c r="A827" s="35"/>
      <c r="B827" s="36"/>
      <c r="C827" s="193" t="s">
        <v>1371</v>
      </c>
      <c r="D827" s="193" t="s">
        <v>164</v>
      </c>
      <c r="E827" s="194" t="s">
        <v>1372</v>
      </c>
      <c r="F827" s="195" t="s">
        <v>1308</v>
      </c>
      <c r="G827" s="196" t="s">
        <v>481</v>
      </c>
      <c r="H827" s="197">
        <v>1</v>
      </c>
      <c r="I827" s="198"/>
      <c r="J827" s="199">
        <f>ROUND(I827*H827,2)</f>
        <v>0</v>
      </c>
      <c r="K827" s="195" t="s">
        <v>19</v>
      </c>
      <c r="L827" s="40"/>
      <c r="M827" s="200" t="s">
        <v>19</v>
      </c>
      <c r="N827" s="201" t="s">
        <v>42</v>
      </c>
      <c r="O827" s="65"/>
      <c r="P827" s="202">
        <f>O827*H827</f>
        <v>0</v>
      </c>
      <c r="Q827" s="202">
        <v>0</v>
      </c>
      <c r="R827" s="202">
        <f>Q827*H827</f>
        <v>0</v>
      </c>
      <c r="S827" s="202">
        <v>0</v>
      </c>
      <c r="T827" s="203">
        <f>S827*H827</f>
        <v>0</v>
      </c>
      <c r="U827" s="35"/>
      <c r="V827" s="35"/>
      <c r="W827" s="35"/>
      <c r="X827" s="35"/>
      <c r="Y827" s="35"/>
      <c r="Z827" s="35"/>
      <c r="AA827" s="35"/>
      <c r="AB827" s="35"/>
      <c r="AC827" s="35"/>
      <c r="AD827" s="35"/>
      <c r="AE827" s="35"/>
      <c r="AR827" s="204" t="s">
        <v>254</v>
      </c>
      <c r="AT827" s="204" t="s">
        <v>164</v>
      </c>
      <c r="AU827" s="204" t="s">
        <v>80</v>
      </c>
      <c r="AY827" s="18" t="s">
        <v>162</v>
      </c>
      <c r="BE827" s="205">
        <f>IF(N827="základní",J827,0)</f>
        <v>0</v>
      </c>
      <c r="BF827" s="205">
        <f>IF(N827="snížená",J827,0)</f>
        <v>0</v>
      </c>
      <c r="BG827" s="205">
        <f>IF(N827="zákl. přenesená",J827,0)</f>
        <v>0</v>
      </c>
      <c r="BH827" s="205">
        <f>IF(N827="sníž. přenesená",J827,0)</f>
        <v>0</v>
      </c>
      <c r="BI827" s="205">
        <f>IF(N827="nulová",J827,0)</f>
        <v>0</v>
      </c>
      <c r="BJ827" s="18" t="s">
        <v>78</v>
      </c>
      <c r="BK827" s="205">
        <f>ROUND(I827*H827,2)</f>
        <v>0</v>
      </c>
      <c r="BL827" s="18" t="s">
        <v>254</v>
      </c>
      <c r="BM827" s="204" t="s">
        <v>1373</v>
      </c>
    </row>
    <row r="828" spans="1:65" s="2" customFormat="1" ht="19.5">
      <c r="A828" s="35"/>
      <c r="B828" s="36"/>
      <c r="C828" s="37"/>
      <c r="D828" s="206" t="s">
        <v>264</v>
      </c>
      <c r="E828" s="37"/>
      <c r="F828" s="207" t="s">
        <v>1374</v>
      </c>
      <c r="G828" s="37"/>
      <c r="H828" s="37"/>
      <c r="I828" s="116"/>
      <c r="J828" s="37"/>
      <c r="K828" s="37"/>
      <c r="L828" s="40"/>
      <c r="M828" s="208"/>
      <c r="N828" s="209"/>
      <c r="O828" s="65"/>
      <c r="P828" s="65"/>
      <c r="Q828" s="65"/>
      <c r="R828" s="65"/>
      <c r="S828" s="65"/>
      <c r="T828" s="66"/>
      <c r="U828" s="35"/>
      <c r="V828" s="35"/>
      <c r="W828" s="35"/>
      <c r="X828" s="35"/>
      <c r="Y828" s="35"/>
      <c r="Z828" s="35"/>
      <c r="AA828" s="35"/>
      <c r="AB828" s="35"/>
      <c r="AC828" s="35"/>
      <c r="AD828" s="35"/>
      <c r="AE828" s="35"/>
      <c r="AT828" s="18" t="s">
        <v>264</v>
      </c>
      <c r="AU828" s="18" t="s">
        <v>80</v>
      </c>
    </row>
    <row r="829" spans="1:65" s="2" customFormat="1" ht="16.5" customHeight="1">
      <c r="A829" s="35"/>
      <c r="B829" s="36"/>
      <c r="C829" s="193" t="s">
        <v>1375</v>
      </c>
      <c r="D829" s="193" t="s">
        <v>164</v>
      </c>
      <c r="E829" s="194" t="s">
        <v>1376</v>
      </c>
      <c r="F829" s="195" t="s">
        <v>1377</v>
      </c>
      <c r="G829" s="196" t="s">
        <v>481</v>
      </c>
      <c r="H829" s="197">
        <v>1</v>
      </c>
      <c r="I829" s="198"/>
      <c r="J829" s="199">
        <f>ROUND(I829*H829,2)</f>
        <v>0</v>
      </c>
      <c r="K829" s="195" t="s">
        <v>19</v>
      </c>
      <c r="L829" s="40"/>
      <c r="M829" s="200" t="s">
        <v>19</v>
      </c>
      <c r="N829" s="201" t="s">
        <v>42</v>
      </c>
      <c r="O829" s="65"/>
      <c r="P829" s="202">
        <f>O829*H829</f>
        <v>0</v>
      </c>
      <c r="Q829" s="202">
        <v>0</v>
      </c>
      <c r="R829" s="202">
        <f>Q829*H829</f>
        <v>0</v>
      </c>
      <c r="S829" s="202">
        <v>0</v>
      </c>
      <c r="T829" s="203">
        <f>S829*H829</f>
        <v>0</v>
      </c>
      <c r="U829" s="35"/>
      <c r="V829" s="35"/>
      <c r="W829" s="35"/>
      <c r="X829" s="35"/>
      <c r="Y829" s="35"/>
      <c r="Z829" s="35"/>
      <c r="AA829" s="35"/>
      <c r="AB829" s="35"/>
      <c r="AC829" s="35"/>
      <c r="AD829" s="35"/>
      <c r="AE829" s="35"/>
      <c r="AR829" s="204" t="s">
        <v>254</v>
      </c>
      <c r="AT829" s="204" t="s">
        <v>164</v>
      </c>
      <c r="AU829" s="204" t="s">
        <v>80</v>
      </c>
      <c r="AY829" s="18" t="s">
        <v>162</v>
      </c>
      <c r="BE829" s="205">
        <f>IF(N829="základní",J829,0)</f>
        <v>0</v>
      </c>
      <c r="BF829" s="205">
        <f>IF(N829="snížená",J829,0)</f>
        <v>0</v>
      </c>
      <c r="BG829" s="205">
        <f>IF(N829="zákl. přenesená",J829,0)</f>
        <v>0</v>
      </c>
      <c r="BH829" s="205">
        <f>IF(N829="sníž. přenesená",J829,0)</f>
        <v>0</v>
      </c>
      <c r="BI829" s="205">
        <f>IF(N829="nulová",J829,0)</f>
        <v>0</v>
      </c>
      <c r="BJ829" s="18" t="s">
        <v>78</v>
      </c>
      <c r="BK829" s="205">
        <f>ROUND(I829*H829,2)</f>
        <v>0</v>
      </c>
      <c r="BL829" s="18" t="s">
        <v>254</v>
      </c>
      <c r="BM829" s="204" t="s">
        <v>1378</v>
      </c>
    </row>
    <row r="830" spans="1:65" s="2" customFormat="1" ht="19.5">
      <c r="A830" s="35"/>
      <c r="B830" s="36"/>
      <c r="C830" s="37"/>
      <c r="D830" s="206" t="s">
        <v>264</v>
      </c>
      <c r="E830" s="37"/>
      <c r="F830" s="207" t="s">
        <v>1379</v>
      </c>
      <c r="G830" s="37"/>
      <c r="H830" s="37"/>
      <c r="I830" s="116"/>
      <c r="J830" s="37"/>
      <c r="K830" s="37"/>
      <c r="L830" s="40"/>
      <c r="M830" s="208"/>
      <c r="N830" s="209"/>
      <c r="O830" s="65"/>
      <c r="P830" s="65"/>
      <c r="Q830" s="65"/>
      <c r="R830" s="65"/>
      <c r="S830" s="65"/>
      <c r="T830" s="66"/>
      <c r="U830" s="35"/>
      <c r="V830" s="35"/>
      <c r="W830" s="35"/>
      <c r="X830" s="35"/>
      <c r="Y830" s="35"/>
      <c r="Z830" s="35"/>
      <c r="AA830" s="35"/>
      <c r="AB830" s="35"/>
      <c r="AC830" s="35"/>
      <c r="AD830" s="35"/>
      <c r="AE830" s="35"/>
      <c r="AT830" s="18" t="s">
        <v>264</v>
      </c>
      <c r="AU830" s="18" t="s">
        <v>80</v>
      </c>
    </row>
    <row r="831" spans="1:65" s="2" customFormat="1" ht="16.5" customHeight="1">
      <c r="A831" s="35"/>
      <c r="B831" s="36"/>
      <c r="C831" s="193" t="s">
        <v>1380</v>
      </c>
      <c r="D831" s="193" t="s">
        <v>164</v>
      </c>
      <c r="E831" s="194" t="s">
        <v>1381</v>
      </c>
      <c r="F831" s="195" t="s">
        <v>1377</v>
      </c>
      <c r="G831" s="196" t="s">
        <v>481</v>
      </c>
      <c r="H831" s="197">
        <v>1</v>
      </c>
      <c r="I831" s="198"/>
      <c r="J831" s="199">
        <f>ROUND(I831*H831,2)</f>
        <v>0</v>
      </c>
      <c r="K831" s="195" t="s">
        <v>19</v>
      </c>
      <c r="L831" s="40"/>
      <c r="M831" s="200" t="s">
        <v>19</v>
      </c>
      <c r="N831" s="201" t="s">
        <v>42</v>
      </c>
      <c r="O831" s="65"/>
      <c r="P831" s="202">
        <f>O831*H831</f>
        <v>0</v>
      </c>
      <c r="Q831" s="202">
        <v>0</v>
      </c>
      <c r="R831" s="202">
        <f>Q831*H831</f>
        <v>0</v>
      </c>
      <c r="S831" s="202">
        <v>0</v>
      </c>
      <c r="T831" s="203">
        <f>S831*H831</f>
        <v>0</v>
      </c>
      <c r="U831" s="35"/>
      <c r="V831" s="35"/>
      <c r="W831" s="35"/>
      <c r="X831" s="35"/>
      <c r="Y831" s="35"/>
      <c r="Z831" s="35"/>
      <c r="AA831" s="35"/>
      <c r="AB831" s="35"/>
      <c r="AC831" s="35"/>
      <c r="AD831" s="35"/>
      <c r="AE831" s="35"/>
      <c r="AR831" s="204" t="s">
        <v>254</v>
      </c>
      <c r="AT831" s="204" t="s">
        <v>164</v>
      </c>
      <c r="AU831" s="204" t="s">
        <v>80</v>
      </c>
      <c r="AY831" s="18" t="s">
        <v>162</v>
      </c>
      <c r="BE831" s="205">
        <f>IF(N831="základní",J831,0)</f>
        <v>0</v>
      </c>
      <c r="BF831" s="205">
        <f>IF(N831="snížená",J831,0)</f>
        <v>0</v>
      </c>
      <c r="BG831" s="205">
        <f>IF(N831="zákl. přenesená",J831,0)</f>
        <v>0</v>
      </c>
      <c r="BH831" s="205">
        <f>IF(N831="sníž. přenesená",J831,0)</f>
        <v>0</v>
      </c>
      <c r="BI831" s="205">
        <f>IF(N831="nulová",J831,0)</f>
        <v>0</v>
      </c>
      <c r="BJ831" s="18" t="s">
        <v>78</v>
      </c>
      <c r="BK831" s="205">
        <f>ROUND(I831*H831,2)</f>
        <v>0</v>
      </c>
      <c r="BL831" s="18" t="s">
        <v>254</v>
      </c>
      <c r="BM831" s="204" t="s">
        <v>1382</v>
      </c>
    </row>
    <row r="832" spans="1:65" s="2" customFormat="1" ht="19.5">
      <c r="A832" s="35"/>
      <c r="B832" s="36"/>
      <c r="C832" s="37"/>
      <c r="D832" s="206" t="s">
        <v>264</v>
      </c>
      <c r="E832" s="37"/>
      <c r="F832" s="207" t="s">
        <v>1383</v>
      </c>
      <c r="G832" s="37"/>
      <c r="H832" s="37"/>
      <c r="I832" s="116"/>
      <c r="J832" s="37"/>
      <c r="K832" s="37"/>
      <c r="L832" s="40"/>
      <c r="M832" s="208"/>
      <c r="N832" s="209"/>
      <c r="O832" s="65"/>
      <c r="P832" s="65"/>
      <c r="Q832" s="65"/>
      <c r="R832" s="65"/>
      <c r="S832" s="65"/>
      <c r="T832" s="66"/>
      <c r="U832" s="35"/>
      <c r="V832" s="35"/>
      <c r="W832" s="35"/>
      <c r="X832" s="35"/>
      <c r="Y832" s="35"/>
      <c r="Z832" s="35"/>
      <c r="AA832" s="35"/>
      <c r="AB832" s="35"/>
      <c r="AC832" s="35"/>
      <c r="AD832" s="35"/>
      <c r="AE832" s="35"/>
      <c r="AT832" s="18" t="s">
        <v>264</v>
      </c>
      <c r="AU832" s="18" t="s">
        <v>80</v>
      </c>
    </row>
    <row r="833" spans="1:65" s="2" customFormat="1" ht="16.5" customHeight="1">
      <c r="A833" s="35"/>
      <c r="B833" s="36"/>
      <c r="C833" s="193" t="s">
        <v>1384</v>
      </c>
      <c r="D833" s="193" t="s">
        <v>164</v>
      </c>
      <c r="E833" s="194" t="s">
        <v>1385</v>
      </c>
      <c r="F833" s="195" t="s">
        <v>1308</v>
      </c>
      <c r="G833" s="196" t="s">
        <v>481</v>
      </c>
      <c r="H833" s="197">
        <v>1</v>
      </c>
      <c r="I833" s="198"/>
      <c r="J833" s="199">
        <f>ROUND(I833*H833,2)</f>
        <v>0</v>
      </c>
      <c r="K833" s="195" t="s">
        <v>19</v>
      </c>
      <c r="L833" s="40"/>
      <c r="M833" s="200" t="s">
        <v>19</v>
      </c>
      <c r="N833" s="201" t="s">
        <v>42</v>
      </c>
      <c r="O833" s="65"/>
      <c r="P833" s="202">
        <f>O833*H833</f>
        <v>0</v>
      </c>
      <c r="Q833" s="202">
        <v>0</v>
      </c>
      <c r="R833" s="202">
        <f>Q833*H833</f>
        <v>0</v>
      </c>
      <c r="S833" s="202">
        <v>0</v>
      </c>
      <c r="T833" s="203">
        <f>S833*H833</f>
        <v>0</v>
      </c>
      <c r="U833" s="35"/>
      <c r="V833" s="35"/>
      <c r="W833" s="35"/>
      <c r="X833" s="35"/>
      <c r="Y833" s="35"/>
      <c r="Z833" s="35"/>
      <c r="AA833" s="35"/>
      <c r="AB833" s="35"/>
      <c r="AC833" s="35"/>
      <c r="AD833" s="35"/>
      <c r="AE833" s="35"/>
      <c r="AR833" s="204" t="s">
        <v>254</v>
      </c>
      <c r="AT833" s="204" t="s">
        <v>164</v>
      </c>
      <c r="AU833" s="204" t="s">
        <v>80</v>
      </c>
      <c r="AY833" s="18" t="s">
        <v>162</v>
      </c>
      <c r="BE833" s="205">
        <f>IF(N833="základní",J833,0)</f>
        <v>0</v>
      </c>
      <c r="BF833" s="205">
        <f>IF(N833="snížená",J833,0)</f>
        <v>0</v>
      </c>
      <c r="BG833" s="205">
        <f>IF(N833="zákl. přenesená",J833,0)</f>
        <v>0</v>
      </c>
      <c r="BH833" s="205">
        <f>IF(N833="sníž. přenesená",J833,0)</f>
        <v>0</v>
      </c>
      <c r="BI833" s="205">
        <f>IF(N833="nulová",J833,0)</f>
        <v>0</v>
      </c>
      <c r="BJ833" s="18" t="s">
        <v>78</v>
      </c>
      <c r="BK833" s="205">
        <f>ROUND(I833*H833,2)</f>
        <v>0</v>
      </c>
      <c r="BL833" s="18" t="s">
        <v>254</v>
      </c>
      <c r="BM833" s="204" t="s">
        <v>1386</v>
      </c>
    </row>
    <row r="834" spans="1:65" s="2" customFormat="1" ht="19.5">
      <c r="A834" s="35"/>
      <c r="B834" s="36"/>
      <c r="C834" s="37"/>
      <c r="D834" s="206" t="s">
        <v>264</v>
      </c>
      <c r="E834" s="37"/>
      <c r="F834" s="207" t="s">
        <v>1387</v>
      </c>
      <c r="G834" s="37"/>
      <c r="H834" s="37"/>
      <c r="I834" s="116"/>
      <c r="J834" s="37"/>
      <c r="K834" s="37"/>
      <c r="L834" s="40"/>
      <c r="M834" s="208"/>
      <c r="N834" s="209"/>
      <c r="O834" s="65"/>
      <c r="P834" s="65"/>
      <c r="Q834" s="65"/>
      <c r="R834" s="65"/>
      <c r="S834" s="65"/>
      <c r="T834" s="66"/>
      <c r="U834" s="35"/>
      <c r="V834" s="35"/>
      <c r="W834" s="35"/>
      <c r="X834" s="35"/>
      <c r="Y834" s="35"/>
      <c r="Z834" s="35"/>
      <c r="AA834" s="35"/>
      <c r="AB834" s="35"/>
      <c r="AC834" s="35"/>
      <c r="AD834" s="35"/>
      <c r="AE834" s="35"/>
      <c r="AT834" s="18" t="s">
        <v>264</v>
      </c>
      <c r="AU834" s="18" t="s">
        <v>80</v>
      </c>
    </row>
    <row r="835" spans="1:65" s="2" customFormat="1" ht="16.5" customHeight="1">
      <c r="A835" s="35"/>
      <c r="B835" s="36"/>
      <c r="C835" s="193" t="s">
        <v>1388</v>
      </c>
      <c r="D835" s="193" t="s">
        <v>164</v>
      </c>
      <c r="E835" s="194" t="s">
        <v>1389</v>
      </c>
      <c r="F835" s="195" t="s">
        <v>1377</v>
      </c>
      <c r="G835" s="196" t="s">
        <v>481</v>
      </c>
      <c r="H835" s="197">
        <v>1</v>
      </c>
      <c r="I835" s="198"/>
      <c r="J835" s="199">
        <f>ROUND(I835*H835,2)</f>
        <v>0</v>
      </c>
      <c r="K835" s="195" t="s">
        <v>19</v>
      </c>
      <c r="L835" s="40"/>
      <c r="M835" s="200" t="s">
        <v>19</v>
      </c>
      <c r="N835" s="201" t="s">
        <v>42</v>
      </c>
      <c r="O835" s="65"/>
      <c r="P835" s="202">
        <f>O835*H835</f>
        <v>0</v>
      </c>
      <c r="Q835" s="202">
        <v>0</v>
      </c>
      <c r="R835" s="202">
        <f>Q835*H835</f>
        <v>0</v>
      </c>
      <c r="S835" s="202">
        <v>0</v>
      </c>
      <c r="T835" s="203">
        <f>S835*H835</f>
        <v>0</v>
      </c>
      <c r="U835" s="35"/>
      <c r="V835" s="35"/>
      <c r="W835" s="35"/>
      <c r="X835" s="35"/>
      <c r="Y835" s="35"/>
      <c r="Z835" s="35"/>
      <c r="AA835" s="35"/>
      <c r="AB835" s="35"/>
      <c r="AC835" s="35"/>
      <c r="AD835" s="35"/>
      <c r="AE835" s="35"/>
      <c r="AR835" s="204" t="s">
        <v>254</v>
      </c>
      <c r="AT835" s="204" t="s">
        <v>164</v>
      </c>
      <c r="AU835" s="204" t="s">
        <v>80</v>
      </c>
      <c r="AY835" s="18" t="s">
        <v>162</v>
      </c>
      <c r="BE835" s="205">
        <f>IF(N835="základní",J835,0)</f>
        <v>0</v>
      </c>
      <c r="BF835" s="205">
        <f>IF(N835="snížená",J835,0)</f>
        <v>0</v>
      </c>
      <c r="BG835" s="205">
        <f>IF(N835="zákl. přenesená",J835,0)</f>
        <v>0</v>
      </c>
      <c r="BH835" s="205">
        <f>IF(N835="sníž. přenesená",J835,0)</f>
        <v>0</v>
      </c>
      <c r="BI835" s="205">
        <f>IF(N835="nulová",J835,0)</f>
        <v>0</v>
      </c>
      <c r="BJ835" s="18" t="s">
        <v>78</v>
      </c>
      <c r="BK835" s="205">
        <f>ROUND(I835*H835,2)</f>
        <v>0</v>
      </c>
      <c r="BL835" s="18" t="s">
        <v>254</v>
      </c>
      <c r="BM835" s="204" t="s">
        <v>1390</v>
      </c>
    </row>
    <row r="836" spans="1:65" s="2" customFormat="1" ht="19.5">
      <c r="A836" s="35"/>
      <c r="B836" s="36"/>
      <c r="C836" s="37"/>
      <c r="D836" s="206" t="s">
        <v>264</v>
      </c>
      <c r="E836" s="37"/>
      <c r="F836" s="207" t="s">
        <v>1391</v>
      </c>
      <c r="G836" s="37"/>
      <c r="H836" s="37"/>
      <c r="I836" s="116"/>
      <c r="J836" s="37"/>
      <c r="K836" s="37"/>
      <c r="L836" s="40"/>
      <c r="M836" s="208"/>
      <c r="N836" s="209"/>
      <c r="O836" s="65"/>
      <c r="P836" s="65"/>
      <c r="Q836" s="65"/>
      <c r="R836" s="65"/>
      <c r="S836" s="65"/>
      <c r="T836" s="66"/>
      <c r="U836" s="35"/>
      <c r="V836" s="35"/>
      <c r="W836" s="35"/>
      <c r="X836" s="35"/>
      <c r="Y836" s="35"/>
      <c r="Z836" s="35"/>
      <c r="AA836" s="35"/>
      <c r="AB836" s="35"/>
      <c r="AC836" s="35"/>
      <c r="AD836" s="35"/>
      <c r="AE836" s="35"/>
      <c r="AT836" s="18" t="s">
        <v>264</v>
      </c>
      <c r="AU836" s="18" t="s">
        <v>80</v>
      </c>
    </row>
    <row r="837" spans="1:65" s="12" customFormat="1" ht="22.9" customHeight="1">
      <c r="B837" s="177"/>
      <c r="C837" s="178"/>
      <c r="D837" s="179" t="s">
        <v>70</v>
      </c>
      <c r="E837" s="191" t="s">
        <v>1392</v>
      </c>
      <c r="F837" s="191" t="s">
        <v>1393</v>
      </c>
      <c r="G837" s="178"/>
      <c r="H837" s="178"/>
      <c r="I837" s="181"/>
      <c r="J837" s="192">
        <f>BK837</f>
        <v>0</v>
      </c>
      <c r="K837" s="178"/>
      <c r="L837" s="183"/>
      <c r="M837" s="184"/>
      <c r="N837" s="185"/>
      <c r="O837" s="185"/>
      <c r="P837" s="186">
        <f>SUM(P838:P894)</f>
        <v>0</v>
      </c>
      <c r="Q837" s="185"/>
      <c r="R837" s="186">
        <f>SUM(R838:R894)</f>
        <v>0</v>
      </c>
      <c r="S837" s="185"/>
      <c r="T837" s="187">
        <f>SUM(T838:T894)</f>
        <v>0</v>
      </c>
      <c r="AR837" s="188" t="s">
        <v>80</v>
      </c>
      <c r="AT837" s="189" t="s">
        <v>70</v>
      </c>
      <c r="AU837" s="189" t="s">
        <v>78</v>
      </c>
      <c r="AY837" s="188" t="s">
        <v>162</v>
      </c>
      <c r="BK837" s="190">
        <f>SUM(BK838:BK894)</f>
        <v>0</v>
      </c>
    </row>
    <row r="838" spans="1:65" s="2" customFormat="1" ht="16.5" customHeight="1">
      <c r="A838" s="35"/>
      <c r="B838" s="36"/>
      <c r="C838" s="193" t="s">
        <v>1394</v>
      </c>
      <c r="D838" s="193" t="s">
        <v>164</v>
      </c>
      <c r="E838" s="194" t="s">
        <v>1395</v>
      </c>
      <c r="F838" s="195" t="s">
        <v>1396</v>
      </c>
      <c r="G838" s="196" t="s">
        <v>481</v>
      </c>
      <c r="H838" s="197">
        <v>1</v>
      </c>
      <c r="I838" s="198"/>
      <c r="J838" s="199">
        <f>ROUND(I838*H838,2)</f>
        <v>0</v>
      </c>
      <c r="K838" s="195" t="s">
        <v>19</v>
      </c>
      <c r="L838" s="40"/>
      <c r="M838" s="200" t="s">
        <v>19</v>
      </c>
      <c r="N838" s="201" t="s">
        <v>42</v>
      </c>
      <c r="O838" s="65"/>
      <c r="P838" s="202">
        <f>O838*H838</f>
        <v>0</v>
      </c>
      <c r="Q838" s="202">
        <v>0</v>
      </c>
      <c r="R838" s="202">
        <f>Q838*H838</f>
        <v>0</v>
      </c>
      <c r="S838" s="202">
        <v>0</v>
      </c>
      <c r="T838" s="203">
        <f>S838*H838</f>
        <v>0</v>
      </c>
      <c r="U838" s="35"/>
      <c r="V838" s="35"/>
      <c r="W838" s="35"/>
      <c r="X838" s="35"/>
      <c r="Y838" s="35"/>
      <c r="Z838" s="35"/>
      <c r="AA838" s="35"/>
      <c r="AB838" s="35"/>
      <c r="AC838" s="35"/>
      <c r="AD838" s="35"/>
      <c r="AE838" s="35"/>
      <c r="AR838" s="204" t="s">
        <v>254</v>
      </c>
      <c r="AT838" s="204" t="s">
        <v>164</v>
      </c>
      <c r="AU838" s="204" t="s">
        <v>80</v>
      </c>
      <c r="AY838" s="18" t="s">
        <v>162</v>
      </c>
      <c r="BE838" s="205">
        <f>IF(N838="základní",J838,0)</f>
        <v>0</v>
      </c>
      <c r="BF838" s="205">
        <f>IF(N838="snížená",J838,0)</f>
        <v>0</v>
      </c>
      <c r="BG838" s="205">
        <f>IF(N838="zákl. přenesená",J838,0)</f>
        <v>0</v>
      </c>
      <c r="BH838" s="205">
        <f>IF(N838="sníž. přenesená",J838,0)</f>
        <v>0</v>
      </c>
      <c r="BI838" s="205">
        <f>IF(N838="nulová",J838,0)</f>
        <v>0</v>
      </c>
      <c r="BJ838" s="18" t="s">
        <v>78</v>
      </c>
      <c r="BK838" s="205">
        <f>ROUND(I838*H838,2)</f>
        <v>0</v>
      </c>
      <c r="BL838" s="18" t="s">
        <v>254</v>
      </c>
      <c r="BM838" s="204" t="s">
        <v>1397</v>
      </c>
    </row>
    <row r="839" spans="1:65" s="2" customFormat="1" ht="19.5">
      <c r="A839" s="35"/>
      <c r="B839" s="36"/>
      <c r="C839" s="37"/>
      <c r="D839" s="206" t="s">
        <v>264</v>
      </c>
      <c r="E839" s="37"/>
      <c r="F839" s="207" t="s">
        <v>1398</v>
      </c>
      <c r="G839" s="37"/>
      <c r="H839" s="37"/>
      <c r="I839" s="116"/>
      <c r="J839" s="37"/>
      <c r="K839" s="37"/>
      <c r="L839" s="40"/>
      <c r="M839" s="208"/>
      <c r="N839" s="209"/>
      <c r="O839" s="65"/>
      <c r="P839" s="65"/>
      <c r="Q839" s="65"/>
      <c r="R839" s="65"/>
      <c r="S839" s="65"/>
      <c r="T839" s="66"/>
      <c r="U839" s="35"/>
      <c r="V839" s="35"/>
      <c r="W839" s="35"/>
      <c r="X839" s="35"/>
      <c r="Y839" s="35"/>
      <c r="Z839" s="35"/>
      <c r="AA839" s="35"/>
      <c r="AB839" s="35"/>
      <c r="AC839" s="35"/>
      <c r="AD839" s="35"/>
      <c r="AE839" s="35"/>
      <c r="AT839" s="18" t="s">
        <v>264</v>
      </c>
      <c r="AU839" s="18" t="s">
        <v>80</v>
      </c>
    </row>
    <row r="840" spans="1:65" s="2" customFormat="1" ht="16.5" customHeight="1">
      <c r="A840" s="35"/>
      <c r="B840" s="36"/>
      <c r="C840" s="193" t="s">
        <v>1399</v>
      </c>
      <c r="D840" s="193" t="s">
        <v>164</v>
      </c>
      <c r="E840" s="194" t="s">
        <v>1400</v>
      </c>
      <c r="F840" s="195" t="s">
        <v>1396</v>
      </c>
      <c r="G840" s="196" t="s">
        <v>481</v>
      </c>
      <c r="H840" s="197">
        <v>1</v>
      </c>
      <c r="I840" s="198"/>
      <c r="J840" s="199">
        <f>ROUND(I840*H840,2)</f>
        <v>0</v>
      </c>
      <c r="K840" s="195" t="s">
        <v>19</v>
      </c>
      <c r="L840" s="40"/>
      <c r="M840" s="200" t="s">
        <v>19</v>
      </c>
      <c r="N840" s="201" t="s">
        <v>42</v>
      </c>
      <c r="O840" s="65"/>
      <c r="P840" s="202">
        <f>O840*H840</f>
        <v>0</v>
      </c>
      <c r="Q840" s="202">
        <v>0</v>
      </c>
      <c r="R840" s="202">
        <f>Q840*H840</f>
        <v>0</v>
      </c>
      <c r="S840" s="202">
        <v>0</v>
      </c>
      <c r="T840" s="203">
        <f>S840*H840</f>
        <v>0</v>
      </c>
      <c r="U840" s="35"/>
      <c r="V840" s="35"/>
      <c r="W840" s="35"/>
      <c r="X840" s="35"/>
      <c r="Y840" s="35"/>
      <c r="Z840" s="35"/>
      <c r="AA840" s="35"/>
      <c r="AB840" s="35"/>
      <c r="AC840" s="35"/>
      <c r="AD840" s="35"/>
      <c r="AE840" s="35"/>
      <c r="AR840" s="204" t="s">
        <v>254</v>
      </c>
      <c r="AT840" s="204" t="s">
        <v>164</v>
      </c>
      <c r="AU840" s="204" t="s">
        <v>80</v>
      </c>
      <c r="AY840" s="18" t="s">
        <v>162</v>
      </c>
      <c r="BE840" s="205">
        <f>IF(N840="základní",J840,0)</f>
        <v>0</v>
      </c>
      <c r="BF840" s="205">
        <f>IF(N840="snížená",J840,0)</f>
        <v>0</v>
      </c>
      <c r="BG840" s="205">
        <f>IF(N840="zákl. přenesená",J840,0)</f>
        <v>0</v>
      </c>
      <c r="BH840" s="205">
        <f>IF(N840="sníž. přenesená",J840,0)</f>
        <v>0</v>
      </c>
      <c r="BI840" s="205">
        <f>IF(N840="nulová",J840,0)</f>
        <v>0</v>
      </c>
      <c r="BJ840" s="18" t="s">
        <v>78</v>
      </c>
      <c r="BK840" s="205">
        <f>ROUND(I840*H840,2)</f>
        <v>0</v>
      </c>
      <c r="BL840" s="18" t="s">
        <v>254</v>
      </c>
      <c r="BM840" s="204" t="s">
        <v>1401</v>
      </c>
    </row>
    <row r="841" spans="1:65" s="2" customFormat="1" ht="19.5">
      <c r="A841" s="35"/>
      <c r="B841" s="36"/>
      <c r="C841" s="37"/>
      <c r="D841" s="206" t="s">
        <v>264</v>
      </c>
      <c r="E841" s="37"/>
      <c r="F841" s="207" t="s">
        <v>1402</v>
      </c>
      <c r="G841" s="37"/>
      <c r="H841" s="37"/>
      <c r="I841" s="116"/>
      <c r="J841" s="37"/>
      <c r="K841" s="37"/>
      <c r="L841" s="40"/>
      <c r="M841" s="208"/>
      <c r="N841" s="209"/>
      <c r="O841" s="65"/>
      <c r="P841" s="65"/>
      <c r="Q841" s="65"/>
      <c r="R841" s="65"/>
      <c r="S841" s="65"/>
      <c r="T841" s="66"/>
      <c r="U841" s="35"/>
      <c r="V841" s="35"/>
      <c r="W841" s="35"/>
      <c r="X841" s="35"/>
      <c r="Y841" s="35"/>
      <c r="Z841" s="35"/>
      <c r="AA841" s="35"/>
      <c r="AB841" s="35"/>
      <c r="AC841" s="35"/>
      <c r="AD841" s="35"/>
      <c r="AE841" s="35"/>
      <c r="AT841" s="18" t="s">
        <v>264</v>
      </c>
      <c r="AU841" s="18" t="s">
        <v>80</v>
      </c>
    </row>
    <row r="842" spans="1:65" s="2" customFormat="1" ht="16.5" customHeight="1">
      <c r="A842" s="35"/>
      <c r="B842" s="36"/>
      <c r="C842" s="193" t="s">
        <v>1403</v>
      </c>
      <c r="D842" s="193" t="s">
        <v>164</v>
      </c>
      <c r="E842" s="194" t="s">
        <v>1404</v>
      </c>
      <c r="F842" s="195" t="s">
        <v>1396</v>
      </c>
      <c r="G842" s="196" t="s">
        <v>481</v>
      </c>
      <c r="H842" s="197">
        <v>2</v>
      </c>
      <c r="I842" s="198"/>
      <c r="J842" s="199">
        <f>ROUND(I842*H842,2)</f>
        <v>0</v>
      </c>
      <c r="K842" s="195" t="s">
        <v>19</v>
      </c>
      <c r="L842" s="40"/>
      <c r="M842" s="200" t="s">
        <v>19</v>
      </c>
      <c r="N842" s="201" t="s">
        <v>42</v>
      </c>
      <c r="O842" s="65"/>
      <c r="P842" s="202">
        <f>O842*H842</f>
        <v>0</v>
      </c>
      <c r="Q842" s="202">
        <v>0</v>
      </c>
      <c r="R842" s="202">
        <f>Q842*H842</f>
        <v>0</v>
      </c>
      <c r="S842" s="202">
        <v>0</v>
      </c>
      <c r="T842" s="203">
        <f>S842*H842</f>
        <v>0</v>
      </c>
      <c r="U842" s="35"/>
      <c r="V842" s="35"/>
      <c r="W842" s="35"/>
      <c r="X842" s="35"/>
      <c r="Y842" s="35"/>
      <c r="Z842" s="35"/>
      <c r="AA842" s="35"/>
      <c r="AB842" s="35"/>
      <c r="AC842" s="35"/>
      <c r="AD842" s="35"/>
      <c r="AE842" s="35"/>
      <c r="AR842" s="204" t="s">
        <v>254</v>
      </c>
      <c r="AT842" s="204" t="s">
        <v>164</v>
      </c>
      <c r="AU842" s="204" t="s">
        <v>80</v>
      </c>
      <c r="AY842" s="18" t="s">
        <v>162</v>
      </c>
      <c r="BE842" s="205">
        <f>IF(N842="základní",J842,0)</f>
        <v>0</v>
      </c>
      <c r="BF842" s="205">
        <f>IF(N842="snížená",J842,0)</f>
        <v>0</v>
      </c>
      <c r="BG842" s="205">
        <f>IF(N842="zákl. přenesená",J842,0)</f>
        <v>0</v>
      </c>
      <c r="BH842" s="205">
        <f>IF(N842="sníž. přenesená",J842,0)</f>
        <v>0</v>
      </c>
      <c r="BI842" s="205">
        <f>IF(N842="nulová",J842,0)</f>
        <v>0</v>
      </c>
      <c r="BJ842" s="18" t="s">
        <v>78</v>
      </c>
      <c r="BK842" s="205">
        <f>ROUND(I842*H842,2)</f>
        <v>0</v>
      </c>
      <c r="BL842" s="18" t="s">
        <v>254</v>
      </c>
      <c r="BM842" s="204" t="s">
        <v>1405</v>
      </c>
    </row>
    <row r="843" spans="1:65" s="2" customFormat="1" ht="19.5">
      <c r="A843" s="35"/>
      <c r="B843" s="36"/>
      <c r="C843" s="37"/>
      <c r="D843" s="206" t="s">
        <v>264</v>
      </c>
      <c r="E843" s="37"/>
      <c r="F843" s="207" t="s">
        <v>1406</v>
      </c>
      <c r="G843" s="37"/>
      <c r="H843" s="37"/>
      <c r="I843" s="116"/>
      <c r="J843" s="37"/>
      <c r="K843" s="37"/>
      <c r="L843" s="40"/>
      <c r="M843" s="208"/>
      <c r="N843" s="209"/>
      <c r="O843" s="65"/>
      <c r="P843" s="65"/>
      <c r="Q843" s="65"/>
      <c r="R843" s="65"/>
      <c r="S843" s="65"/>
      <c r="T843" s="66"/>
      <c r="U843" s="35"/>
      <c r="V843" s="35"/>
      <c r="W843" s="35"/>
      <c r="X843" s="35"/>
      <c r="Y843" s="35"/>
      <c r="Z843" s="35"/>
      <c r="AA843" s="35"/>
      <c r="AB843" s="35"/>
      <c r="AC843" s="35"/>
      <c r="AD843" s="35"/>
      <c r="AE843" s="35"/>
      <c r="AT843" s="18" t="s">
        <v>264</v>
      </c>
      <c r="AU843" s="18" t="s">
        <v>80</v>
      </c>
    </row>
    <row r="844" spans="1:65" s="2" customFormat="1" ht="16.5" customHeight="1">
      <c r="A844" s="35"/>
      <c r="B844" s="36"/>
      <c r="C844" s="193" t="s">
        <v>1407</v>
      </c>
      <c r="D844" s="193" t="s">
        <v>164</v>
      </c>
      <c r="E844" s="194" t="s">
        <v>1408</v>
      </c>
      <c r="F844" s="195" t="s">
        <v>1409</v>
      </c>
      <c r="G844" s="196" t="s">
        <v>481</v>
      </c>
      <c r="H844" s="197">
        <v>9</v>
      </c>
      <c r="I844" s="198"/>
      <c r="J844" s="199">
        <f>ROUND(I844*H844,2)</f>
        <v>0</v>
      </c>
      <c r="K844" s="195" t="s">
        <v>19</v>
      </c>
      <c r="L844" s="40"/>
      <c r="M844" s="200" t="s">
        <v>19</v>
      </c>
      <c r="N844" s="201" t="s">
        <v>42</v>
      </c>
      <c r="O844" s="65"/>
      <c r="P844" s="202">
        <f>O844*H844</f>
        <v>0</v>
      </c>
      <c r="Q844" s="202">
        <v>0</v>
      </c>
      <c r="R844" s="202">
        <f>Q844*H844</f>
        <v>0</v>
      </c>
      <c r="S844" s="202">
        <v>0</v>
      </c>
      <c r="T844" s="203">
        <f>S844*H844</f>
        <v>0</v>
      </c>
      <c r="U844" s="35"/>
      <c r="V844" s="35"/>
      <c r="W844" s="35"/>
      <c r="X844" s="35"/>
      <c r="Y844" s="35"/>
      <c r="Z844" s="35"/>
      <c r="AA844" s="35"/>
      <c r="AB844" s="35"/>
      <c r="AC844" s="35"/>
      <c r="AD844" s="35"/>
      <c r="AE844" s="35"/>
      <c r="AR844" s="204" t="s">
        <v>254</v>
      </c>
      <c r="AT844" s="204" t="s">
        <v>164</v>
      </c>
      <c r="AU844" s="204" t="s">
        <v>80</v>
      </c>
      <c r="AY844" s="18" t="s">
        <v>162</v>
      </c>
      <c r="BE844" s="205">
        <f>IF(N844="základní",J844,0)</f>
        <v>0</v>
      </c>
      <c r="BF844" s="205">
        <f>IF(N844="snížená",J844,0)</f>
        <v>0</v>
      </c>
      <c r="BG844" s="205">
        <f>IF(N844="zákl. přenesená",J844,0)</f>
        <v>0</v>
      </c>
      <c r="BH844" s="205">
        <f>IF(N844="sníž. přenesená",J844,0)</f>
        <v>0</v>
      </c>
      <c r="BI844" s="205">
        <f>IF(N844="nulová",J844,0)</f>
        <v>0</v>
      </c>
      <c r="BJ844" s="18" t="s">
        <v>78</v>
      </c>
      <c r="BK844" s="205">
        <f>ROUND(I844*H844,2)</f>
        <v>0</v>
      </c>
      <c r="BL844" s="18" t="s">
        <v>254</v>
      </c>
      <c r="BM844" s="204" t="s">
        <v>1410</v>
      </c>
    </row>
    <row r="845" spans="1:65" s="2" customFormat="1" ht="19.5">
      <c r="A845" s="35"/>
      <c r="B845" s="36"/>
      <c r="C845" s="37"/>
      <c r="D845" s="206" t="s">
        <v>264</v>
      </c>
      <c r="E845" s="37"/>
      <c r="F845" s="207" t="s">
        <v>1411</v>
      </c>
      <c r="G845" s="37"/>
      <c r="H845" s="37"/>
      <c r="I845" s="116"/>
      <c r="J845" s="37"/>
      <c r="K845" s="37"/>
      <c r="L845" s="40"/>
      <c r="M845" s="208"/>
      <c r="N845" s="209"/>
      <c r="O845" s="65"/>
      <c r="P845" s="65"/>
      <c r="Q845" s="65"/>
      <c r="R845" s="65"/>
      <c r="S845" s="65"/>
      <c r="T845" s="66"/>
      <c r="U845" s="35"/>
      <c r="V845" s="35"/>
      <c r="W845" s="35"/>
      <c r="X845" s="35"/>
      <c r="Y845" s="35"/>
      <c r="Z845" s="35"/>
      <c r="AA845" s="35"/>
      <c r="AB845" s="35"/>
      <c r="AC845" s="35"/>
      <c r="AD845" s="35"/>
      <c r="AE845" s="35"/>
      <c r="AT845" s="18" t="s">
        <v>264</v>
      </c>
      <c r="AU845" s="18" t="s">
        <v>80</v>
      </c>
    </row>
    <row r="846" spans="1:65" s="2" customFormat="1" ht="16.5" customHeight="1">
      <c r="A846" s="35"/>
      <c r="B846" s="36"/>
      <c r="C846" s="193" t="s">
        <v>1412</v>
      </c>
      <c r="D846" s="193" t="s">
        <v>164</v>
      </c>
      <c r="E846" s="194" t="s">
        <v>1413</v>
      </c>
      <c r="F846" s="195" t="s">
        <v>1414</v>
      </c>
      <c r="G846" s="196" t="s">
        <v>481</v>
      </c>
      <c r="H846" s="197">
        <v>1</v>
      </c>
      <c r="I846" s="198"/>
      <c r="J846" s="199">
        <f>ROUND(I846*H846,2)</f>
        <v>0</v>
      </c>
      <c r="K846" s="195" t="s">
        <v>19</v>
      </c>
      <c r="L846" s="40"/>
      <c r="M846" s="200" t="s">
        <v>19</v>
      </c>
      <c r="N846" s="201" t="s">
        <v>42</v>
      </c>
      <c r="O846" s="65"/>
      <c r="P846" s="202">
        <f>O846*H846</f>
        <v>0</v>
      </c>
      <c r="Q846" s="202">
        <v>0</v>
      </c>
      <c r="R846" s="202">
        <f>Q846*H846</f>
        <v>0</v>
      </c>
      <c r="S846" s="202">
        <v>0</v>
      </c>
      <c r="T846" s="203">
        <f>S846*H846</f>
        <v>0</v>
      </c>
      <c r="U846" s="35"/>
      <c r="V846" s="35"/>
      <c r="W846" s="35"/>
      <c r="X846" s="35"/>
      <c r="Y846" s="35"/>
      <c r="Z846" s="35"/>
      <c r="AA846" s="35"/>
      <c r="AB846" s="35"/>
      <c r="AC846" s="35"/>
      <c r="AD846" s="35"/>
      <c r="AE846" s="35"/>
      <c r="AR846" s="204" t="s">
        <v>254</v>
      </c>
      <c r="AT846" s="204" t="s">
        <v>164</v>
      </c>
      <c r="AU846" s="204" t="s">
        <v>80</v>
      </c>
      <c r="AY846" s="18" t="s">
        <v>162</v>
      </c>
      <c r="BE846" s="205">
        <f>IF(N846="základní",J846,0)</f>
        <v>0</v>
      </c>
      <c r="BF846" s="205">
        <f>IF(N846="snížená",J846,0)</f>
        <v>0</v>
      </c>
      <c r="BG846" s="205">
        <f>IF(N846="zákl. přenesená",J846,0)</f>
        <v>0</v>
      </c>
      <c r="BH846" s="205">
        <f>IF(N846="sníž. přenesená",J846,0)</f>
        <v>0</v>
      </c>
      <c r="BI846" s="205">
        <f>IF(N846="nulová",J846,0)</f>
        <v>0</v>
      </c>
      <c r="BJ846" s="18" t="s">
        <v>78</v>
      </c>
      <c r="BK846" s="205">
        <f>ROUND(I846*H846,2)</f>
        <v>0</v>
      </c>
      <c r="BL846" s="18" t="s">
        <v>254</v>
      </c>
      <c r="BM846" s="204" t="s">
        <v>1415</v>
      </c>
    </row>
    <row r="847" spans="1:65" s="2" customFormat="1" ht="19.5">
      <c r="A847" s="35"/>
      <c r="B847" s="36"/>
      <c r="C847" s="37"/>
      <c r="D847" s="206" t="s">
        <v>264</v>
      </c>
      <c r="E847" s="37"/>
      <c r="F847" s="207" t="s">
        <v>1416</v>
      </c>
      <c r="G847" s="37"/>
      <c r="H847" s="37"/>
      <c r="I847" s="116"/>
      <c r="J847" s="37"/>
      <c r="K847" s="37"/>
      <c r="L847" s="40"/>
      <c r="M847" s="208"/>
      <c r="N847" s="209"/>
      <c r="O847" s="65"/>
      <c r="P847" s="65"/>
      <c r="Q847" s="65"/>
      <c r="R847" s="65"/>
      <c r="S847" s="65"/>
      <c r="T847" s="66"/>
      <c r="U847" s="35"/>
      <c r="V847" s="35"/>
      <c r="W847" s="35"/>
      <c r="X847" s="35"/>
      <c r="Y847" s="35"/>
      <c r="Z847" s="35"/>
      <c r="AA847" s="35"/>
      <c r="AB847" s="35"/>
      <c r="AC847" s="35"/>
      <c r="AD847" s="35"/>
      <c r="AE847" s="35"/>
      <c r="AT847" s="18" t="s">
        <v>264</v>
      </c>
      <c r="AU847" s="18" t="s">
        <v>80</v>
      </c>
    </row>
    <row r="848" spans="1:65" s="2" customFormat="1" ht="16.5" customHeight="1">
      <c r="A848" s="35"/>
      <c r="B848" s="36"/>
      <c r="C848" s="193" t="s">
        <v>1417</v>
      </c>
      <c r="D848" s="193" t="s">
        <v>164</v>
      </c>
      <c r="E848" s="194" t="s">
        <v>1418</v>
      </c>
      <c r="F848" s="195" t="s">
        <v>1419</v>
      </c>
      <c r="G848" s="196" t="s">
        <v>481</v>
      </c>
      <c r="H848" s="197">
        <v>3</v>
      </c>
      <c r="I848" s="198"/>
      <c r="J848" s="199">
        <f>ROUND(I848*H848,2)</f>
        <v>0</v>
      </c>
      <c r="K848" s="195" t="s">
        <v>19</v>
      </c>
      <c r="L848" s="40"/>
      <c r="M848" s="200" t="s">
        <v>19</v>
      </c>
      <c r="N848" s="201" t="s">
        <v>42</v>
      </c>
      <c r="O848" s="65"/>
      <c r="P848" s="202">
        <f>O848*H848</f>
        <v>0</v>
      </c>
      <c r="Q848" s="202">
        <v>0</v>
      </c>
      <c r="R848" s="202">
        <f>Q848*H848</f>
        <v>0</v>
      </c>
      <c r="S848" s="202">
        <v>0</v>
      </c>
      <c r="T848" s="203">
        <f>S848*H848</f>
        <v>0</v>
      </c>
      <c r="U848" s="35"/>
      <c r="V848" s="35"/>
      <c r="W848" s="35"/>
      <c r="X848" s="35"/>
      <c r="Y848" s="35"/>
      <c r="Z848" s="35"/>
      <c r="AA848" s="35"/>
      <c r="AB848" s="35"/>
      <c r="AC848" s="35"/>
      <c r="AD848" s="35"/>
      <c r="AE848" s="35"/>
      <c r="AR848" s="204" t="s">
        <v>254</v>
      </c>
      <c r="AT848" s="204" t="s">
        <v>164</v>
      </c>
      <c r="AU848" s="204" t="s">
        <v>80</v>
      </c>
      <c r="AY848" s="18" t="s">
        <v>162</v>
      </c>
      <c r="BE848" s="205">
        <f>IF(N848="základní",J848,0)</f>
        <v>0</v>
      </c>
      <c r="BF848" s="205">
        <f>IF(N848="snížená",J848,0)</f>
        <v>0</v>
      </c>
      <c r="BG848" s="205">
        <f>IF(N848="zákl. přenesená",J848,0)</f>
        <v>0</v>
      </c>
      <c r="BH848" s="205">
        <f>IF(N848="sníž. přenesená",J848,0)</f>
        <v>0</v>
      </c>
      <c r="BI848" s="205">
        <f>IF(N848="nulová",J848,0)</f>
        <v>0</v>
      </c>
      <c r="BJ848" s="18" t="s">
        <v>78</v>
      </c>
      <c r="BK848" s="205">
        <f>ROUND(I848*H848,2)</f>
        <v>0</v>
      </c>
      <c r="BL848" s="18" t="s">
        <v>254</v>
      </c>
      <c r="BM848" s="204" t="s">
        <v>1420</v>
      </c>
    </row>
    <row r="849" spans="1:65" s="2" customFormat="1" ht="19.5">
      <c r="A849" s="35"/>
      <c r="B849" s="36"/>
      <c r="C849" s="37"/>
      <c r="D849" s="206" t="s">
        <v>264</v>
      </c>
      <c r="E849" s="37"/>
      <c r="F849" s="207" t="s">
        <v>1421</v>
      </c>
      <c r="G849" s="37"/>
      <c r="H849" s="37"/>
      <c r="I849" s="116"/>
      <c r="J849" s="37"/>
      <c r="K849" s="37"/>
      <c r="L849" s="40"/>
      <c r="M849" s="208"/>
      <c r="N849" s="209"/>
      <c r="O849" s="65"/>
      <c r="P849" s="65"/>
      <c r="Q849" s="65"/>
      <c r="R849" s="65"/>
      <c r="S849" s="65"/>
      <c r="T849" s="66"/>
      <c r="U849" s="35"/>
      <c r="V849" s="35"/>
      <c r="W849" s="35"/>
      <c r="X849" s="35"/>
      <c r="Y849" s="35"/>
      <c r="Z849" s="35"/>
      <c r="AA849" s="35"/>
      <c r="AB849" s="35"/>
      <c r="AC849" s="35"/>
      <c r="AD849" s="35"/>
      <c r="AE849" s="35"/>
      <c r="AT849" s="18" t="s">
        <v>264</v>
      </c>
      <c r="AU849" s="18" t="s">
        <v>80</v>
      </c>
    </row>
    <row r="850" spans="1:65" s="2" customFormat="1" ht="16.5" customHeight="1">
      <c r="A850" s="35"/>
      <c r="B850" s="36"/>
      <c r="C850" s="193" t="s">
        <v>1422</v>
      </c>
      <c r="D850" s="193" t="s">
        <v>164</v>
      </c>
      <c r="E850" s="194" t="s">
        <v>1423</v>
      </c>
      <c r="F850" s="195" t="s">
        <v>1424</v>
      </c>
      <c r="G850" s="196" t="s">
        <v>481</v>
      </c>
      <c r="H850" s="197">
        <v>2</v>
      </c>
      <c r="I850" s="198"/>
      <c r="J850" s="199">
        <f>ROUND(I850*H850,2)</f>
        <v>0</v>
      </c>
      <c r="K850" s="195" t="s">
        <v>19</v>
      </c>
      <c r="L850" s="40"/>
      <c r="M850" s="200" t="s">
        <v>19</v>
      </c>
      <c r="N850" s="201" t="s">
        <v>42</v>
      </c>
      <c r="O850" s="65"/>
      <c r="P850" s="202">
        <f>O850*H850</f>
        <v>0</v>
      </c>
      <c r="Q850" s="202">
        <v>0</v>
      </c>
      <c r="R850" s="202">
        <f>Q850*H850</f>
        <v>0</v>
      </c>
      <c r="S850" s="202">
        <v>0</v>
      </c>
      <c r="T850" s="203">
        <f>S850*H850</f>
        <v>0</v>
      </c>
      <c r="U850" s="35"/>
      <c r="V850" s="35"/>
      <c r="W850" s="35"/>
      <c r="X850" s="35"/>
      <c r="Y850" s="35"/>
      <c r="Z850" s="35"/>
      <c r="AA850" s="35"/>
      <c r="AB850" s="35"/>
      <c r="AC850" s="35"/>
      <c r="AD850" s="35"/>
      <c r="AE850" s="35"/>
      <c r="AR850" s="204" t="s">
        <v>254</v>
      </c>
      <c r="AT850" s="204" t="s">
        <v>164</v>
      </c>
      <c r="AU850" s="204" t="s">
        <v>80</v>
      </c>
      <c r="AY850" s="18" t="s">
        <v>162</v>
      </c>
      <c r="BE850" s="205">
        <f>IF(N850="základní",J850,0)</f>
        <v>0</v>
      </c>
      <c r="BF850" s="205">
        <f>IF(N850="snížená",J850,0)</f>
        <v>0</v>
      </c>
      <c r="BG850" s="205">
        <f>IF(N850="zákl. přenesená",J850,0)</f>
        <v>0</v>
      </c>
      <c r="BH850" s="205">
        <f>IF(N850="sníž. přenesená",J850,0)</f>
        <v>0</v>
      </c>
      <c r="BI850" s="205">
        <f>IF(N850="nulová",J850,0)</f>
        <v>0</v>
      </c>
      <c r="BJ850" s="18" t="s">
        <v>78</v>
      </c>
      <c r="BK850" s="205">
        <f>ROUND(I850*H850,2)</f>
        <v>0</v>
      </c>
      <c r="BL850" s="18" t="s">
        <v>254</v>
      </c>
      <c r="BM850" s="204" t="s">
        <v>1425</v>
      </c>
    </row>
    <row r="851" spans="1:65" s="2" customFormat="1" ht="19.5">
      <c r="A851" s="35"/>
      <c r="B851" s="36"/>
      <c r="C851" s="37"/>
      <c r="D851" s="206" t="s">
        <v>264</v>
      </c>
      <c r="E851" s="37"/>
      <c r="F851" s="207" t="s">
        <v>1426</v>
      </c>
      <c r="G851" s="37"/>
      <c r="H851" s="37"/>
      <c r="I851" s="116"/>
      <c r="J851" s="37"/>
      <c r="K851" s="37"/>
      <c r="L851" s="40"/>
      <c r="M851" s="208"/>
      <c r="N851" s="209"/>
      <c r="O851" s="65"/>
      <c r="P851" s="65"/>
      <c r="Q851" s="65"/>
      <c r="R851" s="65"/>
      <c r="S851" s="65"/>
      <c r="T851" s="66"/>
      <c r="U851" s="35"/>
      <c r="V851" s="35"/>
      <c r="W851" s="35"/>
      <c r="X851" s="35"/>
      <c r="Y851" s="35"/>
      <c r="Z851" s="35"/>
      <c r="AA851" s="35"/>
      <c r="AB851" s="35"/>
      <c r="AC851" s="35"/>
      <c r="AD851" s="35"/>
      <c r="AE851" s="35"/>
      <c r="AT851" s="18" t="s">
        <v>264</v>
      </c>
      <c r="AU851" s="18" t="s">
        <v>80</v>
      </c>
    </row>
    <row r="852" spans="1:65" s="2" customFormat="1" ht="16.5" customHeight="1">
      <c r="A852" s="35"/>
      <c r="B852" s="36"/>
      <c r="C852" s="193" t="s">
        <v>1427</v>
      </c>
      <c r="D852" s="193" t="s">
        <v>164</v>
      </c>
      <c r="E852" s="194" t="s">
        <v>1428</v>
      </c>
      <c r="F852" s="195" t="s">
        <v>1429</v>
      </c>
      <c r="G852" s="196" t="s">
        <v>481</v>
      </c>
      <c r="H852" s="197">
        <v>16</v>
      </c>
      <c r="I852" s="198"/>
      <c r="J852" s="199">
        <f>ROUND(I852*H852,2)</f>
        <v>0</v>
      </c>
      <c r="K852" s="195" t="s">
        <v>19</v>
      </c>
      <c r="L852" s="40"/>
      <c r="M852" s="200" t="s">
        <v>19</v>
      </c>
      <c r="N852" s="201" t="s">
        <v>42</v>
      </c>
      <c r="O852" s="65"/>
      <c r="P852" s="202">
        <f>O852*H852</f>
        <v>0</v>
      </c>
      <c r="Q852" s="202">
        <v>0</v>
      </c>
      <c r="R852" s="202">
        <f>Q852*H852</f>
        <v>0</v>
      </c>
      <c r="S852" s="202">
        <v>0</v>
      </c>
      <c r="T852" s="203">
        <f>S852*H852</f>
        <v>0</v>
      </c>
      <c r="U852" s="35"/>
      <c r="V852" s="35"/>
      <c r="W852" s="35"/>
      <c r="X852" s="35"/>
      <c r="Y852" s="35"/>
      <c r="Z852" s="35"/>
      <c r="AA852" s="35"/>
      <c r="AB852" s="35"/>
      <c r="AC852" s="35"/>
      <c r="AD852" s="35"/>
      <c r="AE852" s="35"/>
      <c r="AR852" s="204" t="s">
        <v>254</v>
      </c>
      <c r="AT852" s="204" t="s">
        <v>164</v>
      </c>
      <c r="AU852" s="204" t="s">
        <v>80</v>
      </c>
      <c r="AY852" s="18" t="s">
        <v>162</v>
      </c>
      <c r="BE852" s="205">
        <f>IF(N852="základní",J852,0)</f>
        <v>0</v>
      </c>
      <c r="BF852" s="205">
        <f>IF(N852="snížená",J852,0)</f>
        <v>0</v>
      </c>
      <c r="BG852" s="205">
        <f>IF(N852="zákl. přenesená",J852,0)</f>
        <v>0</v>
      </c>
      <c r="BH852" s="205">
        <f>IF(N852="sníž. přenesená",J852,0)</f>
        <v>0</v>
      </c>
      <c r="BI852" s="205">
        <f>IF(N852="nulová",J852,0)</f>
        <v>0</v>
      </c>
      <c r="BJ852" s="18" t="s">
        <v>78</v>
      </c>
      <c r="BK852" s="205">
        <f>ROUND(I852*H852,2)</f>
        <v>0</v>
      </c>
      <c r="BL852" s="18" t="s">
        <v>254</v>
      </c>
      <c r="BM852" s="204" t="s">
        <v>1430</v>
      </c>
    </row>
    <row r="853" spans="1:65" s="2" customFormat="1" ht="19.5">
      <c r="A853" s="35"/>
      <c r="B853" s="36"/>
      <c r="C853" s="37"/>
      <c r="D853" s="206" t="s">
        <v>264</v>
      </c>
      <c r="E853" s="37"/>
      <c r="F853" s="207" t="s">
        <v>1431</v>
      </c>
      <c r="G853" s="37"/>
      <c r="H853" s="37"/>
      <c r="I853" s="116"/>
      <c r="J853" s="37"/>
      <c r="K853" s="37"/>
      <c r="L853" s="40"/>
      <c r="M853" s="208"/>
      <c r="N853" s="209"/>
      <c r="O853" s="65"/>
      <c r="P853" s="65"/>
      <c r="Q853" s="65"/>
      <c r="R853" s="65"/>
      <c r="S853" s="65"/>
      <c r="T853" s="66"/>
      <c r="U853" s="35"/>
      <c r="V853" s="35"/>
      <c r="W853" s="35"/>
      <c r="X853" s="35"/>
      <c r="Y853" s="35"/>
      <c r="Z853" s="35"/>
      <c r="AA853" s="35"/>
      <c r="AB853" s="35"/>
      <c r="AC853" s="35"/>
      <c r="AD853" s="35"/>
      <c r="AE853" s="35"/>
      <c r="AT853" s="18" t="s">
        <v>264</v>
      </c>
      <c r="AU853" s="18" t="s">
        <v>80</v>
      </c>
    </row>
    <row r="854" spans="1:65" s="2" customFormat="1" ht="16.5" customHeight="1">
      <c r="A854" s="35"/>
      <c r="B854" s="36"/>
      <c r="C854" s="193" t="s">
        <v>1432</v>
      </c>
      <c r="D854" s="193" t="s">
        <v>164</v>
      </c>
      <c r="E854" s="194" t="s">
        <v>1433</v>
      </c>
      <c r="F854" s="195" t="s">
        <v>1434</v>
      </c>
      <c r="G854" s="196" t="s">
        <v>481</v>
      </c>
      <c r="H854" s="197">
        <v>18</v>
      </c>
      <c r="I854" s="198"/>
      <c r="J854" s="199">
        <f>ROUND(I854*H854,2)</f>
        <v>0</v>
      </c>
      <c r="K854" s="195" t="s">
        <v>19</v>
      </c>
      <c r="L854" s="40"/>
      <c r="M854" s="200" t="s">
        <v>19</v>
      </c>
      <c r="N854" s="201" t="s">
        <v>42</v>
      </c>
      <c r="O854" s="65"/>
      <c r="P854" s="202">
        <f>O854*H854</f>
        <v>0</v>
      </c>
      <c r="Q854" s="202">
        <v>0</v>
      </c>
      <c r="R854" s="202">
        <f>Q854*H854</f>
        <v>0</v>
      </c>
      <c r="S854" s="202">
        <v>0</v>
      </c>
      <c r="T854" s="203">
        <f>S854*H854</f>
        <v>0</v>
      </c>
      <c r="U854" s="35"/>
      <c r="V854" s="35"/>
      <c r="W854" s="35"/>
      <c r="X854" s="35"/>
      <c r="Y854" s="35"/>
      <c r="Z854" s="35"/>
      <c r="AA854" s="35"/>
      <c r="AB854" s="35"/>
      <c r="AC854" s="35"/>
      <c r="AD854" s="35"/>
      <c r="AE854" s="35"/>
      <c r="AR854" s="204" t="s">
        <v>254</v>
      </c>
      <c r="AT854" s="204" t="s">
        <v>164</v>
      </c>
      <c r="AU854" s="204" t="s">
        <v>80</v>
      </c>
      <c r="AY854" s="18" t="s">
        <v>162</v>
      </c>
      <c r="BE854" s="205">
        <f>IF(N854="základní",J854,0)</f>
        <v>0</v>
      </c>
      <c r="BF854" s="205">
        <f>IF(N854="snížená",J854,0)</f>
        <v>0</v>
      </c>
      <c r="BG854" s="205">
        <f>IF(N854="zákl. přenesená",J854,0)</f>
        <v>0</v>
      </c>
      <c r="BH854" s="205">
        <f>IF(N854="sníž. přenesená",J854,0)</f>
        <v>0</v>
      </c>
      <c r="BI854" s="205">
        <f>IF(N854="nulová",J854,0)</f>
        <v>0</v>
      </c>
      <c r="BJ854" s="18" t="s">
        <v>78</v>
      </c>
      <c r="BK854" s="205">
        <f>ROUND(I854*H854,2)</f>
        <v>0</v>
      </c>
      <c r="BL854" s="18" t="s">
        <v>254</v>
      </c>
      <c r="BM854" s="204" t="s">
        <v>1435</v>
      </c>
    </row>
    <row r="855" spans="1:65" s="2" customFormat="1" ht="19.5">
      <c r="A855" s="35"/>
      <c r="B855" s="36"/>
      <c r="C855" s="37"/>
      <c r="D855" s="206" t="s">
        <v>264</v>
      </c>
      <c r="E855" s="37"/>
      <c r="F855" s="207" t="s">
        <v>1436</v>
      </c>
      <c r="G855" s="37"/>
      <c r="H855" s="37"/>
      <c r="I855" s="116"/>
      <c r="J855" s="37"/>
      <c r="K855" s="37"/>
      <c r="L855" s="40"/>
      <c r="M855" s="208"/>
      <c r="N855" s="209"/>
      <c r="O855" s="65"/>
      <c r="P855" s="65"/>
      <c r="Q855" s="65"/>
      <c r="R855" s="65"/>
      <c r="S855" s="65"/>
      <c r="T855" s="66"/>
      <c r="U855" s="35"/>
      <c r="V855" s="35"/>
      <c r="W855" s="35"/>
      <c r="X855" s="35"/>
      <c r="Y855" s="35"/>
      <c r="Z855" s="35"/>
      <c r="AA855" s="35"/>
      <c r="AB855" s="35"/>
      <c r="AC855" s="35"/>
      <c r="AD855" s="35"/>
      <c r="AE855" s="35"/>
      <c r="AT855" s="18" t="s">
        <v>264</v>
      </c>
      <c r="AU855" s="18" t="s">
        <v>80</v>
      </c>
    </row>
    <row r="856" spans="1:65" s="2" customFormat="1" ht="16.5" customHeight="1">
      <c r="A856" s="35"/>
      <c r="B856" s="36"/>
      <c r="C856" s="193" t="s">
        <v>1437</v>
      </c>
      <c r="D856" s="193" t="s">
        <v>164</v>
      </c>
      <c r="E856" s="194" t="s">
        <v>1438</v>
      </c>
      <c r="F856" s="195" t="s">
        <v>1439</v>
      </c>
      <c r="G856" s="196" t="s">
        <v>1440</v>
      </c>
      <c r="H856" s="197">
        <v>1</v>
      </c>
      <c r="I856" s="198"/>
      <c r="J856" s="199">
        <f>ROUND(I856*H856,2)</f>
        <v>0</v>
      </c>
      <c r="K856" s="195" t="s">
        <v>19</v>
      </c>
      <c r="L856" s="40"/>
      <c r="M856" s="200" t="s">
        <v>19</v>
      </c>
      <c r="N856" s="201" t="s">
        <v>42</v>
      </c>
      <c r="O856" s="65"/>
      <c r="P856" s="202">
        <f>O856*H856</f>
        <v>0</v>
      </c>
      <c r="Q856" s="202">
        <v>0</v>
      </c>
      <c r="R856" s="202">
        <f>Q856*H856</f>
        <v>0</v>
      </c>
      <c r="S856" s="202">
        <v>0</v>
      </c>
      <c r="T856" s="203">
        <f>S856*H856</f>
        <v>0</v>
      </c>
      <c r="U856" s="35"/>
      <c r="V856" s="35"/>
      <c r="W856" s="35"/>
      <c r="X856" s="35"/>
      <c r="Y856" s="35"/>
      <c r="Z856" s="35"/>
      <c r="AA856" s="35"/>
      <c r="AB856" s="35"/>
      <c r="AC856" s="35"/>
      <c r="AD856" s="35"/>
      <c r="AE856" s="35"/>
      <c r="AR856" s="204" t="s">
        <v>254</v>
      </c>
      <c r="AT856" s="204" t="s">
        <v>164</v>
      </c>
      <c r="AU856" s="204" t="s">
        <v>80</v>
      </c>
      <c r="AY856" s="18" t="s">
        <v>162</v>
      </c>
      <c r="BE856" s="205">
        <f>IF(N856="základní",J856,0)</f>
        <v>0</v>
      </c>
      <c r="BF856" s="205">
        <f>IF(N856="snížená",J856,0)</f>
        <v>0</v>
      </c>
      <c r="BG856" s="205">
        <f>IF(N856="zákl. přenesená",J856,0)</f>
        <v>0</v>
      </c>
      <c r="BH856" s="205">
        <f>IF(N856="sníž. přenesená",J856,0)</f>
        <v>0</v>
      </c>
      <c r="BI856" s="205">
        <f>IF(N856="nulová",J856,0)</f>
        <v>0</v>
      </c>
      <c r="BJ856" s="18" t="s">
        <v>78</v>
      </c>
      <c r="BK856" s="205">
        <f>ROUND(I856*H856,2)</f>
        <v>0</v>
      </c>
      <c r="BL856" s="18" t="s">
        <v>254</v>
      </c>
      <c r="BM856" s="204" t="s">
        <v>1441</v>
      </c>
    </row>
    <row r="857" spans="1:65" s="2" customFormat="1" ht="19.5">
      <c r="A857" s="35"/>
      <c r="B857" s="36"/>
      <c r="C857" s="37"/>
      <c r="D857" s="206" t="s">
        <v>264</v>
      </c>
      <c r="E857" s="37"/>
      <c r="F857" s="207" t="s">
        <v>1442</v>
      </c>
      <c r="G857" s="37"/>
      <c r="H857" s="37"/>
      <c r="I857" s="116"/>
      <c r="J857" s="37"/>
      <c r="K857" s="37"/>
      <c r="L857" s="40"/>
      <c r="M857" s="208"/>
      <c r="N857" s="209"/>
      <c r="O857" s="65"/>
      <c r="P857" s="65"/>
      <c r="Q857" s="65"/>
      <c r="R857" s="65"/>
      <c r="S857" s="65"/>
      <c r="T857" s="66"/>
      <c r="U857" s="35"/>
      <c r="V857" s="35"/>
      <c r="W857" s="35"/>
      <c r="X857" s="35"/>
      <c r="Y857" s="35"/>
      <c r="Z857" s="35"/>
      <c r="AA857" s="35"/>
      <c r="AB857" s="35"/>
      <c r="AC857" s="35"/>
      <c r="AD857" s="35"/>
      <c r="AE857" s="35"/>
      <c r="AT857" s="18" t="s">
        <v>264</v>
      </c>
      <c r="AU857" s="18" t="s">
        <v>80</v>
      </c>
    </row>
    <row r="858" spans="1:65" s="2" customFormat="1" ht="16.5" customHeight="1">
      <c r="A858" s="35"/>
      <c r="B858" s="36"/>
      <c r="C858" s="193" t="s">
        <v>1443</v>
      </c>
      <c r="D858" s="193" t="s">
        <v>164</v>
      </c>
      <c r="E858" s="194" t="s">
        <v>1444</v>
      </c>
      <c r="F858" s="195" t="s">
        <v>1445</v>
      </c>
      <c r="G858" s="196" t="s">
        <v>1440</v>
      </c>
      <c r="H858" s="197">
        <v>2</v>
      </c>
      <c r="I858" s="198"/>
      <c r="J858" s="199">
        <f>ROUND(I858*H858,2)</f>
        <v>0</v>
      </c>
      <c r="K858" s="195" t="s">
        <v>19</v>
      </c>
      <c r="L858" s="40"/>
      <c r="M858" s="200" t="s">
        <v>19</v>
      </c>
      <c r="N858" s="201" t="s">
        <v>42</v>
      </c>
      <c r="O858" s="65"/>
      <c r="P858" s="202">
        <f>O858*H858</f>
        <v>0</v>
      </c>
      <c r="Q858" s="202">
        <v>0</v>
      </c>
      <c r="R858" s="202">
        <f>Q858*H858</f>
        <v>0</v>
      </c>
      <c r="S858" s="202">
        <v>0</v>
      </c>
      <c r="T858" s="203">
        <f>S858*H858</f>
        <v>0</v>
      </c>
      <c r="U858" s="35"/>
      <c r="V858" s="35"/>
      <c r="W858" s="35"/>
      <c r="X858" s="35"/>
      <c r="Y858" s="35"/>
      <c r="Z858" s="35"/>
      <c r="AA858" s="35"/>
      <c r="AB858" s="35"/>
      <c r="AC858" s="35"/>
      <c r="AD858" s="35"/>
      <c r="AE858" s="35"/>
      <c r="AR858" s="204" t="s">
        <v>254</v>
      </c>
      <c r="AT858" s="204" t="s">
        <v>164</v>
      </c>
      <c r="AU858" s="204" t="s">
        <v>80</v>
      </c>
      <c r="AY858" s="18" t="s">
        <v>162</v>
      </c>
      <c r="BE858" s="205">
        <f>IF(N858="základní",J858,0)</f>
        <v>0</v>
      </c>
      <c r="BF858" s="205">
        <f>IF(N858="snížená",J858,0)</f>
        <v>0</v>
      </c>
      <c r="BG858" s="205">
        <f>IF(N858="zákl. přenesená",J858,0)</f>
        <v>0</v>
      </c>
      <c r="BH858" s="205">
        <f>IF(N858="sníž. přenesená",J858,0)</f>
        <v>0</v>
      </c>
      <c r="BI858" s="205">
        <f>IF(N858="nulová",J858,0)</f>
        <v>0</v>
      </c>
      <c r="BJ858" s="18" t="s">
        <v>78</v>
      </c>
      <c r="BK858" s="205">
        <f>ROUND(I858*H858,2)</f>
        <v>0</v>
      </c>
      <c r="BL858" s="18" t="s">
        <v>254</v>
      </c>
      <c r="BM858" s="204" t="s">
        <v>1446</v>
      </c>
    </row>
    <row r="859" spans="1:65" s="2" customFormat="1" ht="19.5">
      <c r="A859" s="35"/>
      <c r="B859" s="36"/>
      <c r="C859" s="37"/>
      <c r="D859" s="206" t="s">
        <v>264</v>
      </c>
      <c r="E859" s="37"/>
      <c r="F859" s="207" t="s">
        <v>1447</v>
      </c>
      <c r="G859" s="37"/>
      <c r="H859" s="37"/>
      <c r="I859" s="116"/>
      <c r="J859" s="37"/>
      <c r="K859" s="37"/>
      <c r="L859" s="40"/>
      <c r="M859" s="208"/>
      <c r="N859" s="209"/>
      <c r="O859" s="65"/>
      <c r="P859" s="65"/>
      <c r="Q859" s="65"/>
      <c r="R859" s="65"/>
      <c r="S859" s="65"/>
      <c r="T859" s="66"/>
      <c r="U859" s="35"/>
      <c r="V859" s="35"/>
      <c r="W859" s="35"/>
      <c r="X859" s="35"/>
      <c r="Y859" s="35"/>
      <c r="Z859" s="35"/>
      <c r="AA859" s="35"/>
      <c r="AB859" s="35"/>
      <c r="AC859" s="35"/>
      <c r="AD859" s="35"/>
      <c r="AE859" s="35"/>
      <c r="AT859" s="18" t="s">
        <v>264</v>
      </c>
      <c r="AU859" s="18" t="s">
        <v>80</v>
      </c>
    </row>
    <row r="860" spans="1:65" s="2" customFormat="1" ht="16.5" customHeight="1">
      <c r="A860" s="35"/>
      <c r="B860" s="36"/>
      <c r="C860" s="193" t="s">
        <v>1448</v>
      </c>
      <c r="D860" s="193" t="s">
        <v>164</v>
      </c>
      <c r="E860" s="194" t="s">
        <v>1449</v>
      </c>
      <c r="F860" s="195" t="s">
        <v>1450</v>
      </c>
      <c r="G860" s="196" t="s">
        <v>481</v>
      </c>
      <c r="H860" s="197">
        <v>2</v>
      </c>
      <c r="I860" s="198"/>
      <c r="J860" s="199">
        <f>ROUND(I860*H860,2)</f>
        <v>0</v>
      </c>
      <c r="K860" s="195" t="s">
        <v>19</v>
      </c>
      <c r="L860" s="40"/>
      <c r="M860" s="200" t="s">
        <v>19</v>
      </c>
      <c r="N860" s="201" t="s">
        <v>42</v>
      </c>
      <c r="O860" s="65"/>
      <c r="P860" s="202">
        <f>O860*H860</f>
        <v>0</v>
      </c>
      <c r="Q860" s="202">
        <v>0</v>
      </c>
      <c r="R860" s="202">
        <f>Q860*H860</f>
        <v>0</v>
      </c>
      <c r="S860" s="202">
        <v>0</v>
      </c>
      <c r="T860" s="203">
        <f>S860*H860</f>
        <v>0</v>
      </c>
      <c r="U860" s="35"/>
      <c r="V860" s="35"/>
      <c r="W860" s="35"/>
      <c r="X860" s="35"/>
      <c r="Y860" s="35"/>
      <c r="Z860" s="35"/>
      <c r="AA860" s="35"/>
      <c r="AB860" s="35"/>
      <c r="AC860" s="35"/>
      <c r="AD860" s="35"/>
      <c r="AE860" s="35"/>
      <c r="AR860" s="204" t="s">
        <v>254</v>
      </c>
      <c r="AT860" s="204" t="s">
        <v>164</v>
      </c>
      <c r="AU860" s="204" t="s">
        <v>80</v>
      </c>
      <c r="AY860" s="18" t="s">
        <v>162</v>
      </c>
      <c r="BE860" s="205">
        <f>IF(N860="základní",J860,0)</f>
        <v>0</v>
      </c>
      <c r="BF860" s="205">
        <f>IF(N860="snížená",J860,0)</f>
        <v>0</v>
      </c>
      <c r="BG860" s="205">
        <f>IF(N860="zákl. přenesená",J860,0)</f>
        <v>0</v>
      </c>
      <c r="BH860" s="205">
        <f>IF(N860="sníž. přenesená",J860,0)</f>
        <v>0</v>
      </c>
      <c r="BI860" s="205">
        <f>IF(N860="nulová",J860,0)</f>
        <v>0</v>
      </c>
      <c r="BJ860" s="18" t="s">
        <v>78</v>
      </c>
      <c r="BK860" s="205">
        <f>ROUND(I860*H860,2)</f>
        <v>0</v>
      </c>
      <c r="BL860" s="18" t="s">
        <v>254</v>
      </c>
      <c r="BM860" s="204" t="s">
        <v>1451</v>
      </c>
    </row>
    <row r="861" spans="1:65" s="2" customFormat="1" ht="19.5">
      <c r="A861" s="35"/>
      <c r="B861" s="36"/>
      <c r="C861" s="37"/>
      <c r="D861" s="206" t="s">
        <v>264</v>
      </c>
      <c r="E861" s="37"/>
      <c r="F861" s="207" t="s">
        <v>1452</v>
      </c>
      <c r="G861" s="37"/>
      <c r="H861" s="37"/>
      <c r="I861" s="116"/>
      <c r="J861" s="37"/>
      <c r="K861" s="37"/>
      <c r="L861" s="40"/>
      <c r="M861" s="208"/>
      <c r="N861" s="209"/>
      <c r="O861" s="65"/>
      <c r="P861" s="65"/>
      <c r="Q861" s="65"/>
      <c r="R861" s="65"/>
      <c r="S861" s="65"/>
      <c r="T861" s="66"/>
      <c r="U861" s="35"/>
      <c r="V861" s="35"/>
      <c r="W861" s="35"/>
      <c r="X861" s="35"/>
      <c r="Y861" s="35"/>
      <c r="Z861" s="35"/>
      <c r="AA861" s="35"/>
      <c r="AB861" s="35"/>
      <c r="AC861" s="35"/>
      <c r="AD861" s="35"/>
      <c r="AE861" s="35"/>
      <c r="AT861" s="18" t="s">
        <v>264</v>
      </c>
      <c r="AU861" s="18" t="s">
        <v>80</v>
      </c>
    </row>
    <row r="862" spans="1:65" s="2" customFormat="1" ht="16.5" customHeight="1">
      <c r="A862" s="35"/>
      <c r="B862" s="36"/>
      <c r="C862" s="193" t="s">
        <v>1453</v>
      </c>
      <c r="D862" s="193" t="s">
        <v>164</v>
      </c>
      <c r="E862" s="194" t="s">
        <v>1454</v>
      </c>
      <c r="F862" s="195" t="s">
        <v>1455</v>
      </c>
      <c r="G862" s="196" t="s">
        <v>481</v>
      </c>
      <c r="H862" s="197">
        <v>1</v>
      </c>
      <c r="I862" s="198"/>
      <c r="J862" s="199">
        <f>ROUND(I862*H862,2)</f>
        <v>0</v>
      </c>
      <c r="K862" s="195" t="s">
        <v>19</v>
      </c>
      <c r="L862" s="40"/>
      <c r="M862" s="200" t="s">
        <v>19</v>
      </c>
      <c r="N862" s="201" t="s">
        <v>42</v>
      </c>
      <c r="O862" s="65"/>
      <c r="P862" s="202">
        <f>O862*H862</f>
        <v>0</v>
      </c>
      <c r="Q862" s="202">
        <v>0</v>
      </c>
      <c r="R862" s="202">
        <f>Q862*H862</f>
        <v>0</v>
      </c>
      <c r="S862" s="202">
        <v>0</v>
      </c>
      <c r="T862" s="203">
        <f>S862*H862</f>
        <v>0</v>
      </c>
      <c r="U862" s="35"/>
      <c r="V862" s="35"/>
      <c r="W862" s="35"/>
      <c r="X862" s="35"/>
      <c r="Y862" s="35"/>
      <c r="Z862" s="35"/>
      <c r="AA862" s="35"/>
      <c r="AB862" s="35"/>
      <c r="AC862" s="35"/>
      <c r="AD862" s="35"/>
      <c r="AE862" s="35"/>
      <c r="AR862" s="204" t="s">
        <v>254</v>
      </c>
      <c r="AT862" s="204" t="s">
        <v>164</v>
      </c>
      <c r="AU862" s="204" t="s">
        <v>80</v>
      </c>
      <c r="AY862" s="18" t="s">
        <v>162</v>
      </c>
      <c r="BE862" s="205">
        <f>IF(N862="základní",J862,0)</f>
        <v>0</v>
      </c>
      <c r="BF862" s="205">
        <f>IF(N862="snížená",J862,0)</f>
        <v>0</v>
      </c>
      <c r="BG862" s="205">
        <f>IF(N862="zákl. přenesená",J862,0)</f>
        <v>0</v>
      </c>
      <c r="BH862" s="205">
        <f>IF(N862="sníž. přenesená",J862,0)</f>
        <v>0</v>
      </c>
      <c r="BI862" s="205">
        <f>IF(N862="nulová",J862,0)</f>
        <v>0</v>
      </c>
      <c r="BJ862" s="18" t="s">
        <v>78</v>
      </c>
      <c r="BK862" s="205">
        <f>ROUND(I862*H862,2)</f>
        <v>0</v>
      </c>
      <c r="BL862" s="18" t="s">
        <v>254</v>
      </c>
      <c r="BM862" s="204" t="s">
        <v>1456</v>
      </c>
    </row>
    <row r="863" spans="1:65" s="2" customFormat="1" ht="19.5">
      <c r="A863" s="35"/>
      <c r="B863" s="36"/>
      <c r="C863" s="37"/>
      <c r="D863" s="206" t="s">
        <v>264</v>
      </c>
      <c r="E863" s="37"/>
      <c r="F863" s="207" t="s">
        <v>1457</v>
      </c>
      <c r="G863" s="37"/>
      <c r="H863" s="37"/>
      <c r="I863" s="116"/>
      <c r="J863" s="37"/>
      <c r="K863" s="37"/>
      <c r="L863" s="40"/>
      <c r="M863" s="208"/>
      <c r="N863" s="209"/>
      <c r="O863" s="65"/>
      <c r="P863" s="65"/>
      <c r="Q863" s="65"/>
      <c r="R863" s="65"/>
      <c r="S863" s="65"/>
      <c r="T863" s="66"/>
      <c r="U863" s="35"/>
      <c r="V863" s="35"/>
      <c r="W863" s="35"/>
      <c r="X863" s="35"/>
      <c r="Y863" s="35"/>
      <c r="Z863" s="35"/>
      <c r="AA863" s="35"/>
      <c r="AB863" s="35"/>
      <c r="AC863" s="35"/>
      <c r="AD863" s="35"/>
      <c r="AE863" s="35"/>
      <c r="AT863" s="18" t="s">
        <v>264</v>
      </c>
      <c r="AU863" s="18" t="s">
        <v>80</v>
      </c>
    </row>
    <row r="864" spans="1:65" s="2" customFormat="1" ht="16.5" customHeight="1">
      <c r="A864" s="35"/>
      <c r="B864" s="36"/>
      <c r="C864" s="193" t="s">
        <v>1458</v>
      </c>
      <c r="D864" s="193" t="s">
        <v>164</v>
      </c>
      <c r="E864" s="194" t="s">
        <v>1459</v>
      </c>
      <c r="F864" s="195" t="s">
        <v>1460</v>
      </c>
      <c r="G864" s="196" t="s">
        <v>481</v>
      </c>
      <c r="H864" s="197">
        <v>1</v>
      </c>
      <c r="I864" s="198"/>
      <c r="J864" s="199">
        <f>ROUND(I864*H864,2)</f>
        <v>0</v>
      </c>
      <c r="K864" s="195" t="s">
        <v>19</v>
      </c>
      <c r="L864" s="40"/>
      <c r="M864" s="200" t="s">
        <v>19</v>
      </c>
      <c r="N864" s="201" t="s">
        <v>42</v>
      </c>
      <c r="O864" s="65"/>
      <c r="P864" s="202">
        <f>O864*H864</f>
        <v>0</v>
      </c>
      <c r="Q864" s="202">
        <v>0</v>
      </c>
      <c r="R864" s="202">
        <f>Q864*H864</f>
        <v>0</v>
      </c>
      <c r="S864" s="202">
        <v>0</v>
      </c>
      <c r="T864" s="203">
        <f>S864*H864</f>
        <v>0</v>
      </c>
      <c r="U864" s="35"/>
      <c r="V864" s="35"/>
      <c r="W864" s="35"/>
      <c r="X864" s="35"/>
      <c r="Y864" s="35"/>
      <c r="Z864" s="35"/>
      <c r="AA864" s="35"/>
      <c r="AB864" s="35"/>
      <c r="AC864" s="35"/>
      <c r="AD864" s="35"/>
      <c r="AE864" s="35"/>
      <c r="AR864" s="204" t="s">
        <v>254</v>
      </c>
      <c r="AT864" s="204" t="s">
        <v>164</v>
      </c>
      <c r="AU864" s="204" t="s">
        <v>80</v>
      </c>
      <c r="AY864" s="18" t="s">
        <v>162</v>
      </c>
      <c r="BE864" s="205">
        <f>IF(N864="základní",J864,0)</f>
        <v>0</v>
      </c>
      <c r="BF864" s="205">
        <f>IF(N864="snížená",J864,0)</f>
        <v>0</v>
      </c>
      <c r="BG864" s="205">
        <f>IF(N864="zákl. přenesená",J864,0)</f>
        <v>0</v>
      </c>
      <c r="BH864" s="205">
        <f>IF(N864="sníž. přenesená",J864,0)</f>
        <v>0</v>
      </c>
      <c r="BI864" s="205">
        <f>IF(N864="nulová",J864,0)</f>
        <v>0</v>
      </c>
      <c r="BJ864" s="18" t="s">
        <v>78</v>
      </c>
      <c r="BK864" s="205">
        <f>ROUND(I864*H864,2)</f>
        <v>0</v>
      </c>
      <c r="BL864" s="18" t="s">
        <v>254</v>
      </c>
      <c r="BM864" s="204" t="s">
        <v>1461</v>
      </c>
    </row>
    <row r="865" spans="1:65" s="2" customFormat="1" ht="19.5">
      <c r="A865" s="35"/>
      <c r="B865" s="36"/>
      <c r="C865" s="37"/>
      <c r="D865" s="206" t="s">
        <v>264</v>
      </c>
      <c r="E865" s="37"/>
      <c r="F865" s="207" t="s">
        <v>1462</v>
      </c>
      <c r="G865" s="37"/>
      <c r="H865" s="37"/>
      <c r="I865" s="116"/>
      <c r="J865" s="37"/>
      <c r="K865" s="37"/>
      <c r="L865" s="40"/>
      <c r="M865" s="208"/>
      <c r="N865" s="209"/>
      <c r="O865" s="65"/>
      <c r="P865" s="65"/>
      <c r="Q865" s="65"/>
      <c r="R865" s="65"/>
      <c r="S865" s="65"/>
      <c r="T865" s="66"/>
      <c r="U865" s="35"/>
      <c r="V865" s="35"/>
      <c r="W865" s="35"/>
      <c r="X865" s="35"/>
      <c r="Y865" s="35"/>
      <c r="Z865" s="35"/>
      <c r="AA865" s="35"/>
      <c r="AB865" s="35"/>
      <c r="AC865" s="35"/>
      <c r="AD865" s="35"/>
      <c r="AE865" s="35"/>
      <c r="AT865" s="18" t="s">
        <v>264</v>
      </c>
      <c r="AU865" s="18" t="s">
        <v>80</v>
      </c>
    </row>
    <row r="866" spans="1:65" s="2" customFormat="1" ht="16.5" customHeight="1">
      <c r="A866" s="35"/>
      <c r="B866" s="36"/>
      <c r="C866" s="193" t="s">
        <v>1463</v>
      </c>
      <c r="D866" s="193" t="s">
        <v>164</v>
      </c>
      <c r="E866" s="194" t="s">
        <v>1464</v>
      </c>
      <c r="F866" s="195" t="s">
        <v>1465</v>
      </c>
      <c r="G866" s="196" t="s">
        <v>481</v>
      </c>
      <c r="H866" s="197">
        <v>1</v>
      </c>
      <c r="I866" s="198"/>
      <c r="J866" s="199">
        <f>ROUND(I866*H866,2)</f>
        <v>0</v>
      </c>
      <c r="K866" s="195" t="s">
        <v>19</v>
      </c>
      <c r="L866" s="40"/>
      <c r="M866" s="200" t="s">
        <v>19</v>
      </c>
      <c r="N866" s="201" t="s">
        <v>42</v>
      </c>
      <c r="O866" s="65"/>
      <c r="P866" s="202">
        <f>O866*H866</f>
        <v>0</v>
      </c>
      <c r="Q866" s="202">
        <v>0</v>
      </c>
      <c r="R866" s="202">
        <f>Q866*H866</f>
        <v>0</v>
      </c>
      <c r="S866" s="202">
        <v>0</v>
      </c>
      <c r="T866" s="203">
        <f>S866*H866</f>
        <v>0</v>
      </c>
      <c r="U866" s="35"/>
      <c r="V866" s="35"/>
      <c r="W866" s="35"/>
      <c r="X866" s="35"/>
      <c r="Y866" s="35"/>
      <c r="Z866" s="35"/>
      <c r="AA866" s="35"/>
      <c r="AB866" s="35"/>
      <c r="AC866" s="35"/>
      <c r="AD866" s="35"/>
      <c r="AE866" s="35"/>
      <c r="AR866" s="204" t="s">
        <v>254</v>
      </c>
      <c r="AT866" s="204" t="s">
        <v>164</v>
      </c>
      <c r="AU866" s="204" t="s">
        <v>80</v>
      </c>
      <c r="AY866" s="18" t="s">
        <v>162</v>
      </c>
      <c r="BE866" s="205">
        <f>IF(N866="základní",J866,0)</f>
        <v>0</v>
      </c>
      <c r="BF866" s="205">
        <f>IF(N866="snížená",J866,0)</f>
        <v>0</v>
      </c>
      <c r="BG866" s="205">
        <f>IF(N866="zákl. přenesená",J866,0)</f>
        <v>0</v>
      </c>
      <c r="BH866" s="205">
        <f>IF(N866="sníž. přenesená",J866,0)</f>
        <v>0</v>
      </c>
      <c r="BI866" s="205">
        <f>IF(N866="nulová",J866,0)</f>
        <v>0</v>
      </c>
      <c r="BJ866" s="18" t="s">
        <v>78</v>
      </c>
      <c r="BK866" s="205">
        <f>ROUND(I866*H866,2)</f>
        <v>0</v>
      </c>
      <c r="BL866" s="18" t="s">
        <v>254</v>
      </c>
      <c r="BM866" s="204" t="s">
        <v>1466</v>
      </c>
    </row>
    <row r="867" spans="1:65" s="2" customFormat="1" ht="19.5">
      <c r="A867" s="35"/>
      <c r="B867" s="36"/>
      <c r="C867" s="37"/>
      <c r="D867" s="206" t="s">
        <v>264</v>
      </c>
      <c r="E867" s="37"/>
      <c r="F867" s="207" t="s">
        <v>1467</v>
      </c>
      <c r="G867" s="37"/>
      <c r="H867" s="37"/>
      <c r="I867" s="116"/>
      <c r="J867" s="37"/>
      <c r="K867" s="37"/>
      <c r="L867" s="40"/>
      <c r="M867" s="208"/>
      <c r="N867" s="209"/>
      <c r="O867" s="65"/>
      <c r="P867" s="65"/>
      <c r="Q867" s="65"/>
      <c r="R867" s="65"/>
      <c r="S867" s="65"/>
      <c r="T867" s="66"/>
      <c r="U867" s="35"/>
      <c r="V867" s="35"/>
      <c r="W867" s="35"/>
      <c r="X867" s="35"/>
      <c r="Y867" s="35"/>
      <c r="Z867" s="35"/>
      <c r="AA867" s="35"/>
      <c r="AB867" s="35"/>
      <c r="AC867" s="35"/>
      <c r="AD867" s="35"/>
      <c r="AE867" s="35"/>
      <c r="AT867" s="18" t="s">
        <v>264</v>
      </c>
      <c r="AU867" s="18" t="s">
        <v>80</v>
      </c>
    </row>
    <row r="868" spans="1:65" s="2" customFormat="1" ht="16.5" customHeight="1">
      <c r="A868" s="35"/>
      <c r="B868" s="36"/>
      <c r="C868" s="193" t="s">
        <v>1468</v>
      </c>
      <c r="D868" s="193" t="s">
        <v>164</v>
      </c>
      <c r="E868" s="194" t="s">
        <v>1469</v>
      </c>
      <c r="F868" s="195" t="s">
        <v>1470</v>
      </c>
      <c r="G868" s="196" t="s">
        <v>481</v>
      </c>
      <c r="H868" s="197">
        <v>120</v>
      </c>
      <c r="I868" s="198"/>
      <c r="J868" s="199">
        <f>ROUND(I868*H868,2)</f>
        <v>0</v>
      </c>
      <c r="K868" s="195" t="s">
        <v>19</v>
      </c>
      <c r="L868" s="40"/>
      <c r="M868" s="200" t="s">
        <v>19</v>
      </c>
      <c r="N868" s="201" t="s">
        <v>42</v>
      </c>
      <c r="O868" s="65"/>
      <c r="P868" s="202">
        <f>O868*H868</f>
        <v>0</v>
      </c>
      <c r="Q868" s="202">
        <v>0</v>
      </c>
      <c r="R868" s="202">
        <f>Q868*H868</f>
        <v>0</v>
      </c>
      <c r="S868" s="202">
        <v>0</v>
      </c>
      <c r="T868" s="203">
        <f>S868*H868</f>
        <v>0</v>
      </c>
      <c r="U868" s="35"/>
      <c r="V868" s="35"/>
      <c r="W868" s="35"/>
      <c r="X868" s="35"/>
      <c r="Y868" s="35"/>
      <c r="Z868" s="35"/>
      <c r="AA868" s="35"/>
      <c r="AB868" s="35"/>
      <c r="AC868" s="35"/>
      <c r="AD868" s="35"/>
      <c r="AE868" s="35"/>
      <c r="AR868" s="204" t="s">
        <v>254</v>
      </c>
      <c r="AT868" s="204" t="s">
        <v>164</v>
      </c>
      <c r="AU868" s="204" t="s">
        <v>80</v>
      </c>
      <c r="AY868" s="18" t="s">
        <v>162</v>
      </c>
      <c r="BE868" s="205">
        <f>IF(N868="základní",J868,0)</f>
        <v>0</v>
      </c>
      <c r="BF868" s="205">
        <f>IF(N868="snížená",J868,0)</f>
        <v>0</v>
      </c>
      <c r="BG868" s="205">
        <f>IF(N868="zákl. přenesená",J868,0)</f>
        <v>0</v>
      </c>
      <c r="BH868" s="205">
        <f>IF(N868="sníž. přenesená",J868,0)</f>
        <v>0</v>
      </c>
      <c r="BI868" s="205">
        <f>IF(N868="nulová",J868,0)</f>
        <v>0</v>
      </c>
      <c r="BJ868" s="18" t="s">
        <v>78</v>
      </c>
      <c r="BK868" s="205">
        <f>ROUND(I868*H868,2)</f>
        <v>0</v>
      </c>
      <c r="BL868" s="18" t="s">
        <v>254</v>
      </c>
      <c r="BM868" s="204" t="s">
        <v>1471</v>
      </c>
    </row>
    <row r="869" spans="1:65" s="2" customFormat="1" ht="19.5">
      <c r="A869" s="35"/>
      <c r="B869" s="36"/>
      <c r="C869" s="37"/>
      <c r="D869" s="206" t="s">
        <v>264</v>
      </c>
      <c r="E869" s="37"/>
      <c r="F869" s="207" t="s">
        <v>1472</v>
      </c>
      <c r="G869" s="37"/>
      <c r="H869" s="37"/>
      <c r="I869" s="116"/>
      <c r="J869" s="37"/>
      <c r="K869" s="37"/>
      <c r="L869" s="40"/>
      <c r="M869" s="208"/>
      <c r="N869" s="209"/>
      <c r="O869" s="65"/>
      <c r="P869" s="65"/>
      <c r="Q869" s="65"/>
      <c r="R869" s="65"/>
      <c r="S869" s="65"/>
      <c r="T869" s="66"/>
      <c r="U869" s="35"/>
      <c r="V869" s="35"/>
      <c r="W869" s="35"/>
      <c r="X869" s="35"/>
      <c r="Y869" s="35"/>
      <c r="Z869" s="35"/>
      <c r="AA869" s="35"/>
      <c r="AB869" s="35"/>
      <c r="AC869" s="35"/>
      <c r="AD869" s="35"/>
      <c r="AE869" s="35"/>
      <c r="AT869" s="18" t="s">
        <v>264</v>
      </c>
      <c r="AU869" s="18" t="s">
        <v>80</v>
      </c>
    </row>
    <row r="870" spans="1:65" s="2" customFormat="1" ht="16.5" customHeight="1">
      <c r="A870" s="35"/>
      <c r="B870" s="36"/>
      <c r="C870" s="193" t="s">
        <v>1473</v>
      </c>
      <c r="D870" s="193" t="s">
        <v>164</v>
      </c>
      <c r="E870" s="194" t="s">
        <v>1474</v>
      </c>
      <c r="F870" s="195" t="s">
        <v>1475</v>
      </c>
      <c r="G870" s="196" t="s">
        <v>481</v>
      </c>
      <c r="H870" s="197">
        <v>2</v>
      </c>
      <c r="I870" s="198"/>
      <c r="J870" s="199">
        <f>ROUND(I870*H870,2)</f>
        <v>0</v>
      </c>
      <c r="K870" s="195" t="s">
        <v>19</v>
      </c>
      <c r="L870" s="40"/>
      <c r="M870" s="200" t="s">
        <v>19</v>
      </c>
      <c r="N870" s="201" t="s">
        <v>42</v>
      </c>
      <c r="O870" s="65"/>
      <c r="P870" s="202">
        <f>O870*H870</f>
        <v>0</v>
      </c>
      <c r="Q870" s="202">
        <v>0</v>
      </c>
      <c r="R870" s="202">
        <f>Q870*H870</f>
        <v>0</v>
      </c>
      <c r="S870" s="202">
        <v>0</v>
      </c>
      <c r="T870" s="203">
        <f>S870*H870</f>
        <v>0</v>
      </c>
      <c r="U870" s="35"/>
      <c r="V870" s="35"/>
      <c r="W870" s="35"/>
      <c r="X870" s="35"/>
      <c r="Y870" s="35"/>
      <c r="Z870" s="35"/>
      <c r="AA870" s="35"/>
      <c r="AB870" s="35"/>
      <c r="AC870" s="35"/>
      <c r="AD870" s="35"/>
      <c r="AE870" s="35"/>
      <c r="AR870" s="204" t="s">
        <v>254</v>
      </c>
      <c r="AT870" s="204" t="s">
        <v>164</v>
      </c>
      <c r="AU870" s="204" t="s">
        <v>80</v>
      </c>
      <c r="AY870" s="18" t="s">
        <v>162</v>
      </c>
      <c r="BE870" s="205">
        <f>IF(N870="základní",J870,0)</f>
        <v>0</v>
      </c>
      <c r="BF870" s="205">
        <f>IF(N870="snížená",J870,0)</f>
        <v>0</v>
      </c>
      <c r="BG870" s="205">
        <f>IF(N870="zákl. přenesená",J870,0)</f>
        <v>0</v>
      </c>
      <c r="BH870" s="205">
        <f>IF(N870="sníž. přenesená",J870,0)</f>
        <v>0</v>
      </c>
      <c r="BI870" s="205">
        <f>IF(N870="nulová",J870,0)</f>
        <v>0</v>
      </c>
      <c r="BJ870" s="18" t="s">
        <v>78</v>
      </c>
      <c r="BK870" s="205">
        <f>ROUND(I870*H870,2)</f>
        <v>0</v>
      </c>
      <c r="BL870" s="18" t="s">
        <v>254</v>
      </c>
      <c r="BM870" s="204" t="s">
        <v>1476</v>
      </c>
    </row>
    <row r="871" spans="1:65" s="2" customFormat="1" ht="19.5">
      <c r="A871" s="35"/>
      <c r="B871" s="36"/>
      <c r="C871" s="37"/>
      <c r="D871" s="206" t="s">
        <v>264</v>
      </c>
      <c r="E871" s="37"/>
      <c r="F871" s="207" t="s">
        <v>1477</v>
      </c>
      <c r="G871" s="37"/>
      <c r="H871" s="37"/>
      <c r="I871" s="116"/>
      <c r="J871" s="37"/>
      <c r="K871" s="37"/>
      <c r="L871" s="40"/>
      <c r="M871" s="208"/>
      <c r="N871" s="209"/>
      <c r="O871" s="65"/>
      <c r="P871" s="65"/>
      <c r="Q871" s="65"/>
      <c r="R871" s="65"/>
      <c r="S871" s="65"/>
      <c r="T871" s="66"/>
      <c r="U871" s="35"/>
      <c r="V871" s="35"/>
      <c r="W871" s="35"/>
      <c r="X871" s="35"/>
      <c r="Y871" s="35"/>
      <c r="Z871" s="35"/>
      <c r="AA871" s="35"/>
      <c r="AB871" s="35"/>
      <c r="AC871" s="35"/>
      <c r="AD871" s="35"/>
      <c r="AE871" s="35"/>
      <c r="AT871" s="18" t="s">
        <v>264</v>
      </c>
      <c r="AU871" s="18" t="s">
        <v>80</v>
      </c>
    </row>
    <row r="872" spans="1:65" s="2" customFormat="1" ht="16.5" customHeight="1">
      <c r="A872" s="35"/>
      <c r="B872" s="36"/>
      <c r="C872" s="193" t="s">
        <v>1478</v>
      </c>
      <c r="D872" s="193" t="s">
        <v>164</v>
      </c>
      <c r="E872" s="194" t="s">
        <v>1479</v>
      </c>
      <c r="F872" s="195" t="s">
        <v>1480</v>
      </c>
      <c r="G872" s="196" t="s">
        <v>481</v>
      </c>
      <c r="H872" s="197">
        <v>10</v>
      </c>
      <c r="I872" s="198"/>
      <c r="J872" s="199">
        <f>ROUND(I872*H872,2)</f>
        <v>0</v>
      </c>
      <c r="K872" s="195" t="s">
        <v>19</v>
      </c>
      <c r="L872" s="40"/>
      <c r="M872" s="200" t="s">
        <v>19</v>
      </c>
      <c r="N872" s="201" t="s">
        <v>42</v>
      </c>
      <c r="O872" s="65"/>
      <c r="P872" s="202">
        <f>O872*H872</f>
        <v>0</v>
      </c>
      <c r="Q872" s="202">
        <v>0</v>
      </c>
      <c r="R872" s="202">
        <f>Q872*H872</f>
        <v>0</v>
      </c>
      <c r="S872" s="202">
        <v>0</v>
      </c>
      <c r="T872" s="203">
        <f>S872*H872</f>
        <v>0</v>
      </c>
      <c r="U872" s="35"/>
      <c r="V872" s="35"/>
      <c r="W872" s="35"/>
      <c r="X872" s="35"/>
      <c r="Y872" s="35"/>
      <c r="Z872" s="35"/>
      <c r="AA872" s="35"/>
      <c r="AB872" s="35"/>
      <c r="AC872" s="35"/>
      <c r="AD872" s="35"/>
      <c r="AE872" s="35"/>
      <c r="AR872" s="204" t="s">
        <v>254</v>
      </c>
      <c r="AT872" s="204" t="s">
        <v>164</v>
      </c>
      <c r="AU872" s="204" t="s">
        <v>80</v>
      </c>
      <c r="AY872" s="18" t="s">
        <v>162</v>
      </c>
      <c r="BE872" s="205">
        <f>IF(N872="základní",J872,0)</f>
        <v>0</v>
      </c>
      <c r="BF872" s="205">
        <f>IF(N872="snížená",J872,0)</f>
        <v>0</v>
      </c>
      <c r="BG872" s="205">
        <f>IF(N872="zákl. přenesená",J872,0)</f>
        <v>0</v>
      </c>
      <c r="BH872" s="205">
        <f>IF(N872="sníž. přenesená",J872,0)</f>
        <v>0</v>
      </c>
      <c r="BI872" s="205">
        <f>IF(N872="nulová",J872,0)</f>
        <v>0</v>
      </c>
      <c r="BJ872" s="18" t="s">
        <v>78</v>
      </c>
      <c r="BK872" s="205">
        <f>ROUND(I872*H872,2)</f>
        <v>0</v>
      </c>
      <c r="BL872" s="18" t="s">
        <v>254</v>
      </c>
      <c r="BM872" s="204" t="s">
        <v>1481</v>
      </c>
    </row>
    <row r="873" spans="1:65" s="2" customFormat="1" ht="19.5">
      <c r="A873" s="35"/>
      <c r="B873" s="36"/>
      <c r="C873" s="37"/>
      <c r="D873" s="206" t="s">
        <v>264</v>
      </c>
      <c r="E873" s="37"/>
      <c r="F873" s="207" t="s">
        <v>1482</v>
      </c>
      <c r="G873" s="37"/>
      <c r="H873" s="37"/>
      <c r="I873" s="116"/>
      <c r="J873" s="37"/>
      <c r="K873" s="37"/>
      <c r="L873" s="40"/>
      <c r="M873" s="208"/>
      <c r="N873" s="209"/>
      <c r="O873" s="65"/>
      <c r="P873" s="65"/>
      <c r="Q873" s="65"/>
      <c r="R873" s="65"/>
      <c r="S873" s="65"/>
      <c r="T873" s="66"/>
      <c r="U873" s="35"/>
      <c r="V873" s="35"/>
      <c r="W873" s="35"/>
      <c r="X873" s="35"/>
      <c r="Y873" s="35"/>
      <c r="Z873" s="35"/>
      <c r="AA873" s="35"/>
      <c r="AB873" s="35"/>
      <c r="AC873" s="35"/>
      <c r="AD873" s="35"/>
      <c r="AE873" s="35"/>
      <c r="AT873" s="18" t="s">
        <v>264</v>
      </c>
      <c r="AU873" s="18" t="s">
        <v>80</v>
      </c>
    </row>
    <row r="874" spans="1:65" s="2" customFormat="1" ht="16.5" customHeight="1">
      <c r="A874" s="35"/>
      <c r="B874" s="36"/>
      <c r="C874" s="193" t="s">
        <v>1483</v>
      </c>
      <c r="D874" s="193" t="s">
        <v>164</v>
      </c>
      <c r="E874" s="194" t="s">
        <v>1484</v>
      </c>
      <c r="F874" s="195" t="s">
        <v>1485</v>
      </c>
      <c r="G874" s="196" t="s">
        <v>1440</v>
      </c>
      <c r="H874" s="197">
        <v>3</v>
      </c>
      <c r="I874" s="198"/>
      <c r="J874" s="199">
        <f>ROUND(I874*H874,2)</f>
        <v>0</v>
      </c>
      <c r="K874" s="195" t="s">
        <v>19</v>
      </c>
      <c r="L874" s="40"/>
      <c r="M874" s="200" t="s">
        <v>19</v>
      </c>
      <c r="N874" s="201" t="s">
        <v>42</v>
      </c>
      <c r="O874" s="65"/>
      <c r="P874" s="202">
        <f>O874*H874</f>
        <v>0</v>
      </c>
      <c r="Q874" s="202">
        <v>0</v>
      </c>
      <c r="R874" s="202">
        <f>Q874*H874</f>
        <v>0</v>
      </c>
      <c r="S874" s="202">
        <v>0</v>
      </c>
      <c r="T874" s="203">
        <f>S874*H874</f>
        <v>0</v>
      </c>
      <c r="U874" s="35"/>
      <c r="V874" s="35"/>
      <c r="W874" s="35"/>
      <c r="X874" s="35"/>
      <c r="Y874" s="35"/>
      <c r="Z874" s="35"/>
      <c r="AA874" s="35"/>
      <c r="AB874" s="35"/>
      <c r="AC874" s="35"/>
      <c r="AD874" s="35"/>
      <c r="AE874" s="35"/>
      <c r="AR874" s="204" t="s">
        <v>254</v>
      </c>
      <c r="AT874" s="204" t="s">
        <v>164</v>
      </c>
      <c r="AU874" s="204" t="s">
        <v>80</v>
      </c>
      <c r="AY874" s="18" t="s">
        <v>162</v>
      </c>
      <c r="BE874" s="205">
        <f>IF(N874="základní",J874,0)</f>
        <v>0</v>
      </c>
      <c r="BF874" s="205">
        <f>IF(N874="snížená",J874,0)</f>
        <v>0</v>
      </c>
      <c r="BG874" s="205">
        <f>IF(N874="zákl. přenesená",J874,0)</f>
        <v>0</v>
      </c>
      <c r="BH874" s="205">
        <f>IF(N874="sníž. přenesená",J874,0)</f>
        <v>0</v>
      </c>
      <c r="BI874" s="205">
        <f>IF(N874="nulová",J874,0)</f>
        <v>0</v>
      </c>
      <c r="BJ874" s="18" t="s">
        <v>78</v>
      </c>
      <c r="BK874" s="205">
        <f>ROUND(I874*H874,2)</f>
        <v>0</v>
      </c>
      <c r="BL874" s="18" t="s">
        <v>254</v>
      </c>
      <c r="BM874" s="204" t="s">
        <v>1486</v>
      </c>
    </row>
    <row r="875" spans="1:65" s="2" customFormat="1" ht="19.5">
      <c r="A875" s="35"/>
      <c r="B875" s="36"/>
      <c r="C875" s="37"/>
      <c r="D875" s="206" t="s">
        <v>264</v>
      </c>
      <c r="E875" s="37"/>
      <c r="F875" s="207" t="s">
        <v>1487</v>
      </c>
      <c r="G875" s="37"/>
      <c r="H875" s="37"/>
      <c r="I875" s="116"/>
      <c r="J875" s="37"/>
      <c r="K875" s="37"/>
      <c r="L875" s="40"/>
      <c r="M875" s="208"/>
      <c r="N875" s="209"/>
      <c r="O875" s="65"/>
      <c r="P875" s="65"/>
      <c r="Q875" s="65"/>
      <c r="R875" s="65"/>
      <c r="S875" s="65"/>
      <c r="T875" s="66"/>
      <c r="U875" s="35"/>
      <c r="V875" s="35"/>
      <c r="W875" s="35"/>
      <c r="X875" s="35"/>
      <c r="Y875" s="35"/>
      <c r="Z875" s="35"/>
      <c r="AA875" s="35"/>
      <c r="AB875" s="35"/>
      <c r="AC875" s="35"/>
      <c r="AD875" s="35"/>
      <c r="AE875" s="35"/>
      <c r="AT875" s="18" t="s">
        <v>264</v>
      </c>
      <c r="AU875" s="18" t="s">
        <v>80</v>
      </c>
    </row>
    <row r="876" spans="1:65" s="2" customFormat="1" ht="16.5" customHeight="1">
      <c r="A876" s="35"/>
      <c r="B876" s="36"/>
      <c r="C876" s="193" t="s">
        <v>1488</v>
      </c>
      <c r="D876" s="193" t="s">
        <v>164</v>
      </c>
      <c r="E876" s="194" t="s">
        <v>1489</v>
      </c>
      <c r="F876" s="195" t="s">
        <v>1490</v>
      </c>
      <c r="G876" s="196" t="s">
        <v>1440</v>
      </c>
      <c r="H876" s="197">
        <v>3</v>
      </c>
      <c r="I876" s="198"/>
      <c r="J876" s="199">
        <f>ROUND(I876*H876,2)</f>
        <v>0</v>
      </c>
      <c r="K876" s="195" t="s">
        <v>19</v>
      </c>
      <c r="L876" s="40"/>
      <c r="M876" s="200" t="s">
        <v>19</v>
      </c>
      <c r="N876" s="201" t="s">
        <v>42</v>
      </c>
      <c r="O876" s="65"/>
      <c r="P876" s="202">
        <f>O876*H876</f>
        <v>0</v>
      </c>
      <c r="Q876" s="202">
        <v>0</v>
      </c>
      <c r="R876" s="202">
        <f>Q876*H876</f>
        <v>0</v>
      </c>
      <c r="S876" s="202">
        <v>0</v>
      </c>
      <c r="T876" s="203">
        <f>S876*H876</f>
        <v>0</v>
      </c>
      <c r="U876" s="35"/>
      <c r="V876" s="35"/>
      <c r="W876" s="35"/>
      <c r="X876" s="35"/>
      <c r="Y876" s="35"/>
      <c r="Z876" s="35"/>
      <c r="AA876" s="35"/>
      <c r="AB876" s="35"/>
      <c r="AC876" s="35"/>
      <c r="AD876" s="35"/>
      <c r="AE876" s="35"/>
      <c r="AR876" s="204" t="s">
        <v>254</v>
      </c>
      <c r="AT876" s="204" t="s">
        <v>164</v>
      </c>
      <c r="AU876" s="204" t="s">
        <v>80</v>
      </c>
      <c r="AY876" s="18" t="s">
        <v>162</v>
      </c>
      <c r="BE876" s="205">
        <f>IF(N876="základní",J876,0)</f>
        <v>0</v>
      </c>
      <c r="BF876" s="205">
        <f>IF(N876="snížená",J876,0)</f>
        <v>0</v>
      </c>
      <c r="BG876" s="205">
        <f>IF(N876="zákl. přenesená",J876,0)</f>
        <v>0</v>
      </c>
      <c r="BH876" s="205">
        <f>IF(N876="sníž. přenesená",J876,0)</f>
        <v>0</v>
      </c>
      <c r="BI876" s="205">
        <f>IF(N876="nulová",J876,0)</f>
        <v>0</v>
      </c>
      <c r="BJ876" s="18" t="s">
        <v>78</v>
      </c>
      <c r="BK876" s="205">
        <f>ROUND(I876*H876,2)</f>
        <v>0</v>
      </c>
      <c r="BL876" s="18" t="s">
        <v>254</v>
      </c>
      <c r="BM876" s="204" t="s">
        <v>1491</v>
      </c>
    </row>
    <row r="877" spans="1:65" s="2" customFormat="1" ht="19.5">
      <c r="A877" s="35"/>
      <c r="B877" s="36"/>
      <c r="C877" s="37"/>
      <c r="D877" s="206" t="s">
        <v>264</v>
      </c>
      <c r="E877" s="37"/>
      <c r="F877" s="207" t="s">
        <v>1492</v>
      </c>
      <c r="G877" s="37"/>
      <c r="H877" s="37"/>
      <c r="I877" s="116"/>
      <c r="J877" s="37"/>
      <c r="K877" s="37"/>
      <c r="L877" s="40"/>
      <c r="M877" s="208"/>
      <c r="N877" s="209"/>
      <c r="O877" s="65"/>
      <c r="P877" s="65"/>
      <c r="Q877" s="65"/>
      <c r="R877" s="65"/>
      <c r="S877" s="65"/>
      <c r="T877" s="66"/>
      <c r="U877" s="35"/>
      <c r="V877" s="35"/>
      <c r="W877" s="35"/>
      <c r="X877" s="35"/>
      <c r="Y877" s="35"/>
      <c r="Z877" s="35"/>
      <c r="AA877" s="35"/>
      <c r="AB877" s="35"/>
      <c r="AC877" s="35"/>
      <c r="AD877" s="35"/>
      <c r="AE877" s="35"/>
      <c r="AT877" s="18" t="s">
        <v>264</v>
      </c>
      <c r="AU877" s="18" t="s">
        <v>80</v>
      </c>
    </row>
    <row r="878" spans="1:65" s="2" customFormat="1" ht="16.5" customHeight="1">
      <c r="A878" s="35"/>
      <c r="B878" s="36"/>
      <c r="C878" s="193" t="s">
        <v>1493</v>
      </c>
      <c r="D878" s="193" t="s">
        <v>164</v>
      </c>
      <c r="E878" s="194" t="s">
        <v>1494</v>
      </c>
      <c r="F878" s="195" t="s">
        <v>1495</v>
      </c>
      <c r="G878" s="196" t="s">
        <v>1440</v>
      </c>
      <c r="H878" s="197">
        <v>1</v>
      </c>
      <c r="I878" s="198"/>
      <c r="J878" s="199">
        <f>ROUND(I878*H878,2)</f>
        <v>0</v>
      </c>
      <c r="K878" s="195" t="s">
        <v>19</v>
      </c>
      <c r="L878" s="40"/>
      <c r="M878" s="200" t="s">
        <v>19</v>
      </c>
      <c r="N878" s="201" t="s">
        <v>42</v>
      </c>
      <c r="O878" s="65"/>
      <c r="P878" s="202">
        <f>O878*H878</f>
        <v>0</v>
      </c>
      <c r="Q878" s="202">
        <v>0</v>
      </c>
      <c r="R878" s="202">
        <f>Q878*H878</f>
        <v>0</v>
      </c>
      <c r="S878" s="202">
        <v>0</v>
      </c>
      <c r="T878" s="203">
        <f>S878*H878</f>
        <v>0</v>
      </c>
      <c r="U878" s="35"/>
      <c r="V878" s="35"/>
      <c r="W878" s="35"/>
      <c r="X878" s="35"/>
      <c r="Y878" s="35"/>
      <c r="Z878" s="35"/>
      <c r="AA878" s="35"/>
      <c r="AB878" s="35"/>
      <c r="AC878" s="35"/>
      <c r="AD878" s="35"/>
      <c r="AE878" s="35"/>
      <c r="AR878" s="204" t="s">
        <v>254</v>
      </c>
      <c r="AT878" s="204" t="s">
        <v>164</v>
      </c>
      <c r="AU878" s="204" t="s">
        <v>80</v>
      </c>
      <c r="AY878" s="18" t="s">
        <v>162</v>
      </c>
      <c r="BE878" s="205">
        <f>IF(N878="základní",J878,0)</f>
        <v>0</v>
      </c>
      <c r="BF878" s="205">
        <f>IF(N878="snížená",J878,0)</f>
        <v>0</v>
      </c>
      <c r="BG878" s="205">
        <f>IF(N878="zákl. přenesená",J878,0)</f>
        <v>0</v>
      </c>
      <c r="BH878" s="205">
        <f>IF(N878="sníž. přenesená",J878,0)</f>
        <v>0</v>
      </c>
      <c r="BI878" s="205">
        <f>IF(N878="nulová",J878,0)</f>
        <v>0</v>
      </c>
      <c r="BJ878" s="18" t="s">
        <v>78</v>
      </c>
      <c r="BK878" s="205">
        <f>ROUND(I878*H878,2)</f>
        <v>0</v>
      </c>
      <c r="BL878" s="18" t="s">
        <v>254</v>
      </c>
      <c r="BM878" s="204" t="s">
        <v>1496</v>
      </c>
    </row>
    <row r="879" spans="1:65" s="2" customFormat="1" ht="19.5">
      <c r="A879" s="35"/>
      <c r="B879" s="36"/>
      <c r="C879" s="37"/>
      <c r="D879" s="206" t="s">
        <v>264</v>
      </c>
      <c r="E879" s="37"/>
      <c r="F879" s="207" t="s">
        <v>1497</v>
      </c>
      <c r="G879" s="37"/>
      <c r="H879" s="37"/>
      <c r="I879" s="116"/>
      <c r="J879" s="37"/>
      <c r="K879" s="37"/>
      <c r="L879" s="40"/>
      <c r="M879" s="208"/>
      <c r="N879" s="209"/>
      <c r="O879" s="65"/>
      <c r="P879" s="65"/>
      <c r="Q879" s="65"/>
      <c r="R879" s="65"/>
      <c r="S879" s="65"/>
      <c r="T879" s="66"/>
      <c r="U879" s="35"/>
      <c r="V879" s="35"/>
      <c r="W879" s="35"/>
      <c r="X879" s="35"/>
      <c r="Y879" s="35"/>
      <c r="Z879" s="35"/>
      <c r="AA879" s="35"/>
      <c r="AB879" s="35"/>
      <c r="AC879" s="35"/>
      <c r="AD879" s="35"/>
      <c r="AE879" s="35"/>
      <c r="AT879" s="18" t="s">
        <v>264</v>
      </c>
      <c r="AU879" s="18" t="s">
        <v>80</v>
      </c>
    </row>
    <row r="880" spans="1:65" s="2" customFormat="1" ht="16.5" customHeight="1">
      <c r="A880" s="35"/>
      <c r="B880" s="36"/>
      <c r="C880" s="193" t="s">
        <v>1498</v>
      </c>
      <c r="D880" s="193" t="s">
        <v>164</v>
      </c>
      <c r="E880" s="194" t="s">
        <v>1499</v>
      </c>
      <c r="F880" s="195" t="s">
        <v>1500</v>
      </c>
      <c r="G880" s="196" t="s">
        <v>1440</v>
      </c>
      <c r="H880" s="197">
        <v>3</v>
      </c>
      <c r="I880" s="198"/>
      <c r="J880" s="199">
        <f>ROUND(I880*H880,2)</f>
        <v>0</v>
      </c>
      <c r="K880" s="195" t="s">
        <v>19</v>
      </c>
      <c r="L880" s="40"/>
      <c r="M880" s="200" t="s">
        <v>19</v>
      </c>
      <c r="N880" s="201" t="s">
        <v>42</v>
      </c>
      <c r="O880" s="65"/>
      <c r="P880" s="202">
        <f>O880*H880</f>
        <v>0</v>
      </c>
      <c r="Q880" s="202">
        <v>0</v>
      </c>
      <c r="R880" s="202">
        <f>Q880*H880</f>
        <v>0</v>
      </c>
      <c r="S880" s="202">
        <v>0</v>
      </c>
      <c r="T880" s="203">
        <f>S880*H880</f>
        <v>0</v>
      </c>
      <c r="U880" s="35"/>
      <c r="V880" s="35"/>
      <c r="W880" s="35"/>
      <c r="X880" s="35"/>
      <c r="Y880" s="35"/>
      <c r="Z880" s="35"/>
      <c r="AA880" s="35"/>
      <c r="AB880" s="35"/>
      <c r="AC880" s="35"/>
      <c r="AD880" s="35"/>
      <c r="AE880" s="35"/>
      <c r="AR880" s="204" t="s">
        <v>254</v>
      </c>
      <c r="AT880" s="204" t="s">
        <v>164</v>
      </c>
      <c r="AU880" s="204" t="s">
        <v>80</v>
      </c>
      <c r="AY880" s="18" t="s">
        <v>162</v>
      </c>
      <c r="BE880" s="205">
        <f>IF(N880="základní",J880,0)</f>
        <v>0</v>
      </c>
      <c r="BF880" s="205">
        <f>IF(N880="snížená",J880,0)</f>
        <v>0</v>
      </c>
      <c r="BG880" s="205">
        <f>IF(N880="zákl. přenesená",J880,0)</f>
        <v>0</v>
      </c>
      <c r="BH880" s="205">
        <f>IF(N880="sníž. přenesená",J880,0)</f>
        <v>0</v>
      </c>
      <c r="BI880" s="205">
        <f>IF(N880="nulová",J880,0)</f>
        <v>0</v>
      </c>
      <c r="BJ880" s="18" t="s">
        <v>78</v>
      </c>
      <c r="BK880" s="205">
        <f>ROUND(I880*H880,2)</f>
        <v>0</v>
      </c>
      <c r="BL880" s="18" t="s">
        <v>254</v>
      </c>
      <c r="BM880" s="204" t="s">
        <v>1501</v>
      </c>
    </row>
    <row r="881" spans="1:65" s="2" customFormat="1" ht="19.5">
      <c r="A881" s="35"/>
      <c r="B881" s="36"/>
      <c r="C881" s="37"/>
      <c r="D881" s="206" t="s">
        <v>264</v>
      </c>
      <c r="E881" s="37"/>
      <c r="F881" s="207" t="s">
        <v>1502</v>
      </c>
      <c r="G881" s="37"/>
      <c r="H881" s="37"/>
      <c r="I881" s="116"/>
      <c r="J881" s="37"/>
      <c r="K881" s="37"/>
      <c r="L881" s="40"/>
      <c r="M881" s="208"/>
      <c r="N881" s="209"/>
      <c r="O881" s="65"/>
      <c r="P881" s="65"/>
      <c r="Q881" s="65"/>
      <c r="R881" s="65"/>
      <c r="S881" s="65"/>
      <c r="T881" s="66"/>
      <c r="U881" s="35"/>
      <c r="V881" s="35"/>
      <c r="W881" s="35"/>
      <c r="X881" s="35"/>
      <c r="Y881" s="35"/>
      <c r="Z881" s="35"/>
      <c r="AA881" s="35"/>
      <c r="AB881" s="35"/>
      <c r="AC881" s="35"/>
      <c r="AD881" s="35"/>
      <c r="AE881" s="35"/>
      <c r="AT881" s="18" t="s">
        <v>264</v>
      </c>
      <c r="AU881" s="18" t="s">
        <v>80</v>
      </c>
    </row>
    <row r="882" spans="1:65" s="2" customFormat="1" ht="16.5" customHeight="1">
      <c r="A882" s="35"/>
      <c r="B882" s="36"/>
      <c r="C882" s="193" t="s">
        <v>1503</v>
      </c>
      <c r="D882" s="193" t="s">
        <v>164</v>
      </c>
      <c r="E882" s="194" t="s">
        <v>1504</v>
      </c>
      <c r="F882" s="195" t="s">
        <v>1505</v>
      </c>
      <c r="G882" s="196" t="s">
        <v>481</v>
      </c>
      <c r="H882" s="197">
        <v>2</v>
      </c>
      <c r="I882" s="198"/>
      <c r="J882" s="199">
        <f>ROUND(I882*H882,2)</f>
        <v>0</v>
      </c>
      <c r="K882" s="195" t="s">
        <v>19</v>
      </c>
      <c r="L882" s="40"/>
      <c r="M882" s="200" t="s">
        <v>19</v>
      </c>
      <c r="N882" s="201" t="s">
        <v>42</v>
      </c>
      <c r="O882" s="65"/>
      <c r="P882" s="202">
        <f>O882*H882</f>
        <v>0</v>
      </c>
      <c r="Q882" s="202">
        <v>0</v>
      </c>
      <c r="R882" s="202">
        <f>Q882*H882</f>
        <v>0</v>
      </c>
      <c r="S882" s="202">
        <v>0</v>
      </c>
      <c r="T882" s="203">
        <f>S882*H882</f>
        <v>0</v>
      </c>
      <c r="U882" s="35"/>
      <c r="V882" s="35"/>
      <c r="W882" s="35"/>
      <c r="X882" s="35"/>
      <c r="Y882" s="35"/>
      <c r="Z882" s="35"/>
      <c r="AA882" s="35"/>
      <c r="AB882" s="35"/>
      <c r="AC882" s="35"/>
      <c r="AD882" s="35"/>
      <c r="AE882" s="35"/>
      <c r="AR882" s="204" t="s">
        <v>254</v>
      </c>
      <c r="AT882" s="204" t="s">
        <v>164</v>
      </c>
      <c r="AU882" s="204" t="s">
        <v>80</v>
      </c>
      <c r="AY882" s="18" t="s">
        <v>162</v>
      </c>
      <c r="BE882" s="205">
        <f>IF(N882="základní",J882,0)</f>
        <v>0</v>
      </c>
      <c r="BF882" s="205">
        <f>IF(N882="snížená",J882,0)</f>
        <v>0</v>
      </c>
      <c r="BG882" s="205">
        <f>IF(N882="zákl. přenesená",J882,0)</f>
        <v>0</v>
      </c>
      <c r="BH882" s="205">
        <f>IF(N882="sníž. přenesená",J882,0)</f>
        <v>0</v>
      </c>
      <c r="BI882" s="205">
        <f>IF(N882="nulová",J882,0)</f>
        <v>0</v>
      </c>
      <c r="BJ882" s="18" t="s">
        <v>78</v>
      </c>
      <c r="BK882" s="205">
        <f>ROUND(I882*H882,2)</f>
        <v>0</v>
      </c>
      <c r="BL882" s="18" t="s">
        <v>254</v>
      </c>
      <c r="BM882" s="204" t="s">
        <v>1506</v>
      </c>
    </row>
    <row r="883" spans="1:65" s="2" customFormat="1" ht="19.5">
      <c r="A883" s="35"/>
      <c r="B883" s="36"/>
      <c r="C883" s="37"/>
      <c r="D883" s="206" t="s">
        <v>264</v>
      </c>
      <c r="E883" s="37"/>
      <c r="F883" s="207" t="s">
        <v>1507</v>
      </c>
      <c r="G883" s="37"/>
      <c r="H883" s="37"/>
      <c r="I883" s="116"/>
      <c r="J883" s="37"/>
      <c r="K883" s="37"/>
      <c r="L883" s="40"/>
      <c r="M883" s="208"/>
      <c r="N883" s="209"/>
      <c r="O883" s="65"/>
      <c r="P883" s="65"/>
      <c r="Q883" s="65"/>
      <c r="R883" s="65"/>
      <c r="S883" s="65"/>
      <c r="T883" s="66"/>
      <c r="U883" s="35"/>
      <c r="V883" s="35"/>
      <c r="W883" s="35"/>
      <c r="X883" s="35"/>
      <c r="Y883" s="35"/>
      <c r="Z883" s="35"/>
      <c r="AA883" s="35"/>
      <c r="AB883" s="35"/>
      <c r="AC883" s="35"/>
      <c r="AD883" s="35"/>
      <c r="AE883" s="35"/>
      <c r="AT883" s="18" t="s">
        <v>264</v>
      </c>
      <c r="AU883" s="18" t="s">
        <v>80</v>
      </c>
    </row>
    <row r="884" spans="1:65" s="2" customFormat="1" ht="16.5" customHeight="1">
      <c r="A884" s="35"/>
      <c r="B884" s="36"/>
      <c r="C884" s="193" t="s">
        <v>1508</v>
      </c>
      <c r="D884" s="193" t="s">
        <v>164</v>
      </c>
      <c r="E884" s="194" t="s">
        <v>1509</v>
      </c>
      <c r="F884" s="195" t="s">
        <v>1510</v>
      </c>
      <c r="G884" s="196" t="s">
        <v>481</v>
      </c>
      <c r="H884" s="197">
        <v>1</v>
      </c>
      <c r="I884" s="198"/>
      <c r="J884" s="199">
        <f t="shared" ref="J884:J894" si="10">ROUND(I884*H884,2)</f>
        <v>0</v>
      </c>
      <c r="K884" s="195" t="s">
        <v>19</v>
      </c>
      <c r="L884" s="40"/>
      <c r="M884" s="200" t="s">
        <v>19</v>
      </c>
      <c r="N884" s="201" t="s">
        <v>42</v>
      </c>
      <c r="O884" s="65"/>
      <c r="P884" s="202">
        <f t="shared" ref="P884:P894" si="11">O884*H884</f>
        <v>0</v>
      </c>
      <c r="Q884" s="202">
        <v>0</v>
      </c>
      <c r="R884" s="202">
        <f t="shared" ref="R884:R894" si="12">Q884*H884</f>
        <v>0</v>
      </c>
      <c r="S884" s="202">
        <v>0</v>
      </c>
      <c r="T884" s="203">
        <f t="shared" ref="T884:T894" si="13">S884*H884</f>
        <v>0</v>
      </c>
      <c r="U884" s="35"/>
      <c r="V884" s="35"/>
      <c r="W884" s="35"/>
      <c r="X884" s="35"/>
      <c r="Y884" s="35"/>
      <c r="Z884" s="35"/>
      <c r="AA884" s="35"/>
      <c r="AB884" s="35"/>
      <c r="AC884" s="35"/>
      <c r="AD884" s="35"/>
      <c r="AE884" s="35"/>
      <c r="AR884" s="204" t="s">
        <v>254</v>
      </c>
      <c r="AT884" s="204" t="s">
        <v>164</v>
      </c>
      <c r="AU884" s="204" t="s">
        <v>80</v>
      </c>
      <c r="AY884" s="18" t="s">
        <v>162</v>
      </c>
      <c r="BE884" s="205">
        <f t="shared" ref="BE884:BE894" si="14">IF(N884="základní",J884,0)</f>
        <v>0</v>
      </c>
      <c r="BF884" s="205">
        <f t="shared" ref="BF884:BF894" si="15">IF(N884="snížená",J884,0)</f>
        <v>0</v>
      </c>
      <c r="BG884" s="205">
        <f t="shared" ref="BG884:BG894" si="16">IF(N884="zákl. přenesená",J884,0)</f>
        <v>0</v>
      </c>
      <c r="BH884" s="205">
        <f t="shared" ref="BH884:BH894" si="17">IF(N884="sníž. přenesená",J884,0)</f>
        <v>0</v>
      </c>
      <c r="BI884" s="205">
        <f t="shared" ref="BI884:BI894" si="18">IF(N884="nulová",J884,0)</f>
        <v>0</v>
      </c>
      <c r="BJ884" s="18" t="s">
        <v>78</v>
      </c>
      <c r="BK884" s="205">
        <f t="shared" ref="BK884:BK894" si="19">ROUND(I884*H884,2)</f>
        <v>0</v>
      </c>
      <c r="BL884" s="18" t="s">
        <v>254</v>
      </c>
      <c r="BM884" s="204" t="s">
        <v>1511</v>
      </c>
    </row>
    <row r="885" spans="1:65" s="2" customFormat="1" ht="16.5" customHeight="1">
      <c r="A885" s="35"/>
      <c r="B885" s="36"/>
      <c r="C885" s="193" t="s">
        <v>1512</v>
      </c>
      <c r="D885" s="193" t="s">
        <v>164</v>
      </c>
      <c r="E885" s="194" t="s">
        <v>1513</v>
      </c>
      <c r="F885" s="195" t="s">
        <v>1514</v>
      </c>
      <c r="G885" s="196" t="s">
        <v>481</v>
      </c>
      <c r="H885" s="197">
        <v>2</v>
      </c>
      <c r="I885" s="198"/>
      <c r="J885" s="199">
        <f t="shared" si="10"/>
        <v>0</v>
      </c>
      <c r="K885" s="195" t="s">
        <v>19</v>
      </c>
      <c r="L885" s="40"/>
      <c r="M885" s="200" t="s">
        <v>19</v>
      </c>
      <c r="N885" s="201" t="s">
        <v>42</v>
      </c>
      <c r="O885" s="65"/>
      <c r="P885" s="202">
        <f t="shared" si="11"/>
        <v>0</v>
      </c>
      <c r="Q885" s="202">
        <v>0</v>
      </c>
      <c r="R885" s="202">
        <f t="shared" si="12"/>
        <v>0</v>
      </c>
      <c r="S885" s="202">
        <v>0</v>
      </c>
      <c r="T885" s="203">
        <f t="shared" si="13"/>
        <v>0</v>
      </c>
      <c r="U885" s="35"/>
      <c r="V885" s="35"/>
      <c r="W885" s="35"/>
      <c r="X885" s="35"/>
      <c r="Y885" s="35"/>
      <c r="Z885" s="35"/>
      <c r="AA885" s="35"/>
      <c r="AB885" s="35"/>
      <c r="AC885" s="35"/>
      <c r="AD885" s="35"/>
      <c r="AE885" s="35"/>
      <c r="AR885" s="204" t="s">
        <v>254</v>
      </c>
      <c r="AT885" s="204" t="s">
        <v>164</v>
      </c>
      <c r="AU885" s="204" t="s">
        <v>80</v>
      </c>
      <c r="AY885" s="18" t="s">
        <v>162</v>
      </c>
      <c r="BE885" s="205">
        <f t="shared" si="14"/>
        <v>0</v>
      </c>
      <c r="BF885" s="205">
        <f t="shared" si="15"/>
        <v>0</v>
      </c>
      <c r="BG885" s="205">
        <f t="shared" si="16"/>
        <v>0</v>
      </c>
      <c r="BH885" s="205">
        <f t="shared" si="17"/>
        <v>0</v>
      </c>
      <c r="BI885" s="205">
        <f t="shared" si="18"/>
        <v>0</v>
      </c>
      <c r="BJ885" s="18" t="s">
        <v>78</v>
      </c>
      <c r="BK885" s="205">
        <f t="shared" si="19"/>
        <v>0</v>
      </c>
      <c r="BL885" s="18" t="s">
        <v>254</v>
      </c>
      <c r="BM885" s="204" t="s">
        <v>1515</v>
      </c>
    </row>
    <row r="886" spans="1:65" s="2" customFormat="1" ht="16.5" customHeight="1">
      <c r="A886" s="35"/>
      <c r="B886" s="36"/>
      <c r="C886" s="193" t="s">
        <v>1516</v>
      </c>
      <c r="D886" s="193" t="s">
        <v>164</v>
      </c>
      <c r="E886" s="194" t="s">
        <v>1517</v>
      </c>
      <c r="F886" s="195" t="s">
        <v>1518</v>
      </c>
      <c r="G886" s="196" t="s">
        <v>481</v>
      </c>
      <c r="H886" s="197">
        <v>1</v>
      </c>
      <c r="I886" s="198"/>
      <c r="J886" s="199">
        <f t="shared" si="10"/>
        <v>0</v>
      </c>
      <c r="K886" s="195" t="s">
        <v>19</v>
      </c>
      <c r="L886" s="40"/>
      <c r="M886" s="200" t="s">
        <v>19</v>
      </c>
      <c r="N886" s="201" t="s">
        <v>42</v>
      </c>
      <c r="O886" s="65"/>
      <c r="P886" s="202">
        <f t="shared" si="11"/>
        <v>0</v>
      </c>
      <c r="Q886" s="202">
        <v>0</v>
      </c>
      <c r="R886" s="202">
        <f t="shared" si="12"/>
        <v>0</v>
      </c>
      <c r="S886" s="202">
        <v>0</v>
      </c>
      <c r="T886" s="203">
        <f t="shared" si="13"/>
        <v>0</v>
      </c>
      <c r="U886" s="35"/>
      <c r="V886" s="35"/>
      <c r="W886" s="35"/>
      <c r="X886" s="35"/>
      <c r="Y886" s="35"/>
      <c r="Z886" s="35"/>
      <c r="AA886" s="35"/>
      <c r="AB886" s="35"/>
      <c r="AC886" s="35"/>
      <c r="AD886" s="35"/>
      <c r="AE886" s="35"/>
      <c r="AR886" s="204" t="s">
        <v>254</v>
      </c>
      <c r="AT886" s="204" t="s">
        <v>164</v>
      </c>
      <c r="AU886" s="204" t="s">
        <v>80</v>
      </c>
      <c r="AY886" s="18" t="s">
        <v>162</v>
      </c>
      <c r="BE886" s="205">
        <f t="shared" si="14"/>
        <v>0</v>
      </c>
      <c r="BF886" s="205">
        <f t="shared" si="15"/>
        <v>0</v>
      </c>
      <c r="BG886" s="205">
        <f t="shared" si="16"/>
        <v>0</v>
      </c>
      <c r="BH886" s="205">
        <f t="shared" si="17"/>
        <v>0</v>
      </c>
      <c r="BI886" s="205">
        <f t="shared" si="18"/>
        <v>0</v>
      </c>
      <c r="BJ886" s="18" t="s">
        <v>78</v>
      </c>
      <c r="BK886" s="205">
        <f t="shared" si="19"/>
        <v>0</v>
      </c>
      <c r="BL886" s="18" t="s">
        <v>254</v>
      </c>
      <c r="BM886" s="204" t="s">
        <v>1519</v>
      </c>
    </row>
    <row r="887" spans="1:65" s="2" customFormat="1" ht="16.5" customHeight="1">
      <c r="A887" s="35"/>
      <c r="B887" s="36"/>
      <c r="C887" s="193" t="s">
        <v>1520</v>
      </c>
      <c r="D887" s="193" t="s">
        <v>164</v>
      </c>
      <c r="E887" s="194" t="s">
        <v>1521</v>
      </c>
      <c r="F887" s="195" t="s">
        <v>1522</v>
      </c>
      <c r="G887" s="196" t="s">
        <v>481</v>
      </c>
      <c r="H887" s="197">
        <v>1</v>
      </c>
      <c r="I887" s="198"/>
      <c r="J887" s="199">
        <f t="shared" si="10"/>
        <v>0</v>
      </c>
      <c r="K887" s="195" t="s">
        <v>19</v>
      </c>
      <c r="L887" s="40"/>
      <c r="M887" s="200" t="s">
        <v>19</v>
      </c>
      <c r="N887" s="201" t="s">
        <v>42</v>
      </c>
      <c r="O887" s="65"/>
      <c r="P887" s="202">
        <f t="shared" si="11"/>
        <v>0</v>
      </c>
      <c r="Q887" s="202">
        <v>0</v>
      </c>
      <c r="R887" s="202">
        <f t="shared" si="12"/>
        <v>0</v>
      </c>
      <c r="S887" s="202">
        <v>0</v>
      </c>
      <c r="T887" s="203">
        <f t="shared" si="13"/>
        <v>0</v>
      </c>
      <c r="U887" s="35"/>
      <c r="V887" s="35"/>
      <c r="W887" s="35"/>
      <c r="X887" s="35"/>
      <c r="Y887" s="35"/>
      <c r="Z887" s="35"/>
      <c r="AA887" s="35"/>
      <c r="AB887" s="35"/>
      <c r="AC887" s="35"/>
      <c r="AD887" s="35"/>
      <c r="AE887" s="35"/>
      <c r="AR887" s="204" t="s">
        <v>254</v>
      </c>
      <c r="AT887" s="204" t="s">
        <v>164</v>
      </c>
      <c r="AU887" s="204" t="s">
        <v>80</v>
      </c>
      <c r="AY887" s="18" t="s">
        <v>162</v>
      </c>
      <c r="BE887" s="205">
        <f t="shared" si="14"/>
        <v>0</v>
      </c>
      <c r="BF887" s="205">
        <f t="shared" si="15"/>
        <v>0</v>
      </c>
      <c r="BG887" s="205">
        <f t="shared" si="16"/>
        <v>0</v>
      </c>
      <c r="BH887" s="205">
        <f t="shared" si="17"/>
        <v>0</v>
      </c>
      <c r="BI887" s="205">
        <f t="shared" si="18"/>
        <v>0</v>
      </c>
      <c r="BJ887" s="18" t="s">
        <v>78</v>
      </c>
      <c r="BK887" s="205">
        <f t="shared" si="19"/>
        <v>0</v>
      </c>
      <c r="BL887" s="18" t="s">
        <v>254</v>
      </c>
      <c r="BM887" s="204" t="s">
        <v>1523</v>
      </c>
    </row>
    <row r="888" spans="1:65" s="2" customFormat="1" ht="16.5" customHeight="1">
      <c r="A888" s="35"/>
      <c r="B888" s="36"/>
      <c r="C888" s="193" t="s">
        <v>1524</v>
      </c>
      <c r="D888" s="193" t="s">
        <v>164</v>
      </c>
      <c r="E888" s="194" t="s">
        <v>1525</v>
      </c>
      <c r="F888" s="195" t="s">
        <v>1526</v>
      </c>
      <c r="G888" s="196" t="s">
        <v>481</v>
      </c>
      <c r="H888" s="197">
        <v>7</v>
      </c>
      <c r="I888" s="198"/>
      <c r="J888" s="199">
        <f t="shared" si="10"/>
        <v>0</v>
      </c>
      <c r="K888" s="195" t="s">
        <v>19</v>
      </c>
      <c r="L888" s="40"/>
      <c r="M888" s="200" t="s">
        <v>19</v>
      </c>
      <c r="N888" s="201" t="s">
        <v>42</v>
      </c>
      <c r="O888" s="65"/>
      <c r="P888" s="202">
        <f t="shared" si="11"/>
        <v>0</v>
      </c>
      <c r="Q888" s="202">
        <v>0</v>
      </c>
      <c r="R888" s="202">
        <f t="shared" si="12"/>
        <v>0</v>
      </c>
      <c r="S888" s="202">
        <v>0</v>
      </c>
      <c r="T888" s="203">
        <f t="shared" si="13"/>
        <v>0</v>
      </c>
      <c r="U888" s="35"/>
      <c r="V888" s="35"/>
      <c r="W888" s="35"/>
      <c r="X888" s="35"/>
      <c r="Y888" s="35"/>
      <c r="Z888" s="35"/>
      <c r="AA888" s="35"/>
      <c r="AB888" s="35"/>
      <c r="AC888" s="35"/>
      <c r="AD888" s="35"/>
      <c r="AE888" s="35"/>
      <c r="AR888" s="204" t="s">
        <v>254</v>
      </c>
      <c r="AT888" s="204" t="s">
        <v>164</v>
      </c>
      <c r="AU888" s="204" t="s">
        <v>80</v>
      </c>
      <c r="AY888" s="18" t="s">
        <v>162</v>
      </c>
      <c r="BE888" s="205">
        <f t="shared" si="14"/>
        <v>0</v>
      </c>
      <c r="BF888" s="205">
        <f t="shared" si="15"/>
        <v>0</v>
      </c>
      <c r="BG888" s="205">
        <f t="shared" si="16"/>
        <v>0</v>
      </c>
      <c r="BH888" s="205">
        <f t="shared" si="17"/>
        <v>0</v>
      </c>
      <c r="BI888" s="205">
        <f t="shared" si="18"/>
        <v>0</v>
      </c>
      <c r="BJ888" s="18" t="s">
        <v>78</v>
      </c>
      <c r="BK888" s="205">
        <f t="shared" si="19"/>
        <v>0</v>
      </c>
      <c r="BL888" s="18" t="s">
        <v>254</v>
      </c>
      <c r="BM888" s="204" t="s">
        <v>1527</v>
      </c>
    </row>
    <row r="889" spans="1:65" s="2" customFormat="1" ht="16.5" customHeight="1">
      <c r="A889" s="35"/>
      <c r="B889" s="36"/>
      <c r="C889" s="193" t="s">
        <v>1528</v>
      </c>
      <c r="D889" s="193" t="s">
        <v>164</v>
      </c>
      <c r="E889" s="194" t="s">
        <v>1529</v>
      </c>
      <c r="F889" s="195" t="s">
        <v>1530</v>
      </c>
      <c r="G889" s="196" t="s">
        <v>481</v>
      </c>
      <c r="H889" s="197">
        <v>1</v>
      </c>
      <c r="I889" s="198"/>
      <c r="J889" s="199">
        <f t="shared" si="10"/>
        <v>0</v>
      </c>
      <c r="K889" s="195" t="s">
        <v>19</v>
      </c>
      <c r="L889" s="40"/>
      <c r="M889" s="200" t="s">
        <v>19</v>
      </c>
      <c r="N889" s="201" t="s">
        <v>42</v>
      </c>
      <c r="O889" s="65"/>
      <c r="P889" s="202">
        <f t="shared" si="11"/>
        <v>0</v>
      </c>
      <c r="Q889" s="202">
        <v>0</v>
      </c>
      <c r="R889" s="202">
        <f t="shared" si="12"/>
        <v>0</v>
      </c>
      <c r="S889" s="202">
        <v>0</v>
      </c>
      <c r="T889" s="203">
        <f t="shared" si="13"/>
        <v>0</v>
      </c>
      <c r="U889" s="35"/>
      <c r="V889" s="35"/>
      <c r="W889" s="35"/>
      <c r="X889" s="35"/>
      <c r="Y889" s="35"/>
      <c r="Z889" s="35"/>
      <c r="AA889" s="35"/>
      <c r="AB889" s="35"/>
      <c r="AC889" s="35"/>
      <c r="AD889" s="35"/>
      <c r="AE889" s="35"/>
      <c r="AR889" s="204" t="s">
        <v>254</v>
      </c>
      <c r="AT889" s="204" t="s">
        <v>164</v>
      </c>
      <c r="AU889" s="204" t="s">
        <v>80</v>
      </c>
      <c r="AY889" s="18" t="s">
        <v>162</v>
      </c>
      <c r="BE889" s="205">
        <f t="shared" si="14"/>
        <v>0</v>
      </c>
      <c r="BF889" s="205">
        <f t="shared" si="15"/>
        <v>0</v>
      </c>
      <c r="BG889" s="205">
        <f t="shared" si="16"/>
        <v>0</v>
      </c>
      <c r="BH889" s="205">
        <f t="shared" si="17"/>
        <v>0</v>
      </c>
      <c r="BI889" s="205">
        <f t="shared" si="18"/>
        <v>0</v>
      </c>
      <c r="BJ889" s="18" t="s">
        <v>78</v>
      </c>
      <c r="BK889" s="205">
        <f t="shared" si="19"/>
        <v>0</v>
      </c>
      <c r="BL889" s="18" t="s">
        <v>254</v>
      </c>
      <c r="BM889" s="204" t="s">
        <v>1531</v>
      </c>
    </row>
    <row r="890" spans="1:65" s="2" customFormat="1" ht="16.5" customHeight="1">
      <c r="A890" s="35"/>
      <c r="B890" s="36"/>
      <c r="C890" s="193" t="s">
        <v>1532</v>
      </c>
      <c r="D890" s="193" t="s">
        <v>164</v>
      </c>
      <c r="E890" s="194" t="s">
        <v>1533</v>
      </c>
      <c r="F890" s="195" t="s">
        <v>1534</v>
      </c>
      <c r="G890" s="196" t="s">
        <v>481</v>
      </c>
      <c r="H890" s="197">
        <v>1</v>
      </c>
      <c r="I890" s="198"/>
      <c r="J890" s="199">
        <f t="shared" si="10"/>
        <v>0</v>
      </c>
      <c r="K890" s="195" t="s">
        <v>19</v>
      </c>
      <c r="L890" s="40"/>
      <c r="M890" s="200" t="s">
        <v>19</v>
      </c>
      <c r="N890" s="201" t="s">
        <v>42</v>
      </c>
      <c r="O890" s="65"/>
      <c r="P890" s="202">
        <f t="shared" si="11"/>
        <v>0</v>
      </c>
      <c r="Q890" s="202">
        <v>0</v>
      </c>
      <c r="R890" s="202">
        <f t="shared" si="12"/>
        <v>0</v>
      </c>
      <c r="S890" s="202">
        <v>0</v>
      </c>
      <c r="T890" s="203">
        <f t="shared" si="13"/>
        <v>0</v>
      </c>
      <c r="U890" s="35"/>
      <c r="V890" s="35"/>
      <c r="W890" s="35"/>
      <c r="X890" s="35"/>
      <c r="Y890" s="35"/>
      <c r="Z890" s="35"/>
      <c r="AA890" s="35"/>
      <c r="AB890" s="35"/>
      <c r="AC890" s="35"/>
      <c r="AD890" s="35"/>
      <c r="AE890" s="35"/>
      <c r="AR890" s="204" t="s">
        <v>254</v>
      </c>
      <c r="AT890" s="204" t="s">
        <v>164</v>
      </c>
      <c r="AU890" s="204" t="s">
        <v>80</v>
      </c>
      <c r="AY890" s="18" t="s">
        <v>162</v>
      </c>
      <c r="BE890" s="205">
        <f t="shared" si="14"/>
        <v>0</v>
      </c>
      <c r="BF890" s="205">
        <f t="shared" si="15"/>
        <v>0</v>
      </c>
      <c r="BG890" s="205">
        <f t="shared" si="16"/>
        <v>0</v>
      </c>
      <c r="BH890" s="205">
        <f t="shared" si="17"/>
        <v>0</v>
      </c>
      <c r="BI890" s="205">
        <f t="shared" si="18"/>
        <v>0</v>
      </c>
      <c r="BJ890" s="18" t="s">
        <v>78</v>
      </c>
      <c r="BK890" s="205">
        <f t="shared" si="19"/>
        <v>0</v>
      </c>
      <c r="BL890" s="18" t="s">
        <v>254</v>
      </c>
      <c r="BM890" s="204" t="s">
        <v>1535</v>
      </c>
    </row>
    <row r="891" spans="1:65" s="2" customFormat="1" ht="16.5" customHeight="1">
      <c r="A891" s="35"/>
      <c r="B891" s="36"/>
      <c r="C891" s="193" t="s">
        <v>1536</v>
      </c>
      <c r="D891" s="193" t="s">
        <v>164</v>
      </c>
      <c r="E891" s="194" t="s">
        <v>1537</v>
      </c>
      <c r="F891" s="195" t="s">
        <v>1538</v>
      </c>
      <c r="G891" s="196" t="s">
        <v>481</v>
      </c>
      <c r="H891" s="197">
        <v>1</v>
      </c>
      <c r="I891" s="198"/>
      <c r="J891" s="199">
        <f t="shared" si="10"/>
        <v>0</v>
      </c>
      <c r="K891" s="195" t="s">
        <v>19</v>
      </c>
      <c r="L891" s="40"/>
      <c r="M891" s="200" t="s">
        <v>19</v>
      </c>
      <c r="N891" s="201" t="s">
        <v>42</v>
      </c>
      <c r="O891" s="65"/>
      <c r="P891" s="202">
        <f t="shared" si="11"/>
        <v>0</v>
      </c>
      <c r="Q891" s="202">
        <v>0</v>
      </c>
      <c r="R891" s="202">
        <f t="shared" si="12"/>
        <v>0</v>
      </c>
      <c r="S891" s="202">
        <v>0</v>
      </c>
      <c r="T891" s="203">
        <f t="shared" si="13"/>
        <v>0</v>
      </c>
      <c r="U891" s="35"/>
      <c r="V891" s="35"/>
      <c r="W891" s="35"/>
      <c r="X891" s="35"/>
      <c r="Y891" s="35"/>
      <c r="Z891" s="35"/>
      <c r="AA891" s="35"/>
      <c r="AB891" s="35"/>
      <c r="AC891" s="35"/>
      <c r="AD891" s="35"/>
      <c r="AE891" s="35"/>
      <c r="AR891" s="204" t="s">
        <v>254</v>
      </c>
      <c r="AT891" s="204" t="s">
        <v>164</v>
      </c>
      <c r="AU891" s="204" t="s">
        <v>80</v>
      </c>
      <c r="AY891" s="18" t="s">
        <v>162</v>
      </c>
      <c r="BE891" s="205">
        <f t="shared" si="14"/>
        <v>0</v>
      </c>
      <c r="BF891" s="205">
        <f t="shared" si="15"/>
        <v>0</v>
      </c>
      <c r="BG891" s="205">
        <f t="shared" si="16"/>
        <v>0</v>
      </c>
      <c r="BH891" s="205">
        <f t="shared" si="17"/>
        <v>0</v>
      </c>
      <c r="BI891" s="205">
        <f t="shared" si="18"/>
        <v>0</v>
      </c>
      <c r="BJ891" s="18" t="s">
        <v>78</v>
      </c>
      <c r="BK891" s="205">
        <f t="shared" si="19"/>
        <v>0</v>
      </c>
      <c r="BL891" s="18" t="s">
        <v>254</v>
      </c>
      <c r="BM891" s="204" t="s">
        <v>1539</v>
      </c>
    </row>
    <row r="892" spans="1:65" s="2" customFormat="1" ht="16.5" customHeight="1">
      <c r="A892" s="35"/>
      <c r="B892" s="36"/>
      <c r="C892" s="193" t="s">
        <v>1540</v>
      </c>
      <c r="D892" s="193" t="s">
        <v>164</v>
      </c>
      <c r="E892" s="194" t="s">
        <v>1541</v>
      </c>
      <c r="F892" s="195" t="s">
        <v>1542</v>
      </c>
      <c r="G892" s="196" t="s">
        <v>481</v>
      </c>
      <c r="H892" s="197">
        <v>1</v>
      </c>
      <c r="I892" s="198"/>
      <c r="J892" s="199">
        <f t="shared" si="10"/>
        <v>0</v>
      </c>
      <c r="K892" s="195" t="s">
        <v>19</v>
      </c>
      <c r="L892" s="40"/>
      <c r="M892" s="200" t="s">
        <v>19</v>
      </c>
      <c r="N892" s="201" t="s">
        <v>42</v>
      </c>
      <c r="O892" s="65"/>
      <c r="P892" s="202">
        <f t="shared" si="11"/>
        <v>0</v>
      </c>
      <c r="Q892" s="202">
        <v>0</v>
      </c>
      <c r="R892" s="202">
        <f t="shared" si="12"/>
        <v>0</v>
      </c>
      <c r="S892" s="202">
        <v>0</v>
      </c>
      <c r="T892" s="203">
        <f t="shared" si="13"/>
        <v>0</v>
      </c>
      <c r="U892" s="35"/>
      <c r="V892" s="35"/>
      <c r="W892" s="35"/>
      <c r="X892" s="35"/>
      <c r="Y892" s="35"/>
      <c r="Z892" s="35"/>
      <c r="AA892" s="35"/>
      <c r="AB892" s="35"/>
      <c r="AC892" s="35"/>
      <c r="AD892" s="35"/>
      <c r="AE892" s="35"/>
      <c r="AR892" s="204" t="s">
        <v>254</v>
      </c>
      <c r="AT892" s="204" t="s">
        <v>164</v>
      </c>
      <c r="AU892" s="204" t="s">
        <v>80</v>
      </c>
      <c r="AY892" s="18" t="s">
        <v>162</v>
      </c>
      <c r="BE892" s="205">
        <f t="shared" si="14"/>
        <v>0</v>
      </c>
      <c r="BF892" s="205">
        <f t="shared" si="15"/>
        <v>0</v>
      </c>
      <c r="BG892" s="205">
        <f t="shared" si="16"/>
        <v>0</v>
      </c>
      <c r="BH892" s="205">
        <f t="shared" si="17"/>
        <v>0</v>
      </c>
      <c r="BI892" s="205">
        <f t="shared" si="18"/>
        <v>0</v>
      </c>
      <c r="BJ892" s="18" t="s">
        <v>78</v>
      </c>
      <c r="BK892" s="205">
        <f t="shared" si="19"/>
        <v>0</v>
      </c>
      <c r="BL892" s="18" t="s">
        <v>254</v>
      </c>
      <c r="BM892" s="204" t="s">
        <v>1543</v>
      </c>
    </row>
    <row r="893" spans="1:65" s="2" customFormat="1" ht="16.5" customHeight="1">
      <c r="A893" s="35"/>
      <c r="B893" s="36"/>
      <c r="C893" s="193" t="s">
        <v>1544</v>
      </c>
      <c r="D893" s="193" t="s">
        <v>164</v>
      </c>
      <c r="E893" s="194" t="s">
        <v>1545</v>
      </c>
      <c r="F893" s="195" t="s">
        <v>1546</v>
      </c>
      <c r="G893" s="196" t="s">
        <v>481</v>
      </c>
      <c r="H893" s="197">
        <v>1</v>
      </c>
      <c r="I893" s="198"/>
      <c r="J893" s="199">
        <f t="shared" si="10"/>
        <v>0</v>
      </c>
      <c r="K893" s="195" t="s">
        <v>19</v>
      </c>
      <c r="L893" s="40"/>
      <c r="M893" s="200" t="s">
        <v>19</v>
      </c>
      <c r="N893" s="201" t="s">
        <v>42</v>
      </c>
      <c r="O893" s="65"/>
      <c r="P893" s="202">
        <f t="shared" si="11"/>
        <v>0</v>
      </c>
      <c r="Q893" s="202">
        <v>0</v>
      </c>
      <c r="R893" s="202">
        <f t="shared" si="12"/>
        <v>0</v>
      </c>
      <c r="S893" s="202">
        <v>0</v>
      </c>
      <c r="T893" s="203">
        <f t="shared" si="13"/>
        <v>0</v>
      </c>
      <c r="U893" s="35"/>
      <c r="V893" s="35"/>
      <c r="W893" s="35"/>
      <c r="X893" s="35"/>
      <c r="Y893" s="35"/>
      <c r="Z893" s="35"/>
      <c r="AA893" s="35"/>
      <c r="AB893" s="35"/>
      <c r="AC893" s="35"/>
      <c r="AD893" s="35"/>
      <c r="AE893" s="35"/>
      <c r="AR893" s="204" t="s">
        <v>254</v>
      </c>
      <c r="AT893" s="204" t="s">
        <v>164</v>
      </c>
      <c r="AU893" s="204" t="s">
        <v>80</v>
      </c>
      <c r="AY893" s="18" t="s">
        <v>162</v>
      </c>
      <c r="BE893" s="205">
        <f t="shared" si="14"/>
        <v>0</v>
      </c>
      <c r="BF893" s="205">
        <f t="shared" si="15"/>
        <v>0</v>
      </c>
      <c r="BG893" s="205">
        <f t="shared" si="16"/>
        <v>0</v>
      </c>
      <c r="BH893" s="205">
        <f t="shared" si="17"/>
        <v>0</v>
      </c>
      <c r="BI893" s="205">
        <f t="shared" si="18"/>
        <v>0</v>
      </c>
      <c r="BJ893" s="18" t="s">
        <v>78</v>
      </c>
      <c r="BK893" s="205">
        <f t="shared" si="19"/>
        <v>0</v>
      </c>
      <c r="BL893" s="18" t="s">
        <v>254</v>
      </c>
      <c r="BM893" s="204" t="s">
        <v>1547</v>
      </c>
    </row>
    <row r="894" spans="1:65" s="2" customFormat="1" ht="16.5" customHeight="1">
      <c r="A894" s="35"/>
      <c r="B894" s="36"/>
      <c r="C894" s="193" t="s">
        <v>1548</v>
      </c>
      <c r="D894" s="193" t="s">
        <v>164</v>
      </c>
      <c r="E894" s="194" t="s">
        <v>1549</v>
      </c>
      <c r="F894" s="195" t="s">
        <v>1550</v>
      </c>
      <c r="G894" s="196" t="s">
        <v>481</v>
      </c>
      <c r="H894" s="197">
        <v>7</v>
      </c>
      <c r="I894" s="198"/>
      <c r="J894" s="199">
        <f t="shared" si="10"/>
        <v>0</v>
      </c>
      <c r="K894" s="195" t="s">
        <v>19</v>
      </c>
      <c r="L894" s="40"/>
      <c r="M894" s="200" t="s">
        <v>19</v>
      </c>
      <c r="N894" s="201" t="s">
        <v>42</v>
      </c>
      <c r="O894" s="65"/>
      <c r="P894" s="202">
        <f t="shared" si="11"/>
        <v>0</v>
      </c>
      <c r="Q894" s="202">
        <v>0</v>
      </c>
      <c r="R894" s="202">
        <f t="shared" si="12"/>
        <v>0</v>
      </c>
      <c r="S894" s="202">
        <v>0</v>
      </c>
      <c r="T894" s="203">
        <f t="shared" si="13"/>
        <v>0</v>
      </c>
      <c r="U894" s="35"/>
      <c r="V894" s="35"/>
      <c r="W894" s="35"/>
      <c r="X894" s="35"/>
      <c r="Y894" s="35"/>
      <c r="Z894" s="35"/>
      <c r="AA894" s="35"/>
      <c r="AB894" s="35"/>
      <c r="AC894" s="35"/>
      <c r="AD894" s="35"/>
      <c r="AE894" s="35"/>
      <c r="AR894" s="204" t="s">
        <v>254</v>
      </c>
      <c r="AT894" s="204" t="s">
        <v>164</v>
      </c>
      <c r="AU894" s="204" t="s">
        <v>80</v>
      </c>
      <c r="AY894" s="18" t="s">
        <v>162</v>
      </c>
      <c r="BE894" s="205">
        <f t="shared" si="14"/>
        <v>0</v>
      </c>
      <c r="BF894" s="205">
        <f t="shared" si="15"/>
        <v>0</v>
      </c>
      <c r="BG894" s="205">
        <f t="shared" si="16"/>
        <v>0</v>
      </c>
      <c r="BH894" s="205">
        <f t="shared" si="17"/>
        <v>0</v>
      </c>
      <c r="BI894" s="205">
        <f t="shared" si="18"/>
        <v>0</v>
      </c>
      <c r="BJ894" s="18" t="s">
        <v>78</v>
      </c>
      <c r="BK894" s="205">
        <f t="shared" si="19"/>
        <v>0</v>
      </c>
      <c r="BL894" s="18" t="s">
        <v>254</v>
      </c>
      <c r="BM894" s="204" t="s">
        <v>1551</v>
      </c>
    </row>
    <row r="895" spans="1:65" s="12" customFormat="1" ht="22.9" customHeight="1">
      <c r="B895" s="177"/>
      <c r="C895" s="178"/>
      <c r="D895" s="179" t="s">
        <v>70</v>
      </c>
      <c r="E895" s="191" t="s">
        <v>1552</v>
      </c>
      <c r="F895" s="191" t="s">
        <v>1553</v>
      </c>
      <c r="G895" s="178"/>
      <c r="H895" s="178"/>
      <c r="I895" s="181"/>
      <c r="J895" s="192">
        <f>BK895</f>
        <v>0</v>
      </c>
      <c r="K895" s="178"/>
      <c r="L895" s="183"/>
      <c r="M895" s="184"/>
      <c r="N895" s="185"/>
      <c r="O895" s="185"/>
      <c r="P895" s="186">
        <f>SUM(P896:P927)</f>
        <v>0</v>
      </c>
      <c r="Q895" s="185"/>
      <c r="R895" s="186">
        <f>SUM(R896:R927)</f>
        <v>23.588379279999995</v>
      </c>
      <c r="S895" s="185"/>
      <c r="T895" s="187">
        <f>SUM(T896:T927)</f>
        <v>0</v>
      </c>
      <c r="AR895" s="188" t="s">
        <v>80</v>
      </c>
      <c r="AT895" s="189" t="s">
        <v>70</v>
      </c>
      <c r="AU895" s="189" t="s">
        <v>78</v>
      </c>
      <c r="AY895" s="188" t="s">
        <v>162</v>
      </c>
      <c r="BK895" s="190">
        <f>SUM(BK896:BK927)</f>
        <v>0</v>
      </c>
    </row>
    <row r="896" spans="1:65" s="2" customFormat="1" ht="16.5" customHeight="1">
      <c r="A896" s="35"/>
      <c r="B896" s="36"/>
      <c r="C896" s="193" t="s">
        <v>1554</v>
      </c>
      <c r="D896" s="193" t="s">
        <v>164</v>
      </c>
      <c r="E896" s="194" t="s">
        <v>1555</v>
      </c>
      <c r="F896" s="195" t="s">
        <v>1556</v>
      </c>
      <c r="G896" s="196" t="s">
        <v>250</v>
      </c>
      <c r="H896" s="197">
        <v>3382.2</v>
      </c>
      <c r="I896" s="198"/>
      <c r="J896" s="199">
        <f>ROUND(I896*H896,2)</f>
        <v>0</v>
      </c>
      <c r="K896" s="195" t="s">
        <v>168</v>
      </c>
      <c r="L896" s="40"/>
      <c r="M896" s="200" t="s">
        <v>19</v>
      </c>
      <c r="N896" s="201" t="s">
        <v>42</v>
      </c>
      <c r="O896" s="65"/>
      <c r="P896" s="202">
        <f>O896*H896</f>
        <v>0</v>
      </c>
      <c r="Q896" s="202">
        <v>0</v>
      </c>
      <c r="R896" s="202">
        <f>Q896*H896</f>
        <v>0</v>
      </c>
      <c r="S896" s="202">
        <v>0</v>
      </c>
      <c r="T896" s="203">
        <f>S896*H896</f>
        <v>0</v>
      </c>
      <c r="U896" s="35"/>
      <c r="V896" s="35"/>
      <c r="W896" s="35"/>
      <c r="X896" s="35"/>
      <c r="Y896" s="35"/>
      <c r="Z896" s="35"/>
      <c r="AA896" s="35"/>
      <c r="AB896" s="35"/>
      <c r="AC896" s="35"/>
      <c r="AD896" s="35"/>
      <c r="AE896" s="35"/>
      <c r="AR896" s="204" t="s">
        <v>254</v>
      </c>
      <c r="AT896" s="204" t="s">
        <v>164</v>
      </c>
      <c r="AU896" s="204" t="s">
        <v>80</v>
      </c>
      <c r="AY896" s="18" t="s">
        <v>162</v>
      </c>
      <c r="BE896" s="205">
        <f>IF(N896="základní",J896,0)</f>
        <v>0</v>
      </c>
      <c r="BF896" s="205">
        <f>IF(N896="snížená",J896,0)</f>
        <v>0</v>
      </c>
      <c r="BG896" s="205">
        <f>IF(N896="zákl. přenesená",J896,0)</f>
        <v>0</v>
      </c>
      <c r="BH896" s="205">
        <f>IF(N896="sníž. přenesená",J896,0)</f>
        <v>0</v>
      </c>
      <c r="BI896" s="205">
        <f>IF(N896="nulová",J896,0)</f>
        <v>0</v>
      </c>
      <c r="BJ896" s="18" t="s">
        <v>78</v>
      </c>
      <c r="BK896" s="205">
        <f>ROUND(I896*H896,2)</f>
        <v>0</v>
      </c>
      <c r="BL896" s="18" t="s">
        <v>254</v>
      </c>
      <c r="BM896" s="204" t="s">
        <v>1557</v>
      </c>
    </row>
    <row r="897" spans="1:65" s="2" customFormat="1" ht="29.25">
      <c r="A897" s="35"/>
      <c r="B897" s="36"/>
      <c r="C897" s="37"/>
      <c r="D897" s="206" t="s">
        <v>171</v>
      </c>
      <c r="E897" s="37"/>
      <c r="F897" s="207" t="s">
        <v>1558</v>
      </c>
      <c r="G897" s="37"/>
      <c r="H897" s="37"/>
      <c r="I897" s="116"/>
      <c r="J897" s="37"/>
      <c r="K897" s="37"/>
      <c r="L897" s="40"/>
      <c r="M897" s="208"/>
      <c r="N897" s="209"/>
      <c r="O897" s="65"/>
      <c r="P897" s="65"/>
      <c r="Q897" s="65"/>
      <c r="R897" s="65"/>
      <c r="S897" s="65"/>
      <c r="T897" s="66"/>
      <c r="U897" s="35"/>
      <c r="V897" s="35"/>
      <c r="W897" s="35"/>
      <c r="X897" s="35"/>
      <c r="Y897" s="35"/>
      <c r="Z897" s="35"/>
      <c r="AA897" s="35"/>
      <c r="AB897" s="35"/>
      <c r="AC897" s="35"/>
      <c r="AD897" s="35"/>
      <c r="AE897" s="35"/>
      <c r="AT897" s="18" t="s">
        <v>171</v>
      </c>
      <c r="AU897" s="18" t="s">
        <v>80</v>
      </c>
    </row>
    <row r="898" spans="1:65" s="13" customFormat="1" ht="11.25">
      <c r="B898" s="210"/>
      <c r="C898" s="211"/>
      <c r="D898" s="206" t="s">
        <v>184</v>
      </c>
      <c r="E898" s="212" t="s">
        <v>19</v>
      </c>
      <c r="F898" s="213" t="s">
        <v>1559</v>
      </c>
      <c r="G898" s="211"/>
      <c r="H898" s="214">
        <v>3382.2</v>
      </c>
      <c r="I898" s="215"/>
      <c r="J898" s="211"/>
      <c r="K898" s="211"/>
      <c r="L898" s="216"/>
      <c r="M898" s="217"/>
      <c r="N898" s="218"/>
      <c r="O898" s="218"/>
      <c r="P898" s="218"/>
      <c r="Q898" s="218"/>
      <c r="R898" s="218"/>
      <c r="S898" s="218"/>
      <c r="T898" s="219"/>
      <c r="AT898" s="220" t="s">
        <v>184</v>
      </c>
      <c r="AU898" s="220" t="s">
        <v>80</v>
      </c>
      <c r="AV898" s="13" t="s">
        <v>80</v>
      </c>
      <c r="AW898" s="13" t="s">
        <v>33</v>
      </c>
      <c r="AX898" s="13" t="s">
        <v>78</v>
      </c>
      <c r="AY898" s="220" t="s">
        <v>162</v>
      </c>
    </row>
    <row r="899" spans="1:65" s="2" customFormat="1" ht="16.5" customHeight="1">
      <c r="A899" s="35"/>
      <c r="B899" s="36"/>
      <c r="C899" s="232" t="s">
        <v>1560</v>
      </c>
      <c r="D899" s="232" t="s">
        <v>259</v>
      </c>
      <c r="E899" s="233" t="s">
        <v>1561</v>
      </c>
      <c r="F899" s="234" t="s">
        <v>1562</v>
      </c>
      <c r="G899" s="235" t="s">
        <v>1563</v>
      </c>
      <c r="H899" s="236">
        <v>676.44</v>
      </c>
      <c r="I899" s="237"/>
      <c r="J899" s="238">
        <f>ROUND(I899*H899,2)</f>
        <v>0</v>
      </c>
      <c r="K899" s="234" t="s">
        <v>168</v>
      </c>
      <c r="L899" s="239"/>
      <c r="M899" s="240" t="s">
        <v>19</v>
      </c>
      <c r="N899" s="241" t="s">
        <v>42</v>
      </c>
      <c r="O899" s="65"/>
      <c r="P899" s="202">
        <f>O899*H899</f>
        <v>0</v>
      </c>
      <c r="Q899" s="202">
        <v>1E-3</v>
      </c>
      <c r="R899" s="202">
        <f>Q899*H899</f>
        <v>0.67644000000000004</v>
      </c>
      <c r="S899" s="202">
        <v>0</v>
      </c>
      <c r="T899" s="203">
        <f>S899*H899</f>
        <v>0</v>
      </c>
      <c r="U899" s="35"/>
      <c r="V899" s="35"/>
      <c r="W899" s="35"/>
      <c r="X899" s="35"/>
      <c r="Y899" s="35"/>
      <c r="Z899" s="35"/>
      <c r="AA899" s="35"/>
      <c r="AB899" s="35"/>
      <c r="AC899" s="35"/>
      <c r="AD899" s="35"/>
      <c r="AE899" s="35"/>
      <c r="AR899" s="204" t="s">
        <v>344</v>
      </c>
      <c r="AT899" s="204" t="s">
        <v>259</v>
      </c>
      <c r="AU899" s="204" t="s">
        <v>80</v>
      </c>
      <c r="AY899" s="18" t="s">
        <v>162</v>
      </c>
      <c r="BE899" s="205">
        <f>IF(N899="základní",J899,0)</f>
        <v>0</v>
      </c>
      <c r="BF899" s="205">
        <f>IF(N899="snížená",J899,0)</f>
        <v>0</v>
      </c>
      <c r="BG899" s="205">
        <f>IF(N899="zákl. přenesená",J899,0)</f>
        <v>0</v>
      </c>
      <c r="BH899" s="205">
        <f>IF(N899="sníž. přenesená",J899,0)</f>
        <v>0</v>
      </c>
      <c r="BI899" s="205">
        <f>IF(N899="nulová",J899,0)</f>
        <v>0</v>
      </c>
      <c r="BJ899" s="18" t="s">
        <v>78</v>
      </c>
      <c r="BK899" s="205">
        <f>ROUND(I899*H899,2)</f>
        <v>0</v>
      </c>
      <c r="BL899" s="18" t="s">
        <v>254</v>
      </c>
      <c r="BM899" s="204" t="s">
        <v>1564</v>
      </c>
    </row>
    <row r="900" spans="1:65" s="2" customFormat="1" ht="19.5">
      <c r="A900" s="35"/>
      <c r="B900" s="36"/>
      <c r="C900" s="37"/>
      <c r="D900" s="206" t="s">
        <v>264</v>
      </c>
      <c r="E900" s="37"/>
      <c r="F900" s="207" t="s">
        <v>1565</v>
      </c>
      <c r="G900" s="37"/>
      <c r="H900" s="37"/>
      <c r="I900" s="116"/>
      <c r="J900" s="37"/>
      <c r="K900" s="37"/>
      <c r="L900" s="40"/>
      <c r="M900" s="208"/>
      <c r="N900" s="209"/>
      <c r="O900" s="65"/>
      <c r="P900" s="65"/>
      <c r="Q900" s="65"/>
      <c r="R900" s="65"/>
      <c r="S900" s="65"/>
      <c r="T900" s="66"/>
      <c r="U900" s="35"/>
      <c r="V900" s="35"/>
      <c r="W900" s="35"/>
      <c r="X900" s="35"/>
      <c r="Y900" s="35"/>
      <c r="Z900" s="35"/>
      <c r="AA900" s="35"/>
      <c r="AB900" s="35"/>
      <c r="AC900" s="35"/>
      <c r="AD900" s="35"/>
      <c r="AE900" s="35"/>
      <c r="AT900" s="18" t="s">
        <v>264</v>
      </c>
      <c r="AU900" s="18" t="s">
        <v>80</v>
      </c>
    </row>
    <row r="901" spans="1:65" s="13" customFormat="1" ht="11.25">
      <c r="B901" s="210"/>
      <c r="C901" s="211"/>
      <c r="D901" s="206" t="s">
        <v>184</v>
      </c>
      <c r="E901" s="211"/>
      <c r="F901" s="213" t="s">
        <v>1566</v>
      </c>
      <c r="G901" s="211"/>
      <c r="H901" s="214">
        <v>676.44</v>
      </c>
      <c r="I901" s="215"/>
      <c r="J901" s="211"/>
      <c r="K901" s="211"/>
      <c r="L901" s="216"/>
      <c r="M901" s="217"/>
      <c r="N901" s="218"/>
      <c r="O901" s="218"/>
      <c r="P901" s="218"/>
      <c r="Q901" s="218"/>
      <c r="R901" s="218"/>
      <c r="S901" s="218"/>
      <c r="T901" s="219"/>
      <c r="AT901" s="220" t="s">
        <v>184</v>
      </c>
      <c r="AU901" s="220" t="s">
        <v>80</v>
      </c>
      <c r="AV901" s="13" t="s">
        <v>80</v>
      </c>
      <c r="AW901" s="13" t="s">
        <v>4</v>
      </c>
      <c r="AX901" s="13" t="s">
        <v>78</v>
      </c>
      <c r="AY901" s="220" t="s">
        <v>162</v>
      </c>
    </row>
    <row r="902" spans="1:65" s="2" customFormat="1" ht="16.5" customHeight="1">
      <c r="A902" s="35"/>
      <c r="B902" s="36"/>
      <c r="C902" s="193" t="s">
        <v>1567</v>
      </c>
      <c r="D902" s="193" t="s">
        <v>164</v>
      </c>
      <c r="E902" s="194" t="s">
        <v>1568</v>
      </c>
      <c r="F902" s="195" t="s">
        <v>1569</v>
      </c>
      <c r="G902" s="196" t="s">
        <v>250</v>
      </c>
      <c r="H902" s="197">
        <v>640.33199999999999</v>
      </c>
      <c r="I902" s="198"/>
      <c r="J902" s="199">
        <f>ROUND(I902*H902,2)</f>
        <v>0</v>
      </c>
      <c r="K902" s="195" t="s">
        <v>168</v>
      </c>
      <c r="L902" s="40"/>
      <c r="M902" s="200" t="s">
        <v>19</v>
      </c>
      <c r="N902" s="201" t="s">
        <v>42</v>
      </c>
      <c r="O902" s="65"/>
      <c r="P902" s="202">
        <f>O902*H902</f>
        <v>0</v>
      </c>
      <c r="Q902" s="202">
        <v>0</v>
      </c>
      <c r="R902" s="202">
        <f>Q902*H902</f>
        <v>0</v>
      </c>
      <c r="S902" s="202">
        <v>0</v>
      </c>
      <c r="T902" s="203">
        <f>S902*H902</f>
        <v>0</v>
      </c>
      <c r="U902" s="35"/>
      <c r="V902" s="35"/>
      <c r="W902" s="35"/>
      <c r="X902" s="35"/>
      <c r="Y902" s="35"/>
      <c r="Z902" s="35"/>
      <c r="AA902" s="35"/>
      <c r="AB902" s="35"/>
      <c r="AC902" s="35"/>
      <c r="AD902" s="35"/>
      <c r="AE902" s="35"/>
      <c r="AR902" s="204" t="s">
        <v>254</v>
      </c>
      <c r="AT902" s="204" t="s">
        <v>164</v>
      </c>
      <c r="AU902" s="204" t="s">
        <v>80</v>
      </c>
      <c r="AY902" s="18" t="s">
        <v>162</v>
      </c>
      <c r="BE902" s="205">
        <f>IF(N902="základní",J902,0)</f>
        <v>0</v>
      </c>
      <c r="BF902" s="205">
        <f>IF(N902="snížená",J902,0)</f>
        <v>0</v>
      </c>
      <c r="BG902" s="205">
        <f>IF(N902="zákl. přenesená",J902,0)</f>
        <v>0</v>
      </c>
      <c r="BH902" s="205">
        <f>IF(N902="sníž. přenesená",J902,0)</f>
        <v>0</v>
      </c>
      <c r="BI902" s="205">
        <f>IF(N902="nulová",J902,0)</f>
        <v>0</v>
      </c>
      <c r="BJ902" s="18" t="s">
        <v>78</v>
      </c>
      <c r="BK902" s="205">
        <f>ROUND(I902*H902,2)</f>
        <v>0</v>
      </c>
      <c r="BL902" s="18" t="s">
        <v>254</v>
      </c>
      <c r="BM902" s="204" t="s">
        <v>1570</v>
      </c>
    </row>
    <row r="903" spans="1:65" s="2" customFormat="1" ht="29.25">
      <c r="A903" s="35"/>
      <c r="B903" s="36"/>
      <c r="C903" s="37"/>
      <c r="D903" s="206" t="s">
        <v>171</v>
      </c>
      <c r="E903" s="37"/>
      <c r="F903" s="207" t="s">
        <v>1558</v>
      </c>
      <c r="G903" s="37"/>
      <c r="H903" s="37"/>
      <c r="I903" s="116"/>
      <c r="J903" s="37"/>
      <c r="K903" s="37"/>
      <c r="L903" s="40"/>
      <c r="M903" s="208"/>
      <c r="N903" s="209"/>
      <c r="O903" s="65"/>
      <c r="P903" s="65"/>
      <c r="Q903" s="65"/>
      <c r="R903" s="65"/>
      <c r="S903" s="65"/>
      <c r="T903" s="66"/>
      <c r="U903" s="35"/>
      <c r="V903" s="35"/>
      <c r="W903" s="35"/>
      <c r="X903" s="35"/>
      <c r="Y903" s="35"/>
      <c r="Z903" s="35"/>
      <c r="AA903" s="35"/>
      <c r="AB903" s="35"/>
      <c r="AC903" s="35"/>
      <c r="AD903" s="35"/>
      <c r="AE903" s="35"/>
      <c r="AT903" s="18" t="s">
        <v>171</v>
      </c>
      <c r="AU903" s="18" t="s">
        <v>80</v>
      </c>
    </row>
    <row r="904" spans="1:65" s="13" customFormat="1" ht="11.25">
      <c r="B904" s="210"/>
      <c r="C904" s="211"/>
      <c r="D904" s="206" t="s">
        <v>184</v>
      </c>
      <c r="E904" s="212" t="s">
        <v>19</v>
      </c>
      <c r="F904" s="213" t="s">
        <v>1571</v>
      </c>
      <c r="G904" s="211"/>
      <c r="H904" s="214">
        <v>640.33199999999999</v>
      </c>
      <c r="I904" s="215"/>
      <c r="J904" s="211"/>
      <c r="K904" s="211"/>
      <c r="L904" s="216"/>
      <c r="M904" s="217"/>
      <c r="N904" s="218"/>
      <c r="O904" s="218"/>
      <c r="P904" s="218"/>
      <c r="Q904" s="218"/>
      <c r="R904" s="218"/>
      <c r="S904" s="218"/>
      <c r="T904" s="219"/>
      <c r="AT904" s="220" t="s">
        <v>184</v>
      </c>
      <c r="AU904" s="220" t="s">
        <v>80</v>
      </c>
      <c r="AV904" s="13" t="s">
        <v>80</v>
      </c>
      <c r="AW904" s="13" t="s">
        <v>33</v>
      </c>
      <c r="AX904" s="13" t="s">
        <v>78</v>
      </c>
      <c r="AY904" s="220" t="s">
        <v>162</v>
      </c>
    </row>
    <row r="905" spans="1:65" s="2" customFormat="1" ht="16.5" customHeight="1">
      <c r="A905" s="35"/>
      <c r="B905" s="36"/>
      <c r="C905" s="232" t="s">
        <v>1572</v>
      </c>
      <c r="D905" s="232" t="s">
        <v>259</v>
      </c>
      <c r="E905" s="233" t="s">
        <v>1561</v>
      </c>
      <c r="F905" s="234" t="s">
        <v>1562</v>
      </c>
      <c r="G905" s="235" t="s">
        <v>1563</v>
      </c>
      <c r="H905" s="236">
        <v>128.066</v>
      </c>
      <c r="I905" s="237"/>
      <c r="J905" s="238">
        <f>ROUND(I905*H905,2)</f>
        <v>0</v>
      </c>
      <c r="K905" s="234" t="s">
        <v>168</v>
      </c>
      <c r="L905" s="239"/>
      <c r="M905" s="240" t="s">
        <v>19</v>
      </c>
      <c r="N905" s="241" t="s">
        <v>42</v>
      </c>
      <c r="O905" s="65"/>
      <c r="P905" s="202">
        <f>O905*H905</f>
        <v>0</v>
      </c>
      <c r="Q905" s="202">
        <v>1E-3</v>
      </c>
      <c r="R905" s="202">
        <f>Q905*H905</f>
        <v>0.12806600000000001</v>
      </c>
      <c r="S905" s="202">
        <v>0</v>
      </c>
      <c r="T905" s="203">
        <f>S905*H905</f>
        <v>0</v>
      </c>
      <c r="U905" s="35"/>
      <c r="V905" s="35"/>
      <c r="W905" s="35"/>
      <c r="X905" s="35"/>
      <c r="Y905" s="35"/>
      <c r="Z905" s="35"/>
      <c r="AA905" s="35"/>
      <c r="AB905" s="35"/>
      <c r="AC905" s="35"/>
      <c r="AD905" s="35"/>
      <c r="AE905" s="35"/>
      <c r="AR905" s="204" t="s">
        <v>344</v>
      </c>
      <c r="AT905" s="204" t="s">
        <v>259</v>
      </c>
      <c r="AU905" s="204" t="s">
        <v>80</v>
      </c>
      <c r="AY905" s="18" t="s">
        <v>162</v>
      </c>
      <c r="BE905" s="205">
        <f>IF(N905="základní",J905,0)</f>
        <v>0</v>
      </c>
      <c r="BF905" s="205">
        <f>IF(N905="snížená",J905,0)</f>
        <v>0</v>
      </c>
      <c r="BG905" s="205">
        <f>IF(N905="zákl. přenesená",J905,0)</f>
        <v>0</v>
      </c>
      <c r="BH905" s="205">
        <f>IF(N905="sníž. přenesená",J905,0)</f>
        <v>0</v>
      </c>
      <c r="BI905" s="205">
        <f>IF(N905="nulová",J905,0)</f>
        <v>0</v>
      </c>
      <c r="BJ905" s="18" t="s">
        <v>78</v>
      </c>
      <c r="BK905" s="205">
        <f>ROUND(I905*H905,2)</f>
        <v>0</v>
      </c>
      <c r="BL905" s="18" t="s">
        <v>254</v>
      </c>
      <c r="BM905" s="204" t="s">
        <v>1573</v>
      </c>
    </row>
    <row r="906" spans="1:65" s="2" customFormat="1" ht="19.5">
      <c r="A906" s="35"/>
      <c r="B906" s="36"/>
      <c r="C906" s="37"/>
      <c r="D906" s="206" t="s">
        <v>264</v>
      </c>
      <c r="E906" s="37"/>
      <c r="F906" s="207" t="s">
        <v>1565</v>
      </c>
      <c r="G906" s="37"/>
      <c r="H906" s="37"/>
      <c r="I906" s="116"/>
      <c r="J906" s="37"/>
      <c r="K906" s="37"/>
      <c r="L906" s="40"/>
      <c r="M906" s="208"/>
      <c r="N906" s="209"/>
      <c r="O906" s="65"/>
      <c r="P906" s="65"/>
      <c r="Q906" s="65"/>
      <c r="R906" s="65"/>
      <c r="S906" s="65"/>
      <c r="T906" s="66"/>
      <c r="U906" s="35"/>
      <c r="V906" s="35"/>
      <c r="W906" s="35"/>
      <c r="X906" s="35"/>
      <c r="Y906" s="35"/>
      <c r="Z906" s="35"/>
      <c r="AA906" s="35"/>
      <c r="AB906" s="35"/>
      <c r="AC906" s="35"/>
      <c r="AD906" s="35"/>
      <c r="AE906" s="35"/>
      <c r="AT906" s="18" t="s">
        <v>264</v>
      </c>
      <c r="AU906" s="18" t="s">
        <v>80</v>
      </c>
    </row>
    <row r="907" spans="1:65" s="13" customFormat="1" ht="11.25">
      <c r="B907" s="210"/>
      <c r="C907" s="211"/>
      <c r="D907" s="206" t="s">
        <v>184</v>
      </c>
      <c r="E907" s="211"/>
      <c r="F907" s="213" t="s">
        <v>1574</v>
      </c>
      <c r="G907" s="211"/>
      <c r="H907" s="214">
        <v>128.066</v>
      </c>
      <c r="I907" s="215"/>
      <c r="J907" s="211"/>
      <c r="K907" s="211"/>
      <c r="L907" s="216"/>
      <c r="M907" s="217"/>
      <c r="N907" s="218"/>
      <c r="O907" s="218"/>
      <c r="P907" s="218"/>
      <c r="Q907" s="218"/>
      <c r="R907" s="218"/>
      <c r="S907" s="218"/>
      <c r="T907" s="219"/>
      <c r="AT907" s="220" t="s">
        <v>184</v>
      </c>
      <c r="AU907" s="220" t="s">
        <v>80</v>
      </c>
      <c r="AV907" s="13" t="s">
        <v>80</v>
      </c>
      <c r="AW907" s="13" t="s">
        <v>4</v>
      </c>
      <c r="AX907" s="13" t="s">
        <v>78</v>
      </c>
      <c r="AY907" s="220" t="s">
        <v>162</v>
      </c>
    </row>
    <row r="908" spans="1:65" s="2" customFormat="1" ht="16.5" customHeight="1">
      <c r="A908" s="35"/>
      <c r="B908" s="36"/>
      <c r="C908" s="193" t="s">
        <v>1575</v>
      </c>
      <c r="D908" s="193" t="s">
        <v>164</v>
      </c>
      <c r="E908" s="194" t="s">
        <v>1576</v>
      </c>
      <c r="F908" s="195" t="s">
        <v>1577</v>
      </c>
      <c r="G908" s="196" t="s">
        <v>250</v>
      </c>
      <c r="H908" s="197">
        <v>3382.2</v>
      </c>
      <c r="I908" s="198"/>
      <c r="J908" s="199">
        <f>ROUND(I908*H908,2)</f>
        <v>0</v>
      </c>
      <c r="K908" s="195" t="s">
        <v>168</v>
      </c>
      <c r="L908" s="40"/>
      <c r="M908" s="200" t="s">
        <v>19</v>
      </c>
      <c r="N908" s="201" t="s">
        <v>42</v>
      </c>
      <c r="O908" s="65"/>
      <c r="P908" s="202">
        <f>O908*H908</f>
        <v>0</v>
      </c>
      <c r="Q908" s="202">
        <v>4.0000000000000002E-4</v>
      </c>
      <c r="R908" s="202">
        <f>Q908*H908</f>
        <v>1.3528800000000001</v>
      </c>
      <c r="S908" s="202">
        <v>0</v>
      </c>
      <c r="T908" s="203">
        <f>S908*H908</f>
        <v>0</v>
      </c>
      <c r="U908" s="35"/>
      <c r="V908" s="35"/>
      <c r="W908" s="35"/>
      <c r="X908" s="35"/>
      <c r="Y908" s="35"/>
      <c r="Z908" s="35"/>
      <c r="AA908" s="35"/>
      <c r="AB908" s="35"/>
      <c r="AC908" s="35"/>
      <c r="AD908" s="35"/>
      <c r="AE908" s="35"/>
      <c r="AR908" s="204" t="s">
        <v>254</v>
      </c>
      <c r="AT908" s="204" t="s">
        <v>164</v>
      </c>
      <c r="AU908" s="204" t="s">
        <v>80</v>
      </c>
      <c r="AY908" s="18" t="s">
        <v>162</v>
      </c>
      <c r="BE908" s="205">
        <f>IF(N908="základní",J908,0)</f>
        <v>0</v>
      </c>
      <c r="BF908" s="205">
        <f>IF(N908="snížená",J908,0)</f>
        <v>0</v>
      </c>
      <c r="BG908" s="205">
        <f>IF(N908="zákl. přenesená",J908,0)</f>
        <v>0</v>
      </c>
      <c r="BH908" s="205">
        <f>IF(N908="sníž. přenesená",J908,0)</f>
        <v>0</v>
      </c>
      <c r="BI908" s="205">
        <f>IF(N908="nulová",J908,0)</f>
        <v>0</v>
      </c>
      <c r="BJ908" s="18" t="s">
        <v>78</v>
      </c>
      <c r="BK908" s="205">
        <f>ROUND(I908*H908,2)</f>
        <v>0</v>
      </c>
      <c r="BL908" s="18" t="s">
        <v>254</v>
      </c>
      <c r="BM908" s="204" t="s">
        <v>1578</v>
      </c>
    </row>
    <row r="909" spans="1:65" s="2" customFormat="1" ht="29.25">
      <c r="A909" s="35"/>
      <c r="B909" s="36"/>
      <c r="C909" s="37"/>
      <c r="D909" s="206" t="s">
        <v>171</v>
      </c>
      <c r="E909" s="37"/>
      <c r="F909" s="207" t="s">
        <v>1579</v>
      </c>
      <c r="G909" s="37"/>
      <c r="H909" s="37"/>
      <c r="I909" s="116"/>
      <c r="J909" s="37"/>
      <c r="K909" s="37"/>
      <c r="L909" s="40"/>
      <c r="M909" s="208"/>
      <c r="N909" s="209"/>
      <c r="O909" s="65"/>
      <c r="P909" s="65"/>
      <c r="Q909" s="65"/>
      <c r="R909" s="65"/>
      <c r="S909" s="65"/>
      <c r="T909" s="66"/>
      <c r="U909" s="35"/>
      <c r="V909" s="35"/>
      <c r="W909" s="35"/>
      <c r="X909" s="35"/>
      <c r="Y909" s="35"/>
      <c r="Z909" s="35"/>
      <c r="AA909" s="35"/>
      <c r="AB909" s="35"/>
      <c r="AC909" s="35"/>
      <c r="AD909" s="35"/>
      <c r="AE909" s="35"/>
      <c r="AT909" s="18" t="s">
        <v>171</v>
      </c>
      <c r="AU909" s="18" t="s">
        <v>80</v>
      </c>
    </row>
    <row r="910" spans="1:65" s="13" customFormat="1" ht="11.25">
      <c r="B910" s="210"/>
      <c r="C910" s="211"/>
      <c r="D910" s="206" t="s">
        <v>184</v>
      </c>
      <c r="E910" s="212" t="s">
        <v>19</v>
      </c>
      <c r="F910" s="213" t="s">
        <v>1559</v>
      </c>
      <c r="G910" s="211"/>
      <c r="H910" s="214">
        <v>3382.2</v>
      </c>
      <c r="I910" s="215"/>
      <c r="J910" s="211"/>
      <c r="K910" s="211"/>
      <c r="L910" s="216"/>
      <c r="M910" s="217"/>
      <c r="N910" s="218"/>
      <c r="O910" s="218"/>
      <c r="P910" s="218"/>
      <c r="Q910" s="218"/>
      <c r="R910" s="218"/>
      <c r="S910" s="218"/>
      <c r="T910" s="219"/>
      <c r="AT910" s="220" t="s">
        <v>184</v>
      </c>
      <c r="AU910" s="220" t="s">
        <v>80</v>
      </c>
      <c r="AV910" s="13" t="s">
        <v>80</v>
      </c>
      <c r="AW910" s="13" t="s">
        <v>33</v>
      </c>
      <c r="AX910" s="13" t="s">
        <v>78</v>
      </c>
      <c r="AY910" s="220" t="s">
        <v>162</v>
      </c>
    </row>
    <row r="911" spans="1:65" s="2" customFormat="1" ht="16.5" customHeight="1">
      <c r="A911" s="35"/>
      <c r="B911" s="36"/>
      <c r="C911" s="232" t="s">
        <v>1580</v>
      </c>
      <c r="D911" s="232" t="s">
        <v>259</v>
      </c>
      <c r="E911" s="233" t="s">
        <v>1581</v>
      </c>
      <c r="F911" s="234" t="s">
        <v>1582</v>
      </c>
      <c r="G911" s="235" t="s">
        <v>250</v>
      </c>
      <c r="H911" s="236">
        <v>3889.53</v>
      </c>
      <c r="I911" s="237"/>
      <c r="J911" s="238">
        <f>ROUND(I911*H911,2)</f>
        <v>0</v>
      </c>
      <c r="K911" s="234" t="s">
        <v>19</v>
      </c>
      <c r="L911" s="239"/>
      <c r="M911" s="240" t="s">
        <v>19</v>
      </c>
      <c r="N911" s="241" t="s">
        <v>42</v>
      </c>
      <c r="O911" s="65"/>
      <c r="P911" s="202">
        <f>O911*H911</f>
        <v>0</v>
      </c>
      <c r="Q911" s="202">
        <v>4.4999999999999997E-3</v>
      </c>
      <c r="R911" s="202">
        <f>Q911*H911</f>
        <v>17.502884999999999</v>
      </c>
      <c r="S911" s="202">
        <v>0</v>
      </c>
      <c r="T911" s="203">
        <f>S911*H911</f>
        <v>0</v>
      </c>
      <c r="U911" s="35"/>
      <c r="V911" s="35"/>
      <c r="W911" s="35"/>
      <c r="X911" s="35"/>
      <c r="Y911" s="35"/>
      <c r="Z911" s="35"/>
      <c r="AA911" s="35"/>
      <c r="AB911" s="35"/>
      <c r="AC911" s="35"/>
      <c r="AD911" s="35"/>
      <c r="AE911" s="35"/>
      <c r="AR911" s="204" t="s">
        <v>344</v>
      </c>
      <c r="AT911" s="204" t="s">
        <v>259</v>
      </c>
      <c r="AU911" s="204" t="s">
        <v>80</v>
      </c>
      <c r="AY911" s="18" t="s">
        <v>162</v>
      </c>
      <c r="BE911" s="205">
        <f>IF(N911="základní",J911,0)</f>
        <v>0</v>
      </c>
      <c r="BF911" s="205">
        <f>IF(N911="snížená",J911,0)</f>
        <v>0</v>
      </c>
      <c r="BG911" s="205">
        <f>IF(N911="zákl. přenesená",J911,0)</f>
        <v>0</v>
      </c>
      <c r="BH911" s="205">
        <f>IF(N911="sníž. přenesená",J911,0)</f>
        <v>0</v>
      </c>
      <c r="BI911" s="205">
        <f>IF(N911="nulová",J911,0)</f>
        <v>0</v>
      </c>
      <c r="BJ911" s="18" t="s">
        <v>78</v>
      </c>
      <c r="BK911" s="205">
        <f>ROUND(I911*H911,2)</f>
        <v>0</v>
      </c>
      <c r="BL911" s="18" t="s">
        <v>254</v>
      </c>
      <c r="BM911" s="204" t="s">
        <v>1583</v>
      </c>
    </row>
    <row r="912" spans="1:65" s="2" customFormat="1" ht="19.5">
      <c r="A912" s="35"/>
      <c r="B912" s="36"/>
      <c r="C912" s="37"/>
      <c r="D912" s="206" t="s">
        <v>264</v>
      </c>
      <c r="E912" s="37"/>
      <c r="F912" s="207" t="s">
        <v>1584</v>
      </c>
      <c r="G912" s="37"/>
      <c r="H912" s="37"/>
      <c r="I912" s="116"/>
      <c r="J912" s="37"/>
      <c r="K912" s="37"/>
      <c r="L912" s="40"/>
      <c r="M912" s="208"/>
      <c r="N912" s="209"/>
      <c r="O912" s="65"/>
      <c r="P912" s="65"/>
      <c r="Q912" s="65"/>
      <c r="R912" s="65"/>
      <c r="S912" s="65"/>
      <c r="T912" s="66"/>
      <c r="U912" s="35"/>
      <c r="V912" s="35"/>
      <c r="W912" s="35"/>
      <c r="X912" s="35"/>
      <c r="Y912" s="35"/>
      <c r="Z912" s="35"/>
      <c r="AA912" s="35"/>
      <c r="AB912" s="35"/>
      <c r="AC912" s="35"/>
      <c r="AD912" s="35"/>
      <c r="AE912" s="35"/>
      <c r="AT912" s="18" t="s">
        <v>264</v>
      </c>
      <c r="AU912" s="18" t="s">
        <v>80</v>
      </c>
    </row>
    <row r="913" spans="1:65" s="13" customFormat="1" ht="11.25">
      <c r="B913" s="210"/>
      <c r="C913" s="211"/>
      <c r="D913" s="206" t="s">
        <v>184</v>
      </c>
      <c r="E913" s="211"/>
      <c r="F913" s="213" t="s">
        <v>1585</v>
      </c>
      <c r="G913" s="211"/>
      <c r="H913" s="214">
        <v>3889.53</v>
      </c>
      <c r="I913" s="215"/>
      <c r="J913" s="211"/>
      <c r="K913" s="211"/>
      <c r="L913" s="216"/>
      <c r="M913" s="217"/>
      <c r="N913" s="218"/>
      <c r="O913" s="218"/>
      <c r="P913" s="218"/>
      <c r="Q913" s="218"/>
      <c r="R913" s="218"/>
      <c r="S913" s="218"/>
      <c r="T913" s="219"/>
      <c r="AT913" s="220" t="s">
        <v>184</v>
      </c>
      <c r="AU913" s="220" t="s">
        <v>80</v>
      </c>
      <c r="AV913" s="13" t="s">
        <v>80</v>
      </c>
      <c r="AW913" s="13" t="s">
        <v>4</v>
      </c>
      <c r="AX913" s="13" t="s">
        <v>78</v>
      </c>
      <c r="AY913" s="220" t="s">
        <v>162</v>
      </c>
    </row>
    <row r="914" spans="1:65" s="2" customFormat="1" ht="16.5" customHeight="1">
      <c r="A914" s="35"/>
      <c r="B914" s="36"/>
      <c r="C914" s="193" t="s">
        <v>1586</v>
      </c>
      <c r="D914" s="193" t="s">
        <v>164</v>
      </c>
      <c r="E914" s="194" t="s">
        <v>1587</v>
      </c>
      <c r="F914" s="195" t="s">
        <v>1588</v>
      </c>
      <c r="G914" s="196" t="s">
        <v>250</v>
      </c>
      <c r="H914" s="197">
        <v>640.33199999999999</v>
      </c>
      <c r="I914" s="198"/>
      <c r="J914" s="199">
        <f>ROUND(I914*H914,2)</f>
        <v>0</v>
      </c>
      <c r="K914" s="195" t="s">
        <v>168</v>
      </c>
      <c r="L914" s="40"/>
      <c r="M914" s="200" t="s">
        <v>19</v>
      </c>
      <c r="N914" s="201" t="s">
        <v>42</v>
      </c>
      <c r="O914" s="65"/>
      <c r="P914" s="202">
        <f>O914*H914</f>
        <v>0</v>
      </c>
      <c r="Q914" s="202">
        <v>4.0000000000000002E-4</v>
      </c>
      <c r="R914" s="202">
        <f>Q914*H914</f>
        <v>0.25613279999999999</v>
      </c>
      <c r="S914" s="202">
        <v>0</v>
      </c>
      <c r="T914" s="203">
        <f>S914*H914</f>
        <v>0</v>
      </c>
      <c r="U914" s="35"/>
      <c r="V914" s="35"/>
      <c r="W914" s="35"/>
      <c r="X914" s="35"/>
      <c r="Y914" s="35"/>
      <c r="Z914" s="35"/>
      <c r="AA914" s="35"/>
      <c r="AB914" s="35"/>
      <c r="AC914" s="35"/>
      <c r="AD914" s="35"/>
      <c r="AE914" s="35"/>
      <c r="AR914" s="204" t="s">
        <v>254</v>
      </c>
      <c r="AT914" s="204" t="s">
        <v>164</v>
      </c>
      <c r="AU914" s="204" t="s">
        <v>80</v>
      </c>
      <c r="AY914" s="18" t="s">
        <v>162</v>
      </c>
      <c r="BE914" s="205">
        <f>IF(N914="základní",J914,0)</f>
        <v>0</v>
      </c>
      <c r="BF914" s="205">
        <f>IF(N914="snížená",J914,0)</f>
        <v>0</v>
      </c>
      <c r="BG914" s="205">
        <f>IF(N914="zákl. přenesená",J914,0)</f>
        <v>0</v>
      </c>
      <c r="BH914" s="205">
        <f>IF(N914="sníž. přenesená",J914,0)</f>
        <v>0</v>
      </c>
      <c r="BI914" s="205">
        <f>IF(N914="nulová",J914,0)</f>
        <v>0</v>
      </c>
      <c r="BJ914" s="18" t="s">
        <v>78</v>
      </c>
      <c r="BK914" s="205">
        <f>ROUND(I914*H914,2)</f>
        <v>0</v>
      </c>
      <c r="BL914" s="18" t="s">
        <v>254</v>
      </c>
      <c r="BM914" s="204" t="s">
        <v>1589</v>
      </c>
    </row>
    <row r="915" spans="1:65" s="2" customFormat="1" ht="29.25">
      <c r="A915" s="35"/>
      <c r="B915" s="36"/>
      <c r="C915" s="37"/>
      <c r="D915" s="206" t="s">
        <v>171</v>
      </c>
      <c r="E915" s="37"/>
      <c r="F915" s="207" t="s">
        <v>1579</v>
      </c>
      <c r="G915" s="37"/>
      <c r="H915" s="37"/>
      <c r="I915" s="116"/>
      <c r="J915" s="37"/>
      <c r="K915" s="37"/>
      <c r="L915" s="40"/>
      <c r="M915" s="208"/>
      <c r="N915" s="209"/>
      <c r="O915" s="65"/>
      <c r="P915" s="65"/>
      <c r="Q915" s="65"/>
      <c r="R915" s="65"/>
      <c r="S915" s="65"/>
      <c r="T915" s="66"/>
      <c r="U915" s="35"/>
      <c r="V915" s="35"/>
      <c r="W915" s="35"/>
      <c r="X915" s="35"/>
      <c r="Y915" s="35"/>
      <c r="Z915" s="35"/>
      <c r="AA915" s="35"/>
      <c r="AB915" s="35"/>
      <c r="AC915" s="35"/>
      <c r="AD915" s="35"/>
      <c r="AE915" s="35"/>
      <c r="AT915" s="18" t="s">
        <v>171</v>
      </c>
      <c r="AU915" s="18" t="s">
        <v>80</v>
      </c>
    </row>
    <row r="916" spans="1:65" s="13" customFormat="1" ht="11.25">
      <c r="B916" s="210"/>
      <c r="C916" s="211"/>
      <c r="D916" s="206" t="s">
        <v>184</v>
      </c>
      <c r="E916" s="212" t="s">
        <v>19</v>
      </c>
      <c r="F916" s="213" t="s">
        <v>1571</v>
      </c>
      <c r="G916" s="211"/>
      <c r="H916" s="214">
        <v>640.33199999999999</v>
      </c>
      <c r="I916" s="215"/>
      <c r="J916" s="211"/>
      <c r="K916" s="211"/>
      <c r="L916" s="216"/>
      <c r="M916" s="217"/>
      <c r="N916" s="218"/>
      <c r="O916" s="218"/>
      <c r="P916" s="218"/>
      <c r="Q916" s="218"/>
      <c r="R916" s="218"/>
      <c r="S916" s="218"/>
      <c r="T916" s="219"/>
      <c r="AT916" s="220" t="s">
        <v>184</v>
      </c>
      <c r="AU916" s="220" t="s">
        <v>80</v>
      </c>
      <c r="AV916" s="13" t="s">
        <v>80</v>
      </c>
      <c r="AW916" s="13" t="s">
        <v>33</v>
      </c>
      <c r="AX916" s="13" t="s">
        <v>78</v>
      </c>
      <c r="AY916" s="220" t="s">
        <v>162</v>
      </c>
    </row>
    <row r="917" spans="1:65" s="2" customFormat="1" ht="16.5" customHeight="1">
      <c r="A917" s="35"/>
      <c r="B917" s="36"/>
      <c r="C917" s="232" t="s">
        <v>1590</v>
      </c>
      <c r="D917" s="232" t="s">
        <v>259</v>
      </c>
      <c r="E917" s="233" t="s">
        <v>1591</v>
      </c>
      <c r="F917" s="234" t="s">
        <v>1582</v>
      </c>
      <c r="G917" s="235" t="s">
        <v>250</v>
      </c>
      <c r="H917" s="236">
        <v>736.38199999999995</v>
      </c>
      <c r="I917" s="237"/>
      <c r="J917" s="238">
        <f>ROUND(I917*H917,2)</f>
        <v>0</v>
      </c>
      <c r="K917" s="234" t="s">
        <v>19</v>
      </c>
      <c r="L917" s="239"/>
      <c r="M917" s="240" t="s">
        <v>19</v>
      </c>
      <c r="N917" s="241" t="s">
        <v>42</v>
      </c>
      <c r="O917" s="65"/>
      <c r="P917" s="202">
        <f>O917*H917</f>
        <v>0</v>
      </c>
      <c r="Q917" s="202">
        <v>4.4999999999999997E-3</v>
      </c>
      <c r="R917" s="202">
        <f>Q917*H917</f>
        <v>3.3137189999999994</v>
      </c>
      <c r="S917" s="202">
        <v>0</v>
      </c>
      <c r="T917" s="203">
        <f>S917*H917</f>
        <v>0</v>
      </c>
      <c r="U917" s="35"/>
      <c r="V917" s="35"/>
      <c r="W917" s="35"/>
      <c r="X917" s="35"/>
      <c r="Y917" s="35"/>
      <c r="Z917" s="35"/>
      <c r="AA917" s="35"/>
      <c r="AB917" s="35"/>
      <c r="AC917" s="35"/>
      <c r="AD917" s="35"/>
      <c r="AE917" s="35"/>
      <c r="AR917" s="204" t="s">
        <v>344</v>
      </c>
      <c r="AT917" s="204" t="s">
        <v>259</v>
      </c>
      <c r="AU917" s="204" t="s">
        <v>80</v>
      </c>
      <c r="AY917" s="18" t="s">
        <v>162</v>
      </c>
      <c r="BE917" s="205">
        <f>IF(N917="základní",J917,0)</f>
        <v>0</v>
      </c>
      <c r="BF917" s="205">
        <f>IF(N917="snížená",J917,0)</f>
        <v>0</v>
      </c>
      <c r="BG917" s="205">
        <f>IF(N917="zákl. přenesená",J917,0)</f>
        <v>0</v>
      </c>
      <c r="BH917" s="205">
        <f>IF(N917="sníž. přenesená",J917,0)</f>
        <v>0</v>
      </c>
      <c r="BI917" s="205">
        <f>IF(N917="nulová",J917,0)</f>
        <v>0</v>
      </c>
      <c r="BJ917" s="18" t="s">
        <v>78</v>
      </c>
      <c r="BK917" s="205">
        <f>ROUND(I917*H917,2)</f>
        <v>0</v>
      </c>
      <c r="BL917" s="18" t="s">
        <v>254</v>
      </c>
      <c r="BM917" s="204" t="s">
        <v>1592</v>
      </c>
    </row>
    <row r="918" spans="1:65" s="2" customFormat="1" ht="19.5">
      <c r="A918" s="35"/>
      <c r="B918" s="36"/>
      <c r="C918" s="37"/>
      <c r="D918" s="206" t="s">
        <v>264</v>
      </c>
      <c r="E918" s="37"/>
      <c r="F918" s="207" t="s">
        <v>1584</v>
      </c>
      <c r="G918" s="37"/>
      <c r="H918" s="37"/>
      <c r="I918" s="116"/>
      <c r="J918" s="37"/>
      <c r="K918" s="37"/>
      <c r="L918" s="40"/>
      <c r="M918" s="208"/>
      <c r="N918" s="209"/>
      <c r="O918" s="65"/>
      <c r="P918" s="65"/>
      <c r="Q918" s="65"/>
      <c r="R918" s="65"/>
      <c r="S918" s="65"/>
      <c r="T918" s="66"/>
      <c r="U918" s="35"/>
      <c r="V918" s="35"/>
      <c r="W918" s="35"/>
      <c r="X918" s="35"/>
      <c r="Y918" s="35"/>
      <c r="Z918" s="35"/>
      <c r="AA918" s="35"/>
      <c r="AB918" s="35"/>
      <c r="AC918" s="35"/>
      <c r="AD918" s="35"/>
      <c r="AE918" s="35"/>
      <c r="AT918" s="18" t="s">
        <v>264</v>
      </c>
      <c r="AU918" s="18" t="s">
        <v>80</v>
      </c>
    </row>
    <row r="919" spans="1:65" s="13" customFormat="1" ht="11.25">
      <c r="B919" s="210"/>
      <c r="C919" s="211"/>
      <c r="D919" s="206" t="s">
        <v>184</v>
      </c>
      <c r="E919" s="211"/>
      <c r="F919" s="213" t="s">
        <v>1593</v>
      </c>
      <c r="G919" s="211"/>
      <c r="H919" s="214">
        <v>736.38199999999995</v>
      </c>
      <c r="I919" s="215"/>
      <c r="J919" s="211"/>
      <c r="K919" s="211"/>
      <c r="L919" s="216"/>
      <c r="M919" s="217"/>
      <c r="N919" s="218"/>
      <c r="O919" s="218"/>
      <c r="P919" s="218"/>
      <c r="Q919" s="218"/>
      <c r="R919" s="218"/>
      <c r="S919" s="218"/>
      <c r="T919" s="219"/>
      <c r="AT919" s="220" t="s">
        <v>184</v>
      </c>
      <c r="AU919" s="220" t="s">
        <v>80</v>
      </c>
      <c r="AV919" s="13" t="s">
        <v>80</v>
      </c>
      <c r="AW919" s="13" t="s">
        <v>4</v>
      </c>
      <c r="AX919" s="13" t="s">
        <v>78</v>
      </c>
      <c r="AY919" s="220" t="s">
        <v>162</v>
      </c>
    </row>
    <row r="920" spans="1:65" s="2" customFormat="1" ht="21.75" customHeight="1">
      <c r="A920" s="35"/>
      <c r="B920" s="36"/>
      <c r="C920" s="193" t="s">
        <v>1594</v>
      </c>
      <c r="D920" s="193" t="s">
        <v>164</v>
      </c>
      <c r="E920" s="194" t="s">
        <v>1595</v>
      </c>
      <c r="F920" s="195" t="s">
        <v>1596</v>
      </c>
      <c r="G920" s="196" t="s">
        <v>250</v>
      </c>
      <c r="H920" s="197">
        <v>240.43600000000001</v>
      </c>
      <c r="I920" s="198"/>
      <c r="J920" s="199">
        <f>ROUND(I920*H920,2)</f>
        <v>0</v>
      </c>
      <c r="K920" s="195" t="s">
        <v>168</v>
      </c>
      <c r="L920" s="40"/>
      <c r="M920" s="200" t="s">
        <v>19</v>
      </c>
      <c r="N920" s="201" t="s">
        <v>42</v>
      </c>
      <c r="O920" s="65"/>
      <c r="P920" s="202">
        <f>O920*H920</f>
        <v>0</v>
      </c>
      <c r="Q920" s="202">
        <v>6.8000000000000005E-4</v>
      </c>
      <c r="R920" s="202">
        <f>Q920*H920</f>
        <v>0.16349648000000003</v>
      </c>
      <c r="S920" s="202">
        <v>0</v>
      </c>
      <c r="T920" s="203">
        <f>S920*H920</f>
        <v>0</v>
      </c>
      <c r="U920" s="35"/>
      <c r="V920" s="35"/>
      <c r="W920" s="35"/>
      <c r="X920" s="35"/>
      <c r="Y920" s="35"/>
      <c r="Z920" s="35"/>
      <c r="AA920" s="35"/>
      <c r="AB920" s="35"/>
      <c r="AC920" s="35"/>
      <c r="AD920" s="35"/>
      <c r="AE920" s="35"/>
      <c r="AR920" s="204" t="s">
        <v>254</v>
      </c>
      <c r="AT920" s="204" t="s">
        <v>164</v>
      </c>
      <c r="AU920" s="204" t="s">
        <v>80</v>
      </c>
      <c r="AY920" s="18" t="s">
        <v>162</v>
      </c>
      <c r="BE920" s="205">
        <f>IF(N920="základní",J920,0)</f>
        <v>0</v>
      </c>
      <c r="BF920" s="205">
        <f>IF(N920="snížená",J920,0)</f>
        <v>0</v>
      </c>
      <c r="BG920" s="205">
        <f>IF(N920="zákl. přenesená",J920,0)</f>
        <v>0</v>
      </c>
      <c r="BH920" s="205">
        <f>IF(N920="sníž. přenesená",J920,0)</f>
        <v>0</v>
      </c>
      <c r="BI920" s="205">
        <f>IF(N920="nulová",J920,0)</f>
        <v>0</v>
      </c>
      <c r="BJ920" s="18" t="s">
        <v>78</v>
      </c>
      <c r="BK920" s="205">
        <f>ROUND(I920*H920,2)</f>
        <v>0</v>
      </c>
      <c r="BL920" s="18" t="s">
        <v>254</v>
      </c>
      <c r="BM920" s="204" t="s">
        <v>1597</v>
      </c>
    </row>
    <row r="921" spans="1:65" s="2" customFormat="1" ht="19.5">
      <c r="A921" s="35"/>
      <c r="B921" s="36"/>
      <c r="C921" s="37"/>
      <c r="D921" s="206" t="s">
        <v>264</v>
      </c>
      <c r="E921" s="37"/>
      <c r="F921" s="207" t="s">
        <v>1598</v>
      </c>
      <c r="G921" s="37"/>
      <c r="H921" s="37"/>
      <c r="I921" s="116"/>
      <c r="J921" s="37"/>
      <c r="K921" s="37"/>
      <c r="L921" s="40"/>
      <c r="M921" s="208"/>
      <c r="N921" s="209"/>
      <c r="O921" s="65"/>
      <c r="P921" s="65"/>
      <c r="Q921" s="65"/>
      <c r="R921" s="65"/>
      <c r="S921" s="65"/>
      <c r="T921" s="66"/>
      <c r="U921" s="35"/>
      <c r="V921" s="35"/>
      <c r="W921" s="35"/>
      <c r="X921" s="35"/>
      <c r="Y921" s="35"/>
      <c r="Z921" s="35"/>
      <c r="AA921" s="35"/>
      <c r="AB921" s="35"/>
      <c r="AC921" s="35"/>
      <c r="AD921" s="35"/>
      <c r="AE921" s="35"/>
      <c r="AT921" s="18" t="s">
        <v>264</v>
      </c>
      <c r="AU921" s="18" t="s">
        <v>80</v>
      </c>
    </row>
    <row r="922" spans="1:65" s="13" customFormat="1" ht="11.25">
      <c r="B922" s="210"/>
      <c r="C922" s="211"/>
      <c r="D922" s="206" t="s">
        <v>184</v>
      </c>
      <c r="E922" s="212" t="s">
        <v>19</v>
      </c>
      <c r="F922" s="213" t="s">
        <v>1599</v>
      </c>
      <c r="G922" s="211"/>
      <c r="H922" s="214">
        <v>240.43600000000001</v>
      </c>
      <c r="I922" s="215"/>
      <c r="J922" s="211"/>
      <c r="K922" s="211"/>
      <c r="L922" s="216"/>
      <c r="M922" s="217"/>
      <c r="N922" s="218"/>
      <c r="O922" s="218"/>
      <c r="P922" s="218"/>
      <c r="Q922" s="218"/>
      <c r="R922" s="218"/>
      <c r="S922" s="218"/>
      <c r="T922" s="219"/>
      <c r="AT922" s="220" t="s">
        <v>184</v>
      </c>
      <c r="AU922" s="220" t="s">
        <v>80</v>
      </c>
      <c r="AV922" s="13" t="s">
        <v>80</v>
      </c>
      <c r="AW922" s="13" t="s">
        <v>33</v>
      </c>
      <c r="AX922" s="13" t="s">
        <v>78</v>
      </c>
      <c r="AY922" s="220" t="s">
        <v>162</v>
      </c>
    </row>
    <row r="923" spans="1:65" s="2" customFormat="1" ht="16.5" customHeight="1">
      <c r="A923" s="35"/>
      <c r="B923" s="36"/>
      <c r="C923" s="193" t="s">
        <v>1600</v>
      </c>
      <c r="D923" s="193" t="s">
        <v>164</v>
      </c>
      <c r="E923" s="194" t="s">
        <v>1601</v>
      </c>
      <c r="F923" s="195" t="s">
        <v>1602</v>
      </c>
      <c r="G923" s="196" t="s">
        <v>250</v>
      </c>
      <c r="H923" s="197">
        <v>129.84</v>
      </c>
      <c r="I923" s="198"/>
      <c r="J923" s="199">
        <f>ROUND(I923*H923,2)</f>
        <v>0</v>
      </c>
      <c r="K923" s="195" t="s">
        <v>19</v>
      </c>
      <c r="L923" s="40"/>
      <c r="M923" s="200" t="s">
        <v>19</v>
      </c>
      <c r="N923" s="201" t="s">
        <v>42</v>
      </c>
      <c r="O923" s="65"/>
      <c r="P923" s="202">
        <f>O923*H923</f>
        <v>0</v>
      </c>
      <c r="Q923" s="202">
        <v>1.5E-3</v>
      </c>
      <c r="R923" s="202">
        <f>Q923*H923</f>
        <v>0.19476000000000002</v>
      </c>
      <c r="S923" s="202">
        <v>0</v>
      </c>
      <c r="T923" s="203">
        <f>S923*H923</f>
        <v>0</v>
      </c>
      <c r="U923" s="35"/>
      <c r="V923" s="35"/>
      <c r="W923" s="35"/>
      <c r="X923" s="35"/>
      <c r="Y923" s="35"/>
      <c r="Z923" s="35"/>
      <c r="AA923" s="35"/>
      <c r="AB923" s="35"/>
      <c r="AC923" s="35"/>
      <c r="AD923" s="35"/>
      <c r="AE923" s="35"/>
      <c r="AR923" s="204" t="s">
        <v>254</v>
      </c>
      <c r="AT923" s="204" t="s">
        <v>164</v>
      </c>
      <c r="AU923" s="204" t="s">
        <v>80</v>
      </c>
      <c r="AY923" s="18" t="s">
        <v>162</v>
      </c>
      <c r="BE923" s="205">
        <f>IF(N923="základní",J923,0)</f>
        <v>0</v>
      </c>
      <c r="BF923" s="205">
        <f>IF(N923="snížená",J923,0)</f>
        <v>0</v>
      </c>
      <c r="BG923" s="205">
        <f>IF(N923="zákl. přenesená",J923,0)</f>
        <v>0</v>
      </c>
      <c r="BH923" s="205">
        <f>IF(N923="sníž. přenesená",J923,0)</f>
        <v>0</v>
      </c>
      <c r="BI923" s="205">
        <f>IF(N923="nulová",J923,0)</f>
        <v>0</v>
      </c>
      <c r="BJ923" s="18" t="s">
        <v>78</v>
      </c>
      <c r="BK923" s="205">
        <f>ROUND(I923*H923,2)</f>
        <v>0</v>
      </c>
      <c r="BL923" s="18" t="s">
        <v>254</v>
      </c>
      <c r="BM923" s="204" t="s">
        <v>1603</v>
      </c>
    </row>
    <row r="924" spans="1:65" s="2" customFormat="1" ht="19.5">
      <c r="A924" s="35"/>
      <c r="B924" s="36"/>
      <c r="C924" s="37"/>
      <c r="D924" s="206" t="s">
        <v>264</v>
      </c>
      <c r="E924" s="37"/>
      <c r="F924" s="207" t="s">
        <v>1604</v>
      </c>
      <c r="G924" s="37"/>
      <c r="H924" s="37"/>
      <c r="I924" s="116"/>
      <c r="J924" s="37"/>
      <c r="K924" s="37"/>
      <c r="L924" s="40"/>
      <c r="M924" s="208"/>
      <c r="N924" s="209"/>
      <c r="O924" s="65"/>
      <c r="P924" s="65"/>
      <c r="Q924" s="65"/>
      <c r="R924" s="65"/>
      <c r="S924" s="65"/>
      <c r="T924" s="66"/>
      <c r="U924" s="35"/>
      <c r="V924" s="35"/>
      <c r="W924" s="35"/>
      <c r="X924" s="35"/>
      <c r="Y924" s="35"/>
      <c r="Z924" s="35"/>
      <c r="AA924" s="35"/>
      <c r="AB924" s="35"/>
      <c r="AC924" s="35"/>
      <c r="AD924" s="35"/>
      <c r="AE924" s="35"/>
      <c r="AT924" s="18" t="s">
        <v>264</v>
      </c>
      <c r="AU924" s="18" t="s">
        <v>80</v>
      </c>
    </row>
    <row r="925" spans="1:65" s="13" customFormat="1" ht="11.25">
      <c r="B925" s="210"/>
      <c r="C925" s="211"/>
      <c r="D925" s="206" t="s">
        <v>184</v>
      </c>
      <c r="E925" s="212" t="s">
        <v>19</v>
      </c>
      <c r="F925" s="213" t="s">
        <v>765</v>
      </c>
      <c r="G925" s="211"/>
      <c r="H925" s="214">
        <v>129.84</v>
      </c>
      <c r="I925" s="215"/>
      <c r="J925" s="211"/>
      <c r="K925" s="211"/>
      <c r="L925" s="216"/>
      <c r="M925" s="217"/>
      <c r="N925" s="218"/>
      <c r="O925" s="218"/>
      <c r="P925" s="218"/>
      <c r="Q925" s="218"/>
      <c r="R925" s="218"/>
      <c r="S925" s="218"/>
      <c r="T925" s="219"/>
      <c r="AT925" s="220" t="s">
        <v>184</v>
      </c>
      <c r="AU925" s="220" t="s">
        <v>80</v>
      </c>
      <c r="AV925" s="13" t="s">
        <v>80</v>
      </c>
      <c r="AW925" s="13" t="s">
        <v>33</v>
      </c>
      <c r="AX925" s="13" t="s">
        <v>78</v>
      </c>
      <c r="AY925" s="220" t="s">
        <v>162</v>
      </c>
    </row>
    <row r="926" spans="1:65" s="2" customFormat="1" ht="21.75" customHeight="1">
      <c r="A926" s="35"/>
      <c r="B926" s="36"/>
      <c r="C926" s="193" t="s">
        <v>1605</v>
      </c>
      <c r="D926" s="193" t="s">
        <v>164</v>
      </c>
      <c r="E926" s="194" t="s">
        <v>1606</v>
      </c>
      <c r="F926" s="195" t="s">
        <v>1607</v>
      </c>
      <c r="G926" s="196" t="s">
        <v>262</v>
      </c>
      <c r="H926" s="197">
        <v>23.588000000000001</v>
      </c>
      <c r="I926" s="198"/>
      <c r="J926" s="199">
        <f>ROUND(I926*H926,2)</f>
        <v>0</v>
      </c>
      <c r="K926" s="195" t="s">
        <v>168</v>
      </c>
      <c r="L926" s="40"/>
      <c r="M926" s="200" t="s">
        <v>19</v>
      </c>
      <c r="N926" s="201" t="s">
        <v>42</v>
      </c>
      <c r="O926" s="65"/>
      <c r="P926" s="202">
        <f>O926*H926</f>
        <v>0</v>
      </c>
      <c r="Q926" s="202">
        <v>0</v>
      </c>
      <c r="R926" s="202">
        <f>Q926*H926</f>
        <v>0</v>
      </c>
      <c r="S926" s="202">
        <v>0</v>
      </c>
      <c r="T926" s="203">
        <f>S926*H926</f>
        <v>0</v>
      </c>
      <c r="U926" s="35"/>
      <c r="V926" s="35"/>
      <c r="W926" s="35"/>
      <c r="X926" s="35"/>
      <c r="Y926" s="35"/>
      <c r="Z926" s="35"/>
      <c r="AA926" s="35"/>
      <c r="AB926" s="35"/>
      <c r="AC926" s="35"/>
      <c r="AD926" s="35"/>
      <c r="AE926" s="35"/>
      <c r="AR926" s="204" t="s">
        <v>254</v>
      </c>
      <c r="AT926" s="204" t="s">
        <v>164</v>
      </c>
      <c r="AU926" s="204" t="s">
        <v>80</v>
      </c>
      <c r="AY926" s="18" t="s">
        <v>162</v>
      </c>
      <c r="BE926" s="205">
        <f>IF(N926="základní",J926,0)</f>
        <v>0</v>
      </c>
      <c r="BF926" s="205">
        <f>IF(N926="snížená",J926,0)</f>
        <v>0</v>
      </c>
      <c r="BG926" s="205">
        <f>IF(N926="zákl. přenesená",J926,0)</f>
        <v>0</v>
      </c>
      <c r="BH926" s="205">
        <f>IF(N926="sníž. přenesená",J926,0)</f>
        <v>0</v>
      </c>
      <c r="BI926" s="205">
        <f>IF(N926="nulová",J926,0)</f>
        <v>0</v>
      </c>
      <c r="BJ926" s="18" t="s">
        <v>78</v>
      </c>
      <c r="BK926" s="205">
        <f>ROUND(I926*H926,2)</f>
        <v>0</v>
      </c>
      <c r="BL926" s="18" t="s">
        <v>254</v>
      </c>
      <c r="BM926" s="204" t="s">
        <v>1608</v>
      </c>
    </row>
    <row r="927" spans="1:65" s="2" customFormat="1" ht="78">
      <c r="A927" s="35"/>
      <c r="B927" s="36"/>
      <c r="C927" s="37"/>
      <c r="D927" s="206" t="s">
        <v>171</v>
      </c>
      <c r="E927" s="37"/>
      <c r="F927" s="207" t="s">
        <v>1609</v>
      </c>
      <c r="G927" s="37"/>
      <c r="H927" s="37"/>
      <c r="I927" s="116"/>
      <c r="J927" s="37"/>
      <c r="K927" s="37"/>
      <c r="L927" s="40"/>
      <c r="M927" s="208"/>
      <c r="N927" s="209"/>
      <c r="O927" s="65"/>
      <c r="P927" s="65"/>
      <c r="Q927" s="65"/>
      <c r="R927" s="65"/>
      <c r="S927" s="65"/>
      <c r="T927" s="66"/>
      <c r="U927" s="35"/>
      <c r="V927" s="35"/>
      <c r="W927" s="35"/>
      <c r="X927" s="35"/>
      <c r="Y927" s="35"/>
      <c r="Z927" s="35"/>
      <c r="AA927" s="35"/>
      <c r="AB927" s="35"/>
      <c r="AC927" s="35"/>
      <c r="AD927" s="35"/>
      <c r="AE927" s="35"/>
      <c r="AT927" s="18" t="s">
        <v>171</v>
      </c>
      <c r="AU927" s="18" t="s">
        <v>80</v>
      </c>
    </row>
    <row r="928" spans="1:65" s="12" customFormat="1" ht="22.9" customHeight="1">
      <c r="B928" s="177"/>
      <c r="C928" s="178"/>
      <c r="D928" s="179" t="s">
        <v>70</v>
      </c>
      <c r="E928" s="191" t="s">
        <v>1610</v>
      </c>
      <c r="F928" s="191" t="s">
        <v>1611</v>
      </c>
      <c r="G928" s="178"/>
      <c r="H928" s="178"/>
      <c r="I928" s="181"/>
      <c r="J928" s="192">
        <f>BK928</f>
        <v>0</v>
      </c>
      <c r="K928" s="178"/>
      <c r="L928" s="183"/>
      <c r="M928" s="184"/>
      <c r="N928" s="185"/>
      <c r="O928" s="185"/>
      <c r="P928" s="186">
        <f>SUM(P929:P983)</f>
        <v>0</v>
      </c>
      <c r="Q928" s="185"/>
      <c r="R928" s="186">
        <f>SUM(R929:R983)</f>
        <v>25.737179510000001</v>
      </c>
      <c r="S928" s="185"/>
      <c r="T928" s="187">
        <f>SUM(T929:T983)</f>
        <v>0</v>
      </c>
      <c r="AR928" s="188" t="s">
        <v>80</v>
      </c>
      <c r="AT928" s="189" t="s">
        <v>70</v>
      </c>
      <c r="AU928" s="189" t="s">
        <v>78</v>
      </c>
      <c r="AY928" s="188" t="s">
        <v>162</v>
      </c>
      <c r="BK928" s="190">
        <f>SUM(BK929:BK983)</f>
        <v>0</v>
      </c>
    </row>
    <row r="929" spans="1:65" s="2" customFormat="1" ht="21.75" customHeight="1">
      <c r="A929" s="35"/>
      <c r="B929" s="36"/>
      <c r="C929" s="193" t="s">
        <v>1612</v>
      </c>
      <c r="D929" s="193" t="s">
        <v>164</v>
      </c>
      <c r="E929" s="194" t="s">
        <v>1613</v>
      </c>
      <c r="F929" s="195" t="s">
        <v>1614</v>
      </c>
      <c r="G929" s="196" t="s">
        <v>250</v>
      </c>
      <c r="H929" s="197">
        <v>3880.68</v>
      </c>
      <c r="I929" s="198"/>
      <c r="J929" s="199">
        <f>ROUND(I929*H929,2)</f>
        <v>0</v>
      </c>
      <c r="K929" s="195" t="s">
        <v>168</v>
      </c>
      <c r="L929" s="40"/>
      <c r="M929" s="200" t="s">
        <v>19</v>
      </c>
      <c r="N929" s="201" t="s">
        <v>42</v>
      </c>
      <c r="O929" s="65"/>
      <c r="P929" s="202">
        <f>O929*H929</f>
        <v>0</v>
      </c>
      <c r="Q929" s="202">
        <v>0</v>
      </c>
      <c r="R929" s="202">
        <f>Q929*H929</f>
        <v>0</v>
      </c>
      <c r="S929" s="202">
        <v>0</v>
      </c>
      <c r="T929" s="203">
        <f>S929*H929</f>
        <v>0</v>
      </c>
      <c r="U929" s="35"/>
      <c r="V929" s="35"/>
      <c r="W929" s="35"/>
      <c r="X929" s="35"/>
      <c r="Y929" s="35"/>
      <c r="Z929" s="35"/>
      <c r="AA929" s="35"/>
      <c r="AB929" s="35"/>
      <c r="AC929" s="35"/>
      <c r="AD929" s="35"/>
      <c r="AE929" s="35"/>
      <c r="AR929" s="204" t="s">
        <v>254</v>
      </c>
      <c r="AT929" s="204" t="s">
        <v>164</v>
      </c>
      <c r="AU929" s="204" t="s">
        <v>80</v>
      </c>
      <c r="AY929" s="18" t="s">
        <v>162</v>
      </c>
      <c r="BE929" s="205">
        <f>IF(N929="základní",J929,0)</f>
        <v>0</v>
      </c>
      <c r="BF929" s="205">
        <f>IF(N929="snížená",J929,0)</f>
        <v>0</v>
      </c>
      <c r="BG929" s="205">
        <f>IF(N929="zákl. přenesená",J929,0)</f>
        <v>0</v>
      </c>
      <c r="BH929" s="205">
        <f>IF(N929="sníž. přenesená",J929,0)</f>
        <v>0</v>
      </c>
      <c r="BI929" s="205">
        <f>IF(N929="nulová",J929,0)</f>
        <v>0</v>
      </c>
      <c r="BJ929" s="18" t="s">
        <v>78</v>
      </c>
      <c r="BK929" s="205">
        <f>ROUND(I929*H929,2)</f>
        <v>0</v>
      </c>
      <c r="BL929" s="18" t="s">
        <v>254</v>
      </c>
      <c r="BM929" s="204" t="s">
        <v>1615</v>
      </c>
    </row>
    <row r="930" spans="1:65" s="2" customFormat="1" ht="39">
      <c r="A930" s="35"/>
      <c r="B930" s="36"/>
      <c r="C930" s="37"/>
      <c r="D930" s="206" t="s">
        <v>171</v>
      </c>
      <c r="E930" s="37"/>
      <c r="F930" s="207" t="s">
        <v>1616</v>
      </c>
      <c r="G930" s="37"/>
      <c r="H930" s="37"/>
      <c r="I930" s="116"/>
      <c r="J930" s="37"/>
      <c r="K930" s="37"/>
      <c r="L930" s="40"/>
      <c r="M930" s="208"/>
      <c r="N930" s="209"/>
      <c r="O930" s="65"/>
      <c r="P930" s="65"/>
      <c r="Q930" s="65"/>
      <c r="R930" s="65"/>
      <c r="S930" s="65"/>
      <c r="T930" s="66"/>
      <c r="U930" s="35"/>
      <c r="V930" s="35"/>
      <c r="W930" s="35"/>
      <c r="X930" s="35"/>
      <c r="Y930" s="35"/>
      <c r="Z930" s="35"/>
      <c r="AA930" s="35"/>
      <c r="AB930" s="35"/>
      <c r="AC930" s="35"/>
      <c r="AD930" s="35"/>
      <c r="AE930" s="35"/>
      <c r="AT930" s="18" t="s">
        <v>171</v>
      </c>
      <c r="AU930" s="18" t="s">
        <v>80</v>
      </c>
    </row>
    <row r="931" spans="1:65" s="13" customFormat="1" ht="11.25">
      <c r="B931" s="210"/>
      <c r="C931" s="211"/>
      <c r="D931" s="206" t="s">
        <v>184</v>
      </c>
      <c r="E931" s="212" t="s">
        <v>19</v>
      </c>
      <c r="F931" s="213" t="s">
        <v>1617</v>
      </c>
      <c r="G931" s="211"/>
      <c r="H931" s="214">
        <v>3880.68</v>
      </c>
      <c r="I931" s="215"/>
      <c r="J931" s="211"/>
      <c r="K931" s="211"/>
      <c r="L931" s="216"/>
      <c r="M931" s="217"/>
      <c r="N931" s="218"/>
      <c r="O931" s="218"/>
      <c r="P931" s="218"/>
      <c r="Q931" s="218"/>
      <c r="R931" s="218"/>
      <c r="S931" s="218"/>
      <c r="T931" s="219"/>
      <c r="AT931" s="220" t="s">
        <v>184</v>
      </c>
      <c r="AU931" s="220" t="s">
        <v>80</v>
      </c>
      <c r="AV931" s="13" t="s">
        <v>80</v>
      </c>
      <c r="AW931" s="13" t="s">
        <v>33</v>
      </c>
      <c r="AX931" s="13" t="s">
        <v>78</v>
      </c>
      <c r="AY931" s="220" t="s">
        <v>162</v>
      </c>
    </row>
    <row r="932" spans="1:65" s="2" customFormat="1" ht="16.5" customHeight="1">
      <c r="A932" s="35"/>
      <c r="B932" s="36"/>
      <c r="C932" s="232" t="s">
        <v>1618</v>
      </c>
      <c r="D932" s="232" t="s">
        <v>259</v>
      </c>
      <c r="E932" s="233" t="s">
        <v>1561</v>
      </c>
      <c r="F932" s="234" t="s">
        <v>1562</v>
      </c>
      <c r="G932" s="235" t="s">
        <v>1563</v>
      </c>
      <c r="H932" s="236">
        <v>776.13599999999997</v>
      </c>
      <c r="I932" s="237"/>
      <c r="J932" s="238">
        <f>ROUND(I932*H932,2)</f>
        <v>0</v>
      </c>
      <c r="K932" s="234" t="s">
        <v>168</v>
      </c>
      <c r="L932" s="239"/>
      <c r="M932" s="240" t="s">
        <v>19</v>
      </c>
      <c r="N932" s="241" t="s">
        <v>42</v>
      </c>
      <c r="O932" s="65"/>
      <c r="P932" s="202">
        <f>O932*H932</f>
        <v>0</v>
      </c>
      <c r="Q932" s="202">
        <v>1E-3</v>
      </c>
      <c r="R932" s="202">
        <f>Q932*H932</f>
        <v>0.77613599999999994</v>
      </c>
      <c r="S932" s="202">
        <v>0</v>
      </c>
      <c r="T932" s="203">
        <f>S932*H932</f>
        <v>0</v>
      </c>
      <c r="U932" s="35"/>
      <c r="V932" s="35"/>
      <c r="W932" s="35"/>
      <c r="X932" s="35"/>
      <c r="Y932" s="35"/>
      <c r="Z932" s="35"/>
      <c r="AA932" s="35"/>
      <c r="AB932" s="35"/>
      <c r="AC932" s="35"/>
      <c r="AD932" s="35"/>
      <c r="AE932" s="35"/>
      <c r="AR932" s="204" t="s">
        <v>344</v>
      </c>
      <c r="AT932" s="204" t="s">
        <v>259</v>
      </c>
      <c r="AU932" s="204" t="s">
        <v>80</v>
      </c>
      <c r="AY932" s="18" t="s">
        <v>162</v>
      </c>
      <c r="BE932" s="205">
        <f>IF(N932="základní",J932,0)</f>
        <v>0</v>
      </c>
      <c r="BF932" s="205">
        <f>IF(N932="snížená",J932,0)</f>
        <v>0</v>
      </c>
      <c r="BG932" s="205">
        <f>IF(N932="zákl. přenesená",J932,0)</f>
        <v>0</v>
      </c>
      <c r="BH932" s="205">
        <f>IF(N932="sníž. přenesená",J932,0)</f>
        <v>0</v>
      </c>
      <c r="BI932" s="205">
        <f>IF(N932="nulová",J932,0)</f>
        <v>0</v>
      </c>
      <c r="BJ932" s="18" t="s">
        <v>78</v>
      </c>
      <c r="BK932" s="205">
        <f>ROUND(I932*H932,2)</f>
        <v>0</v>
      </c>
      <c r="BL932" s="18" t="s">
        <v>254</v>
      </c>
      <c r="BM932" s="204" t="s">
        <v>1619</v>
      </c>
    </row>
    <row r="933" spans="1:65" s="2" customFormat="1" ht="19.5">
      <c r="A933" s="35"/>
      <c r="B933" s="36"/>
      <c r="C933" s="37"/>
      <c r="D933" s="206" t="s">
        <v>264</v>
      </c>
      <c r="E933" s="37"/>
      <c r="F933" s="207" t="s">
        <v>1565</v>
      </c>
      <c r="G933" s="37"/>
      <c r="H933" s="37"/>
      <c r="I933" s="116"/>
      <c r="J933" s="37"/>
      <c r="K933" s="37"/>
      <c r="L933" s="40"/>
      <c r="M933" s="208"/>
      <c r="N933" s="209"/>
      <c r="O933" s="65"/>
      <c r="P933" s="65"/>
      <c r="Q933" s="65"/>
      <c r="R933" s="65"/>
      <c r="S933" s="65"/>
      <c r="T933" s="66"/>
      <c r="U933" s="35"/>
      <c r="V933" s="35"/>
      <c r="W933" s="35"/>
      <c r="X933" s="35"/>
      <c r="Y933" s="35"/>
      <c r="Z933" s="35"/>
      <c r="AA933" s="35"/>
      <c r="AB933" s="35"/>
      <c r="AC933" s="35"/>
      <c r="AD933" s="35"/>
      <c r="AE933" s="35"/>
      <c r="AT933" s="18" t="s">
        <v>264</v>
      </c>
      <c r="AU933" s="18" t="s">
        <v>80</v>
      </c>
    </row>
    <row r="934" spans="1:65" s="13" customFormat="1" ht="11.25">
      <c r="B934" s="210"/>
      <c r="C934" s="211"/>
      <c r="D934" s="206" t="s">
        <v>184</v>
      </c>
      <c r="E934" s="211"/>
      <c r="F934" s="213" t="s">
        <v>1620</v>
      </c>
      <c r="G934" s="211"/>
      <c r="H934" s="214">
        <v>776.13599999999997</v>
      </c>
      <c r="I934" s="215"/>
      <c r="J934" s="211"/>
      <c r="K934" s="211"/>
      <c r="L934" s="216"/>
      <c r="M934" s="217"/>
      <c r="N934" s="218"/>
      <c r="O934" s="218"/>
      <c r="P934" s="218"/>
      <c r="Q934" s="218"/>
      <c r="R934" s="218"/>
      <c r="S934" s="218"/>
      <c r="T934" s="219"/>
      <c r="AT934" s="220" t="s">
        <v>184</v>
      </c>
      <c r="AU934" s="220" t="s">
        <v>80</v>
      </c>
      <c r="AV934" s="13" t="s">
        <v>80</v>
      </c>
      <c r="AW934" s="13" t="s">
        <v>4</v>
      </c>
      <c r="AX934" s="13" t="s">
        <v>78</v>
      </c>
      <c r="AY934" s="220" t="s">
        <v>162</v>
      </c>
    </row>
    <row r="935" spans="1:65" s="2" customFormat="1" ht="16.5" customHeight="1">
      <c r="A935" s="35"/>
      <c r="B935" s="36"/>
      <c r="C935" s="193" t="s">
        <v>1621</v>
      </c>
      <c r="D935" s="193" t="s">
        <v>164</v>
      </c>
      <c r="E935" s="194" t="s">
        <v>1622</v>
      </c>
      <c r="F935" s="195" t="s">
        <v>1623</v>
      </c>
      <c r="G935" s="196" t="s">
        <v>250</v>
      </c>
      <c r="H935" s="197">
        <v>1714.54</v>
      </c>
      <c r="I935" s="198"/>
      <c r="J935" s="199">
        <f>ROUND(I935*H935,2)</f>
        <v>0</v>
      </c>
      <c r="K935" s="195" t="s">
        <v>168</v>
      </c>
      <c r="L935" s="40"/>
      <c r="M935" s="200" t="s">
        <v>19</v>
      </c>
      <c r="N935" s="201" t="s">
        <v>42</v>
      </c>
      <c r="O935" s="65"/>
      <c r="P935" s="202">
        <f>O935*H935</f>
        <v>0</v>
      </c>
      <c r="Q935" s="202">
        <v>0</v>
      </c>
      <c r="R935" s="202">
        <f>Q935*H935</f>
        <v>0</v>
      </c>
      <c r="S935" s="202">
        <v>0</v>
      </c>
      <c r="T935" s="203">
        <f>S935*H935</f>
        <v>0</v>
      </c>
      <c r="U935" s="35"/>
      <c r="V935" s="35"/>
      <c r="W935" s="35"/>
      <c r="X935" s="35"/>
      <c r="Y935" s="35"/>
      <c r="Z935" s="35"/>
      <c r="AA935" s="35"/>
      <c r="AB935" s="35"/>
      <c r="AC935" s="35"/>
      <c r="AD935" s="35"/>
      <c r="AE935" s="35"/>
      <c r="AR935" s="204" t="s">
        <v>254</v>
      </c>
      <c r="AT935" s="204" t="s">
        <v>164</v>
      </c>
      <c r="AU935" s="204" t="s">
        <v>80</v>
      </c>
      <c r="AY935" s="18" t="s">
        <v>162</v>
      </c>
      <c r="BE935" s="205">
        <f>IF(N935="základní",J935,0)</f>
        <v>0</v>
      </c>
      <c r="BF935" s="205">
        <f>IF(N935="snížená",J935,0)</f>
        <v>0</v>
      </c>
      <c r="BG935" s="205">
        <f>IF(N935="zákl. přenesená",J935,0)</f>
        <v>0</v>
      </c>
      <c r="BH935" s="205">
        <f>IF(N935="sníž. přenesená",J935,0)</f>
        <v>0</v>
      </c>
      <c r="BI935" s="205">
        <f>IF(N935="nulová",J935,0)</f>
        <v>0</v>
      </c>
      <c r="BJ935" s="18" t="s">
        <v>78</v>
      </c>
      <c r="BK935" s="205">
        <f>ROUND(I935*H935,2)</f>
        <v>0</v>
      </c>
      <c r="BL935" s="18" t="s">
        <v>254</v>
      </c>
      <c r="BM935" s="204" t="s">
        <v>1624</v>
      </c>
    </row>
    <row r="936" spans="1:65" s="2" customFormat="1" ht="39">
      <c r="A936" s="35"/>
      <c r="B936" s="36"/>
      <c r="C936" s="37"/>
      <c r="D936" s="206" t="s">
        <v>171</v>
      </c>
      <c r="E936" s="37"/>
      <c r="F936" s="207" t="s">
        <v>1625</v>
      </c>
      <c r="G936" s="37"/>
      <c r="H936" s="37"/>
      <c r="I936" s="116"/>
      <c r="J936" s="37"/>
      <c r="K936" s="37"/>
      <c r="L936" s="40"/>
      <c r="M936" s="208"/>
      <c r="N936" s="209"/>
      <c r="O936" s="65"/>
      <c r="P936" s="65"/>
      <c r="Q936" s="65"/>
      <c r="R936" s="65"/>
      <c r="S936" s="65"/>
      <c r="T936" s="66"/>
      <c r="U936" s="35"/>
      <c r="V936" s="35"/>
      <c r="W936" s="35"/>
      <c r="X936" s="35"/>
      <c r="Y936" s="35"/>
      <c r="Z936" s="35"/>
      <c r="AA936" s="35"/>
      <c r="AB936" s="35"/>
      <c r="AC936" s="35"/>
      <c r="AD936" s="35"/>
      <c r="AE936" s="35"/>
      <c r="AT936" s="18" t="s">
        <v>171</v>
      </c>
      <c r="AU936" s="18" t="s">
        <v>80</v>
      </c>
    </row>
    <row r="937" spans="1:65" s="13" customFormat="1" ht="11.25">
      <c r="B937" s="210"/>
      <c r="C937" s="211"/>
      <c r="D937" s="206" t="s">
        <v>184</v>
      </c>
      <c r="E937" s="212" t="s">
        <v>19</v>
      </c>
      <c r="F937" s="213" t="s">
        <v>1626</v>
      </c>
      <c r="G937" s="211"/>
      <c r="H937" s="214">
        <v>1714.54</v>
      </c>
      <c r="I937" s="215"/>
      <c r="J937" s="211"/>
      <c r="K937" s="211"/>
      <c r="L937" s="216"/>
      <c r="M937" s="217"/>
      <c r="N937" s="218"/>
      <c r="O937" s="218"/>
      <c r="P937" s="218"/>
      <c r="Q937" s="218"/>
      <c r="R937" s="218"/>
      <c r="S937" s="218"/>
      <c r="T937" s="219"/>
      <c r="AT937" s="220" t="s">
        <v>184</v>
      </c>
      <c r="AU937" s="220" t="s">
        <v>80</v>
      </c>
      <c r="AV937" s="13" t="s">
        <v>80</v>
      </c>
      <c r="AW937" s="13" t="s">
        <v>33</v>
      </c>
      <c r="AX937" s="13" t="s">
        <v>78</v>
      </c>
      <c r="AY937" s="220" t="s">
        <v>162</v>
      </c>
    </row>
    <row r="938" spans="1:65" s="2" customFormat="1" ht="21.75" customHeight="1">
      <c r="A938" s="35"/>
      <c r="B938" s="36"/>
      <c r="C938" s="232" t="s">
        <v>1627</v>
      </c>
      <c r="D938" s="232" t="s">
        <v>259</v>
      </c>
      <c r="E938" s="233" t="s">
        <v>1628</v>
      </c>
      <c r="F938" s="234" t="s">
        <v>1629</v>
      </c>
      <c r="G938" s="235" t="s">
        <v>250</v>
      </c>
      <c r="H938" s="236">
        <v>1971.721</v>
      </c>
      <c r="I938" s="237"/>
      <c r="J938" s="238">
        <f>ROUND(I938*H938,2)</f>
        <v>0</v>
      </c>
      <c r="K938" s="234" t="s">
        <v>19</v>
      </c>
      <c r="L938" s="239"/>
      <c r="M938" s="240" t="s">
        <v>19</v>
      </c>
      <c r="N938" s="241" t="s">
        <v>42</v>
      </c>
      <c r="O938" s="65"/>
      <c r="P938" s="202">
        <f>O938*H938</f>
        <v>0</v>
      </c>
      <c r="Q938" s="202">
        <v>1.41E-3</v>
      </c>
      <c r="R938" s="202">
        <f>Q938*H938</f>
        <v>2.7801266099999999</v>
      </c>
      <c r="S938" s="202">
        <v>0</v>
      </c>
      <c r="T938" s="203">
        <f>S938*H938</f>
        <v>0</v>
      </c>
      <c r="U938" s="35"/>
      <c r="V938" s="35"/>
      <c r="W938" s="35"/>
      <c r="X938" s="35"/>
      <c r="Y938" s="35"/>
      <c r="Z938" s="35"/>
      <c r="AA938" s="35"/>
      <c r="AB938" s="35"/>
      <c r="AC938" s="35"/>
      <c r="AD938" s="35"/>
      <c r="AE938" s="35"/>
      <c r="AR938" s="204" t="s">
        <v>344</v>
      </c>
      <c r="AT938" s="204" t="s">
        <v>259</v>
      </c>
      <c r="AU938" s="204" t="s">
        <v>80</v>
      </c>
      <c r="AY938" s="18" t="s">
        <v>162</v>
      </c>
      <c r="BE938" s="205">
        <f>IF(N938="základní",J938,0)</f>
        <v>0</v>
      </c>
      <c r="BF938" s="205">
        <f>IF(N938="snížená",J938,0)</f>
        <v>0</v>
      </c>
      <c r="BG938" s="205">
        <f>IF(N938="zákl. přenesená",J938,0)</f>
        <v>0</v>
      </c>
      <c r="BH938" s="205">
        <f>IF(N938="sníž. přenesená",J938,0)</f>
        <v>0</v>
      </c>
      <c r="BI938" s="205">
        <f>IF(N938="nulová",J938,0)</f>
        <v>0</v>
      </c>
      <c r="BJ938" s="18" t="s">
        <v>78</v>
      </c>
      <c r="BK938" s="205">
        <f>ROUND(I938*H938,2)</f>
        <v>0</v>
      </c>
      <c r="BL938" s="18" t="s">
        <v>254</v>
      </c>
      <c r="BM938" s="204" t="s">
        <v>1630</v>
      </c>
    </row>
    <row r="939" spans="1:65" s="2" customFormat="1" ht="19.5">
      <c r="A939" s="35"/>
      <c r="B939" s="36"/>
      <c r="C939" s="37"/>
      <c r="D939" s="206" t="s">
        <v>264</v>
      </c>
      <c r="E939" s="37"/>
      <c r="F939" s="207" t="s">
        <v>1631</v>
      </c>
      <c r="G939" s="37"/>
      <c r="H939" s="37"/>
      <c r="I939" s="116"/>
      <c r="J939" s="37"/>
      <c r="K939" s="37"/>
      <c r="L939" s="40"/>
      <c r="M939" s="208"/>
      <c r="N939" s="209"/>
      <c r="O939" s="65"/>
      <c r="P939" s="65"/>
      <c r="Q939" s="65"/>
      <c r="R939" s="65"/>
      <c r="S939" s="65"/>
      <c r="T939" s="66"/>
      <c r="U939" s="35"/>
      <c r="V939" s="35"/>
      <c r="W939" s="35"/>
      <c r="X939" s="35"/>
      <c r="Y939" s="35"/>
      <c r="Z939" s="35"/>
      <c r="AA939" s="35"/>
      <c r="AB939" s="35"/>
      <c r="AC939" s="35"/>
      <c r="AD939" s="35"/>
      <c r="AE939" s="35"/>
      <c r="AT939" s="18" t="s">
        <v>264</v>
      </c>
      <c r="AU939" s="18" t="s">
        <v>80</v>
      </c>
    </row>
    <row r="940" spans="1:65" s="13" customFormat="1" ht="11.25">
      <c r="B940" s="210"/>
      <c r="C940" s="211"/>
      <c r="D940" s="206" t="s">
        <v>184</v>
      </c>
      <c r="E940" s="211"/>
      <c r="F940" s="213" t="s">
        <v>1632</v>
      </c>
      <c r="G940" s="211"/>
      <c r="H940" s="214">
        <v>1971.721</v>
      </c>
      <c r="I940" s="215"/>
      <c r="J940" s="211"/>
      <c r="K940" s="211"/>
      <c r="L940" s="216"/>
      <c r="M940" s="217"/>
      <c r="N940" s="218"/>
      <c r="O940" s="218"/>
      <c r="P940" s="218"/>
      <c r="Q940" s="218"/>
      <c r="R940" s="218"/>
      <c r="S940" s="218"/>
      <c r="T940" s="219"/>
      <c r="AT940" s="220" t="s">
        <v>184</v>
      </c>
      <c r="AU940" s="220" t="s">
        <v>80</v>
      </c>
      <c r="AV940" s="13" t="s">
        <v>80</v>
      </c>
      <c r="AW940" s="13" t="s">
        <v>4</v>
      </c>
      <c r="AX940" s="13" t="s">
        <v>78</v>
      </c>
      <c r="AY940" s="220" t="s">
        <v>162</v>
      </c>
    </row>
    <row r="941" spans="1:65" s="2" customFormat="1" ht="16.5" customHeight="1">
      <c r="A941" s="35"/>
      <c r="B941" s="36"/>
      <c r="C941" s="193" t="s">
        <v>1633</v>
      </c>
      <c r="D941" s="193" t="s">
        <v>164</v>
      </c>
      <c r="E941" s="194" t="s">
        <v>1634</v>
      </c>
      <c r="F941" s="195" t="s">
        <v>1635</v>
      </c>
      <c r="G941" s="196" t="s">
        <v>250</v>
      </c>
      <c r="H941" s="197">
        <v>2165.87</v>
      </c>
      <c r="I941" s="198"/>
      <c r="J941" s="199">
        <f>ROUND(I941*H941,2)</f>
        <v>0</v>
      </c>
      <c r="K941" s="195" t="s">
        <v>168</v>
      </c>
      <c r="L941" s="40"/>
      <c r="M941" s="200" t="s">
        <v>19</v>
      </c>
      <c r="N941" s="201" t="s">
        <v>42</v>
      </c>
      <c r="O941" s="65"/>
      <c r="P941" s="202">
        <f>O941*H941</f>
        <v>0</v>
      </c>
      <c r="Q941" s="202">
        <v>8.8000000000000003E-4</v>
      </c>
      <c r="R941" s="202">
        <f>Q941*H941</f>
        <v>1.9059656</v>
      </c>
      <c r="S941" s="202">
        <v>0</v>
      </c>
      <c r="T941" s="203">
        <f>S941*H941</f>
        <v>0</v>
      </c>
      <c r="U941" s="35"/>
      <c r="V941" s="35"/>
      <c r="W941" s="35"/>
      <c r="X941" s="35"/>
      <c r="Y941" s="35"/>
      <c r="Z941" s="35"/>
      <c r="AA941" s="35"/>
      <c r="AB941" s="35"/>
      <c r="AC941" s="35"/>
      <c r="AD941" s="35"/>
      <c r="AE941" s="35"/>
      <c r="AR941" s="204" t="s">
        <v>254</v>
      </c>
      <c r="AT941" s="204" t="s">
        <v>164</v>
      </c>
      <c r="AU941" s="204" t="s">
        <v>80</v>
      </c>
      <c r="AY941" s="18" t="s">
        <v>162</v>
      </c>
      <c r="BE941" s="205">
        <f>IF(N941="základní",J941,0)</f>
        <v>0</v>
      </c>
      <c r="BF941" s="205">
        <f>IF(N941="snížená",J941,0)</f>
        <v>0</v>
      </c>
      <c r="BG941" s="205">
        <f>IF(N941="zákl. přenesená",J941,0)</f>
        <v>0</v>
      </c>
      <c r="BH941" s="205">
        <f>IF(N941="sníž. přenesená",J941,0)</f>
        <v>0</v>
      </c>
      <c r="BI941" s="205">
        <f>IF(N941="nulová",J941,0)</f>
        <v>0</v>
      </c>
      <c r="BJ941" s="18" t="s">
        <v>78</v>
      </c>
      <c r="BK941" s="205">
        <f>ROUND(I941*H941,2)</f>
        <v>0</v>
      </c>
      <c r="BL941" s="18" t="s">
        <v>254</v>
      </c>
      <c r="BM941" s="204" t="s">
        <v>1636</v>
      </c>
    </row>
    <row r="942" spans="1:65" s="2" customFormat="1" ht="39">
      <c r="A942" s="35"/>
      <c r="B942" s="36"/>
      <c r="C942" s="37"/>
      <c r="D942" s="206" t="s">
        <v>171</v>
      </c>
      <c r="E942" s="37"/>
      <c r="F942" s="207" t="s">
        <v>1637</v>
      </c>
      <c r="G942" s="37"/>
      <c r="H942" s="37"/>
      <c r="I942" s="116"/>
      <c r="J942" s="37"/>
      <c r="K942" s="37"/>
      <c r="L942" s="40"/>
      <c r="M942" s="208"/>
      <c r="N942" s="209"/>
      <c r="O942" s="65"/>
      <c r="P942" s="65"/>
      <c r="Q942" s="65"/>
      <c r="R942" s="65"/>
      <c r="S942" s="65"/>
      <c r="T942" s="66"/>
      <c r="U942" s="35"/>
      <c r="V942" s="35"/>
      <c r="W942" s="35"/>
      <c r="X942" s="35"/>
      <c r="Y942" s="35"/>
      <c r="Z942" s="35"/>
      <c r="AA942" s="35"/>
      <c r="AB942" s="35"/>
      <c r="AC942" s="35"/>
      <c r="AD942" s="35"/>
      <c r="AE942" s="35"/>
      <c r="AT942" s="18" t="s">
        <v>171</v>
      </c>
      <c r="AU942" s="18" t="s">
        <v>80</v>
      </c>
    </row>
    <row r="943" spans="1:65" s="13" customFormat="1" ht="11.25">
      <c r="B943" s="210"/>
      <c r="C943" s="211"/>
      <c r="D943" s="206" t="s">
        <v>184</v>
      </c>
      <c r="E943" s="212" t="s">
        <v>19</v>
      </c>
      <c r="F943" s="213" t="s">
        <v>1638</v>
      </c>
      <c r="G943" s="211"/>
      <c r="H943" s="214">
        <v>2165.87</v>
      </c>
      <c r="I943" s="215"/>
      <c r="J943" s="211"/>
      <c r="K943" s="211"/>
      <c r="L943" s="216"/>
      <c r="M943" s="217"/>
      <c r="N943" s="218"/>
      <c r="O943" s="218"/>
      <c r="P943" s="218"/>
      <c r="Q943" s="218"/>
      <c r="R943" s="218"/>
      <c r="S943" s="218"/>
      <c r="T943" s="219"/>
      <c r="AT943" s="220" t="s">
        <v>184</v>
      </c>
      <c r="AU943" s="220" t="s">
        <v>80</v>
      </c>
      <c r="AV943" s="13" t="s">
        <v>80</v>
      </c>
      <c r="AW943" s="13" t="s">
        <v>33</v>
      </c>
      <c r="AX943" s="13" t="s">
        <v>78</v>
      </c>
      <c r="AY943" s="220" t="s">
        <v>162</v>
      </c>
    </row>
    <row r="944" spans="1:65" s="2" customFormat="1" ht="16.5" customHeight="1">
      <c r="A944" s="35"/>
      <c r="B944" s="36"/>
      <c r="C944" s="232" t="s">
        <v>1639</v>
      </c>
      <c r="D944" s="232" t="s">
        <v>259</v>
      </c>
      <c r="E944" s="233" t="s">
        <v>1591</v>
      </c>
      <c r="F944" s="234" t="s">
        <v>1582</v>
      </c>
      <c r="G944" s="235" t="s">
        <v>250</v>
      </c>
      <c r="H944" s="236">
        <v>2490.7510000000002</v>
      </c>
      <c r="I944" s="237"/>
      <c r="J944" s="238">
        <f>ROUND(I944*H944,2)</f>
        <v>0</v>
      </c>
      <c r="K944" s="234" t="s">
        <v>19</v>
      </c>
      <c r="L944" s="239"/>
      <c r="M944" s="240" t="s">
        <v>19</v>
      </c>
      <c r="N944" s="241" t="s">
        <v>42</v>
      </c>
      <c r="O944" s="65"/>
      <c r="P944" s="202">
        <f>O944*H944</f>
        <v>0</v>
      </c>
      <c r="Q944" s="202">
        <v>4.4999999999999997E-3</v>
      </c>
      <c r="R944" s="202">
        <f>Q944*H944</f>
        <v>11.208379499999999</v>
      </c>
      <c r="S944" s="202">
        <v>0</v>
      </c>
      <c r="T944" s="203">
        <f>S944*H944</f>
        <v>0</v>
      </c>
      <c r="U944" s="35"/>
      <c r="V944" s="35"/>
      <c r="W944" s="35"/>
      <c r="X944" s="35"/>
      <c r="Y944" s="35"/>
      <c r="Z944" s="35"/>
      <c r="AA944" s="35"/>
      <c r="AB944" s="35"/>
      <c r="AC944" s="35"/>
      <c r="AD944" s="35"/>
      <c r="AE944" s="35"/>
      <c r="AR944" s="204" t="s">
        <v>344</v>
      </c>
      <c r="AT944" s="204" t="s">
        <v>259</v>
      </c>
      <c r="AU944" s="204" t="s">
        <v>80</v>
      </c>
      <c r="AY944" s="18" t="s">
        <v>162</v>
      </c>
      <c r="BE944" s="205">
        <f>IF(N944="základní",J944,0)</f>
        <v>0</v>
      </c>
      <c r="BF944" s="205">
        <f>IF(N944="snížená",J944,0)</f>
        <v>0</v>
      </c>
      <c r="BG944" s="205">
        <f>IF(N944="zákl. přenesená",J944,0)</f>
        <v>0</v>
      </c>
      <c r="BH944" s="205">
        <f>IF(N944="sníž. přenesená",J944,0)</f>
        <v>0</v>
      </c>
      <c r="BI944" s="205">
        <f>IF(N944="nulová",J944,0)</f>
        <v>0</v>
      </c>
      <c r="BJ944" s="18" t="s">
        <v>78</v>
      </c>
      <c r="BK944" s="205">
        <f>ROUND(I944*H944,2)</f>
        <v>0</v>
      </c>
      <c r="BL944" s="18" t="s">
        <v>254</v>
      </c>
      <c r="BM944" s="204" t="s">
        <v>1640</v>
      </c>
    </row>
    <row r="945" spans="1:65" s="2" customFormat="1" ht="19.5">
      <c r="A945" s="35"/>
      <c r="B945" s="36"/>
      <c r="C945" s="37"/>
      <c r="D945" s="206" t="s">
        <v>264</v>
      </c>
      <c r="E945" s="37"/>
      <c r="F945" s="207" t="s">
        <v>1584</v>
      </c>
      <c r="G945" s="37"/>
      <c r="H945" s="37"/>
      <c r="I945" s="116"/>
      <c r="J945" s="37"/>
      <c r="K945" s="37"/>
      <c r="L945" s="40"/>
      <c r="M945" s="208"/>
      <c r="N945" s="209"/>
      <c r="O945" s="65"/>
      <c r="P945" s="65"/>
      <c r="Q945" s="65"/>
      <c r="R945" s="65"/>
      <c r="S945" s="65"/>
      <c r="T945" s="66"/>
      <c r="U945" s="35"/>
      <c r="V945" s="35"/>
      <c r="W945" s="35"/>
      <c r="X945" s="35"/>
      <c r="Y945" s="35"/>
      <c r="Z945" s="35"/>
      <c r="AA945" s="35"/>
      <c r="AB945" s="35"/>
      <c r="AC945" s="35"/>
      <c r="AD945" s="35"/>
      <c r="AE945" s="35"/>
      <c r="AT945" s="18" t="s">
        <v>264</v>
      </c>
      <c r="AU945" s="18" t="s">
        <v>80</v>
      </c>
    </row>
    <row r="946" spans="1:65" s="13" customFormat="1" ht="11.25">
      <c r="B946" s="210"/>
      <c r="C946" s="211"/>
      <c r="D946" s="206" t="s">
        <v>184</v>
      </c>
      <c r="E946" s="211"/>
      <c r="F946" s="213" t="s">
        <v>1641</v>
      </c>
      <c r="G946" s="211"/>
      <c r="H946" s="214">
        <v>2490.7510000000002</v>
      </c>
      <c r="I946" s="215"/>
      <c r="J946" s="211"/>
      <c r="K946" s="211"/>
      <c r="L946" s="216"/>
      <c r="M946" s="217"/>
      <c r="N946" s="218"/>
      <c r="O946" s="218"/>
      <c r="P946" s="218"/>
      <c r="Q946" s="218"/>
      <c r="R946" s="218"/>
      <c r="S946" s="218"/>
      <c r="T946" s="219"/>
      <c r="AT946" s="220" t="s">
        <v>184</v>
      </c>
      <c r="AU946" s="220" t="s">
        <v>80</v>
      </c>
      <c r="AV946" s="13" t="s">
        <v>80</v>
      </c>
      <c r="AW946" s="13" t="s">
        <v>4</v>
      </c>
      <c r="AX946" s="13" t="s">
        <v>78</v>
      </c>
      <c r="AY946" s="220" t="s">
        <v>162</v>
      </c>
    </row>
    <row r="947" spans="1:65" s="2" customFormat="1" ht="21.75" customHeight="1">
      <c r="A947" s="35"/>
      <c r="B947" s="36"/>
      <c r="C947" s="193" t="s">
        <v>1642</v>
      </c>
      <c r="D947" s="193" t="s">
        <v>164</v>
      </c>
      <c r="E947" s="194" t="s">
        <v>1643</v>
      </c>
      <c r="F947" s="195" t="s">
        <v>1644</v>
      </c>
      <c r="G947" s="196" t="s">
        <v>481</v>
      </c>
      <c r="H947" s="197">
        <v>6</v>
      </c>
      <c r="I947" s="198"/>
      <c r="J947" s="199">
        <f>ROUND(I947*H947,2)</f>
        <v>0</v>
      </c>
      <c r="K947" s="195" t="s">
        <v>168</v>
      </c>
      <c r="L947" s="40"/>
      <c r="M947" s="200" t="s">
        <v>19</v>
      </c>
      <c r="N947" s="201" t="s">
        <v>42</v>
      </c>
      <c r="O947" s="65"/>
      <c r="P947" s="202">
        <f>O947*H947</f>
        <v>0</v>
      </c>
      <c r="Q947" s="202">
        <v>7.4999999999999997E-3</v>
      </c>
      <c r="R947" s="202">
        <f>Q947*H947</f>
        <v>4.4999999999999998E-2</v>
      </c>
      <c r="S947" s="202">
        <v>0</v>
      </c>
      <c r="T947" s="203">
        <f>S947*H947</f>
        <v>0</v>
      </c>
      <c r="U947" s="35"/>
      <c r="V947" s="35"/>
      <c r="W947" s="35"/>
      <c r="X947" s="35"/>
      <c r="Y947" s="35"/>
      <c r="Z947" s="35"/>
      <c r="AA947" s="35"/>
      <c r="AB947" s="35"/>
      <c r="AC947" s="35"/>
      <c r="AD947" s="35"/>
      <c r="AE947" s="35"/>
      <c r="AR947" s="204" t="s">
        <v>254</v>
      </c>
      <c r="AT947" s="204" t="s">
        <v>164</v>
      </c>
      <c r="AU947" s="204" t="s">
        <v>80</v>
      </c>
      <c r="AY947" s="18" t="s">
        <v>162</v>
      </c>
      <c r="BE947" s="205">
        <f>IF(N947="základní",J947,0)</f>
        <v>0</v>
      </c>
      <c r="BF947" s="205">
        <f>IF(N947="snížená",J947,0)</f>
        <v>0</v>
      </c>
      <c r="BG947" s="205">
        <f>IF(N947="zákl. přenesená",J947,0)</f>
        <v>0</v>
      </c>
      <c r="BH947" s="205">
        <f>IF(N947="sníž. přenesená",J947,0)</f>
        <v>0</v>
      </c>
      <c r="BI947" s="205">
        <f>IF(N947="nulová",J947,0)</f>
        <v>0</v>
      </c>
      <c r="BJ947" s="18" t="s">
        <v>78</v>
      </c>
      <c r="BK947" s="205">
        <f>ROUND(I947*H947,2)</f>
        <v>0</v>
      </c>
      <c r="BL947" s="18" t="s">
        <v>254</v>
      </c>
      <c r="BM947" s="204" t="s">
        <v>1645</v>
      </c>
    </row>
    <row r="948" spans="1:65" s="2" customFormat="1" ht="39">
      <c r="A948" s="35"/>
      <c r="B948" s="36"/>
      <c r="C948" s="37"/>
      <c r="D948" s="206" t="s">
        <v>171</v>
      </c>
      <c r="E948" s="37"/>
      <c r="F948" s="207" t="s">
        <v>1637</v>
      </c>
      <c r="G948" s="37"/>
      <c r="H948" s="37"/>
      <c r="I948" s="116"/>
      <c r="J948" s="37"/>
      <c r="K948" s="37"/>
      <c r="L948" s="40"/>
      <c r="M948" s="208"/>
      <c r="N948" s="209"/>
      <c r="O948" s="65"/>
      <c r="P948" s="65"/>
      <c r="Q948" s="65"/>
      <c r="R948" s="65"/>
      <c r="S948" s="65"/>
      <c r="T948" s="66"/>
      <c r="U948" s="35"/>
      <c r="V948" s="35"/>
      <c r="W948" s="35"/>
      <c r="X948" s="35"/>
      <c r="Y948" s="35"/>
      <c r="Z948" s="35"/>
      <c r="AA948" s="35"/>
      <c r="AB948" s="35"/>
      <c r="AC948" s="35"/>
      <c r="AD948" s="35"/>
      <c r="AE948" s="35"/>
      <c r="AT948" s="18" t="s">
        <v>171</v>
      </c>
      <c r="AU948" s="18" t="s">
        <v>80</v>
      </c>
    </row>
    <row r="949" spans="1:65" s="2" customFormat="1" ht="16.5" customHeight="1">
      <c r="A949" s="35"/>
      <c r="B949" s="36"/>
      <c r="C949" s="193" t="s">
        <v>1646</v>
      </c>
      <c r="D949" s="193" t="s">
        <v>164</v>
      </c>
      <c r="E949" s="194" t="s">
        <v>1647</v>
      </c>
      <c r="F949" s="195" t="s">
        <v>1648</v>
      </c>
      <c r="G949" s="196" t="s">
        <v>245</v>
      </c>
      <c r="H949" s="197">
        <v>235</v>
      </c>
      <c r="I949" s="198"/>
      <c r="J949" s="199">
        <f>ROUND(I949*H949,2)</f>
        <v>0</v>
      </c>
      <c r="K949" s="195" t="s">
        <v>168</v>
      </c>
      <c r="L949" s="40"/>
      <c r="M949" s="200" t="s">
        <v>19</v>
      </c>
      <c r="N949" s="201" t="s">
        <v>42</v>
      </c>
      <c r="O949" s="65"/>
      <c r="P949" s="202">
        <f>O949*H949</f>
        <v>0</v>
      </c>
      <c r="Q949" s="202">
        <v>2.9999999999999997E-4</v>
      </c>
      <c r="R949" s="202">
        <f>Q949*H949</f>
        <v>7.0499999999999993E-2</v>
      </c>
      <c r="S949" s="202">
        <v>0</v>
      </c>
      <c r="T949" s="203">
        <f>S949*H949</f>
        <v>0</v>
      </c>
      <c r="U949" s="35"/>
      <c r="V949" s="35"/>
      <c r="W949" s="35"/>
      <c r="X949" s="35"/>
      <c r="Y949" s="35"/>
      <c r="Z949" s="35"/>
      <c r="AA949" s="35"/>
      <c r="AB949" s="35"/>
      <c r="AC949" s="35"/>
      <c r="AD949" s="35"/>
      <c r="AE949" s="35"/>
      <c r="AR949" s="204" t="s">
        <v>254</v>
      </c>
      <c r="AT949" s="204" t="s">
        <v>164</v>
      </c>
      <c r="AU949" s="204" t="s">
        <v>80</v>
      </c>
      <c r="AY949" s="18" t="s">
        <v>162</v>
      </c>
      <c r="BE949" s="205">
        <f>IF(N949="základní",J949,0)</f>
        <v>0</v>
      </c>
      <c r="BF949" s="205">
        <f>IF(N949="snížená",J949,0)</f>
        <v>0</v>
      </c>
      <c r="BG949" s="205">
        <f>IF(N949="zákl. přenesená",J949,0)</f>
        <v>0</v>
      </c>
      <c r="BH949" s="205">
        <f>IF(N949="sníž. přenesená",J949,0)</f>
        <v>0</v>
      </c>
      <c r="BI949" s="205">
        <f>IF(N949="nulová",J949,0)</f>
        <v>0</v>
      </c>
      <c r="BJ949" s="18" t="s">
        <v>78</v>
      </c>
      <c r="BK949" s="205">
        <f>ROUND(I949*H949,2)</f>
        <v>0</v>
      </c>
      <c r="BL949" s="18" t="s">
        <v>254</v>
      </c>
      <c r="BM949" s="204" t="s">
        <v>1649</v>
      </c>
    </row>
    <row r="950" spans="1:65" s="2" customFormat="1" ht="39">
      <c r="A950" s="35"/>
      <c r="B950" s="36"/>
      <c r="C950" s="37"/>
      <c r="D950" s="206" t="s">
        <v>171</v>
      </c>
      <c r="E950" s="37"/>
      <c r="F950" s="207" t="s">
        <v>1650</v>
      </c>
      <c r="G950" s="37"/>
      <c r="H950" s="37"/>
      <c r="I950" s="116"/>
      <c r="J950" s="37"/>
      <c r="K950" s="37"/>
      <c r="L950" s="40"/>
      <c r="M950" s="208"/>
      <c r="N950" s="209"/>
      <c r="O950" s="65"/>
      <c r="P950" s="65"/>
      <c r="Q950" s="65"/>
      <c r="R950" s="65"/>
      <c r="S950" s="65"/>
      <c r="T950" s="66"/>
      <c r="U950" s="35"/>
      <c r="V950" s="35"/>
      <c r="W950" s="35"/>
      <c r="X950" s="35"/>
      <c r="Y950" s="35"/>
      <c r="Z950" s="35"/>
      <c r="AA950" s="35"/>
      <c r="AB950" s="35"/>
      <c r="AC950" s="35"/>
      <c r="AD950" s="35"/>
      <c r="AE950" s="35"/>
      <c r="AT950" s="18" t="s">
        <v>171</v>
      </c>
      <c r="AU950" s="18" t="s">
        <v>80</v>
      </c>
    </row>
    <row r="951" spans="1:65" s="13" customFormat="1" ht="11.25">
      <c r="B951" s="210"/>
      <c r="C951" s="211"/>
      <c r="D951" s="206" t="s">
        <v>184</v>
      </c>
      <c r="E951" s="212" t="s">
        <v>19</v>
      </c>
      <c r="F951" s="213" t="s">
        <v>1651</v>
      </c>
      <c r="G951" s="211"/>
      <c r="H951" s="214">
        <v>235</v>
      </c>
      <c r="I951" s="215"/>
      <c r="J951" s="211"/>
      <c r="K951" s="211"/>
      <c r="L951" s="216"/>
      <c r="M951" s="217"/>
      <c r="N951" s="218"/>
      <c r="O951" s="218"/>
      <c r="P951" s="218"/>
      <c r="Q951" s="218"/>
      <c r="R951" s="218"/>
      <c r="S951" s="218"/>
      <c r="T951" s="219"/>
      <c r="AT951" s="220" t="s">
        <v>184</v>
      </c>
      <c r="AU951" s="220" t="s">
        <v>80</v>
      </c>
      <c r="AV951" s="13" t="s">
        <v>80</v>
      </c>
      <c r="AW951" s="13" t="s">
        <v>33</v>
      </c>
      <c r="AX951" s="13" t="s">
        <v>78</v>
      </c>
      <c r="AY951" s="220" t="s">
        <v>162</v>
      </c>
    </row>
    <row r="952" spans="1:65" s="2" customFormat="1" ht="21.75" customHeight="1">
      <c r="A952" s="35"/>
      <c r="B952" s="36"/>
      <c r="C952" s="193" t="s">
        <v>1652</v>
      </c>
      <c r="D952" s="193" t="s">
        <v>164</v>
      </c>
      <c r="E952" s="194" t="s">
        <v>1653</v>
      </c>
      <c r="F952" s="195" t="s">
        <v>1654</v>
      </c>
      <c r="G952" s="196" t="s">
        <v>245</v>
      </c>
      <c r="H952" s="197">
        <v>604.83000000000004</v>
      </c>
      <c r="I952" s="198"/>
      <c r="J952" s="199">
        <f>ROUND(I952*H952,2)</f>
        <v>0</v>
      </c>
      <c r="K952" s="195" t="s">
        <v>168</v>
      </c>
      <c r="L952" s="40"/>
      <c r="M952" s="200" t="s">
        <v>19</v>
      </c>
      <c r="N952" s="201" t="s">
        <v>42</v>
      </c>
      <c r="O952" s="65"/>
      <c r="P952" s="202">
        <f>O952*H952</f>
        <v>0</v>
      </c>
      <c r="Q952" s="202">
        <v>5.9999999999999995E-4</v>
      </c>
      <c r="R952" s="202">
        <f>Q952*H952</f>
        <v>0.362898</v>
      </c>
      <c r="S952" s="202">
        <v>0</v>
      </c>
      <c r="T952" s="203">
        <f>S952*H952</f>
        <v>0</v>
      </c>
      <c r="U952" s="35"/>
      <c r="V952" s="35"/>
      <c r="W952" s="35"/>
      <c r="X952" s="35"/>
      <c r="Y952" s="35"/>
      <c r="Z952" s="35"/>
      <c r="AA952" s="35"/>
      <c r="AB952" s="35"/>
      <c r="AC952" s="35"/>
      <c r="AD952" s="35"/>
      <c r="AE952" s="35"/>
      <c r="AR952" s="204" t="s">
        <v>254</v>
      </c>
      <c r="AT952" s="204" t="s">
        <v>164</v>
      </c>
      <c r="AU952" s="204" t="s">
        <v>80</v>
      </c>
      <c r="AY952" s="18" t="s">
        <v>162</v>
      </c>
      <c r="BE952" s="205">
        <f>IF(N952="základní",J952,0)</f>
        <v>0</v>
      </c>
      <c r="BF952" s="205">
        <f>IF(N952="snížená",J952,0)</f>
        <v>0</v>
      </c>
      <c r="BG952" s="205">
        <f>IF(N952="zákl. přenesená",J952,0)</f>
        <v>0</v>
      </c>
      <c r="BH952" s="205">
        <f>IF(N952="sníž. přenesená",J952,0)</f>
        <v>0</v>
      </c>
      <c r="BI952" s="205">
        <f>IF(N952="nulová",J952,0)</f>
        <v>0</v>
      </c>
      <c r="BJ952" s="18" t="s">
        <v>78</v>
      </c>
      <c r="BK952" s="205">
        <f>ROUND(I952*H952,2)</f>
        <v>0</v>
      </c>
      <c r="BL952" s="18" t="s">
        <v>254</v>
      </c>
      <c r="BM952" s="204" t="s">
        <v>1655</v>
      </c>
    </row>
    <row r="953" spans="1:65" s="2" customFormat="1" ht="39">
      <c r="A953" s="35"/>
      <c r="B953" s="36"/>
      <c r="C953" s="37"/>
      <c r="D953" s="206" t="s">
        <v>171</v>
      </c>
      <c r="E953" s="37"/>
      <c r="F953" s="207" t="s">
        <v>1650</v>
      </c>
      <c r="G953" s="37"/>
      <c r="H953" s="37"/>
      <c r="I953" s="116"/>
      <c r="J953" s="37"/>
      <c r="K953" s="37"/>
      <c r="L953" s="40"/>
      <c r="M953" s="208"/>
      <c r="N953" s="209"/>
      <c r="O953" s="65"/>
      <c r="P953" s="65"/>
      <c r="Q953" s="65"/>
      <c r="R953" s="65"/>
      <c r="S953" s="65"/>
      <c r="T953" s="66"/>
      <c r="U953" s="35"/>
      <c r="V953" s="35"/>
      <c r="W953" s="35"/>
      <c r="X953" s="35"/>
      <c r="Y953" s="35"/>
      <c r="Z953" s="35"/>
      <c r="AA953" s="35"/>
      <c r="AB953" s="35"/>
      <c r="AC953" s="35"/>
      <c r="AD953" s="35"/>
      <c r="AE953" s="35"/>
      <c r="AT953" s="18" t="s">
        <v>171</v>
      </c>
      <c r="AU953" s="18" t="s">
        <v>80</v>
      </c>
    </row>
    <row r="954" spans="1:65" s="13" customFormat="1" ht="11.25">
      <c r="B954" s="210"/>
      <c r="C954" s="211"/>
      <c r="D954" s="206" t="s">
        <v>184</v>
      </c>
      <c r="E954" s="212" t="s">
        <v>19</v>
      </c>
      <c r="F954" s="213" t="s">
        <v>1656</v>
      </c>
      <c r="G954" s="211"/>
      <c r="H954" s="214">
        <v>604.83000000000004</v>
      </c>
      <c r="I954" s="215"/>
      <c r="J954" s="211"/>
      <c r="K954" s="211"/>
      <c r="L954" s="216"/>
      <c r="M954" s="217"/>
      <c r="N954" s="218"/>
      <c r="O954" s="218"/>
      <c r="P954" s="218"/>
      <c r="Q954" s="218"/>
      <c r="R954" s="218"/>
      <c r="S954" s="218"/>
      <c r="T954" s="219"/>
      <c r="AT954" s="220" t="s">
        <v>184</v>
      </c>
      <c r="AU954" s="220" t="s">
        <v>80</v>
      </c>
      <c r="AV954" s="13" t="s">
        <v>80</v>
      </c>
      <c r="AW954" s="13" t="s">
        <v>33</v>
      </c>
      <c r="AX954" s="13" t="s">
        <v>78</v>
      </c>
      <c r="AY954" s="220" t="s">
        <v>162</v>
      </c>
    </row>
    <row r="955" spans="1:65" s="2" customFormat="1" ht="21.75" customHeight="1">
      <c r="A955" s="35"/>
      <c r="B955" s="36"/>
      <c r="C955" s="193" t="s">
        <v>1657</v>
      </c>
      <c r="D955" s="193" t="s">
        <v>164</v>
      </c>
      <c r="E955" s="194" t="s">
        <v>1658</v>
      </c>
      <c r="F955" s="195" t="s">
        <v>1659</v>
      </c>
      <c r="G955" s="196" t="s">
        <v>245</v>
      </c>
      <c r="H955" s="197">
        <v>509.71</v>
      </c>
      <c r="I955" s="198"/>
      <c r="J955" s="199">
        <f>ROUND(I955*H955,2)</f>
        <v>0</v>
      </c>
      <c r="K955" s="195" t="s">
        <v>168</v>
      </c>
      <c r="L955" s="40"/>
      <c r="M955" s="200" t="s">
        <v>19</v>
      </c>
      <c r="N955" s="201" t="s">
        <v>42</v>
      </c>
      <c r="O955" s="65"/>
      <c r="P955" s="202">
        <f>O955*H955</f>
        <v>0</v>
      </c>
      <c r="Q955" s="202">
        <v>5.9999999999999995E-4</v>
      </c>
      <c r="R955" s="202">
        <f>Q955*H955</f>
        <v>0.30582599999999999</v>
      </c>
      <c r="S955" s="202">
        <v>0</v>
      </c>
      <c r="T955" s="203">
        <f>S955*H955</f>
        <v>0</v>
      </c>
      <c r="U955" s="35"/>
      <c r="V955" s="35"/>
      <c r="W955" s="35"/>
      <c r="X955" s="35"/>
      <c r="Y955" s="35"/>
      <c r="Z955" s="35"/>
      <c r="AA955" s="35"/>
      <c r="AB955" s="35"/>
      <c r="AC955" s="35"/>
      <c r="AD955" s="35"/>
      <c r="AE955" s="35"/>
      <c r="AR955" s="204" t="s">
        <v>254</v>
      </c>
      <c r="AT955" s="204" t="s">
        <v>164</v>
      </c>
      <c r="AU955" s="204" t="s">
        <v>80</v>
      </c>
      <c r="AY955" s="18" t="s">
        <v>162</v>
      </c>
      <c r="BE955" s="205">
        <f>IF(N955="základní",J955,0)</f>
        <v>0</v>
      </c>
      <c r="BF955" s="205">
        <f>IF(N955="snížená",J955,0)</f>
        <v>0</v>
      </c>
      <c r="BG955" s="205">
        <f>IF(N955="zákl. přenesená",J955,0)</f>
        <v>0</v>
      </c>
      <c r="BH955" s="205">
        <f>IF(N955="sníž. přenesená",J955,0)</f>
        <v>0</v>
      </c>
      <c r="BI955" s="205">
        <f>IF(N955="nulová",J955,0)</f>
        <v>0</v>
      </c>
      <c r="BJ955" s="18" t="s">
        <v>78</v>
      </c>
      <c r="BK955" s="205">
        <f>ROUND(I955*H955,2)</f>
        <v>0</v>
      </c>
      <c r="BL955" s="18" t="s">
        <v>254</v>
      </c>
      <c r="BM955" s="204" t="s">
        <v>1660</v>
      </c>
    </row>
    <row r="956" spans="1:65" s="2" customFormat="1" ht="39">
      <c r="A956" s="35"/>
      <c r="B956" s="36"/>
      <c r="C956" s="37"/>
      <c r="D956" s="206" t="s">
        <v>171</v>
      </c>
      <c r="E956" s="37"/>
      <c r="F956" s="207" t="s">
        <v>1650</v>
      </c>
      <c r="G956" s="37"/>
      <c r="H956" s="37"/>
      <c r="I956" s="116"/>
      <c r="J956" s="37"/>
      <c r="K956" s="37"/>
      <c r="L956" s="40"/>
      <c r="M956" s="208"/>
      <c r="N956" s="209"/>
      <c r="O956" s="65"/>
      <c r="P956" s="65"/>
      <c r="Q956" s="65"/>
      <c r="R956" s="65"/>
      <c r="S956" s="65"/>
      <c r="T956" s="66"/>
      <c r="U956" s="35"/>
      <c r="V956" s="35"/>
      <c r="W956" s="35"/>
      <c r="X956" s="35"/>
      <c r="Y956" s="35"/>
      <c r="Z956" s="35"/>
      <c r="AA956" s="35"/>
      <c r="AB956" s="35"/>
      <c r="AC956" s="35"/>
      <c r="AD956" s="35"/>
      <c r="AE956" s="35"/>
      <c r="AT956" s="18" t="s">
        <v>171</v>
      </c>
      <c r="AU956" s="18" t="s">
        <v>80</v>
      </c>
    </row>
    <row r="957" spans="1:65" s="13" customFormat="1" ht="11.25">
      <c r="B957" s="210"/>
      <c r="C957" s="211"/>
      <c r="D957" s="206" t="s">
        <v>184</v>
      </c>
      <c r="E957" s="212" t="s">
        <v>19</v>
      </c>
      <c r="F957" s="213" t="s">
        <v>1661</v>
      </c>
      <c r="G957" s="211"/>
      <c r="H957" s="214">
        <v>509.71</v>
      </c>
      <c r="I957" s="215"/>
      <c r="J957" s="211"/>
      <c r="K957" s="211"/>
      <c r="L957" s="216"/>
      <c r="M957" s="217"/>
      <c r="N957" s="218"/>
      <c r="O957" s="218"/>
      <c r="P957" s="218"/>
      <c r="Q957" s="218"/>
      <c r="R957" s="218"/>
      <c r="S957" s="218"/>
      <c r="T957" s="219"/>
      <c r="AT957" s="220" t="s">
        <v>184</v>
      </c>
      <c r="AU957" s="220" t="s">
        <v>80</v>
      </c>
      <c r="AV957" s="13" t="s">
        <v>80</v>
      </c>
      <c r="AW957" s="13" t="s">
        <v>33</v>
      </c>
      <c r="AX957" s="13" t="s">
        <v>78</v>
      </c>
      <c r="AY957" s="220" t="s">
        <v>162</v>
      </c>
    </row>
    <row r="958" spans="1:65" s="2" customFormat="1" ht="33" customHeight="1">
      <c r="A958" s="35"/>
      <c r="B958" s="36"/>
      <c r="C958" s="193" t="s">
        <v>1662</v>
      </c>
      <c r="D958" s="193" t="s">
        <v>164</v>
      </c>
      <c r="E958" s="194" t="s">
        <v>1663</v>
      </c>
      <c r="F958" s="195" t="s">
        <v>1664</v>
      </c>
      <c r="G958" s="196" t="s">
        <v>250</v>
      </c>
      <c r="H958" s="197">
        <v>1962.68</v>
      </c>
      <c r="I958" s="198"/>
      <c r="J958" s="199">
        <f>ROUND(I958*H958,2)</f>
        <v>0</v>
      </c>
      <c r="K958" s="195" t="s">
        <v>19</v>
      </c>
      <c r="L958" s="40"/>
      <c r="M958" s="200" t="s">
        <v>19</v>
      </c>
      <c r="N958" s="201" t="s">
        <v>42</v>
      </c>
      <c r="O958" s="65"/>
      <c r="P958" s="202">
        <f>O958*H958</f>
        <v>0</v>
      </c>
      <c r="Q958" s="202">
        <v>1.3999999999999999E-4</v>
      </c>
      <c r="R958" s="202">
        <f>Q958*H958</f>
        <v>0.2747752</v>
      </c>
      <c r="S958" s="202">
        <v>0</v>
      </c>
      <c r="T958" s="203">
        <f>S958*H958</f>
        <v>0</v>
      </c>
      <c r="U958" s="35"/>
      <c r="V958" s="35"/>
      <c r="W958" s="35"/>
      <c r="X958" s="35"/>
      <c r="Y958" s="35"/>
      <c r="Z958" s="35"/>
      <c r="AA958" s="35"/>
      <c r="AB958" s="35"/>
      <c r="AC958" s="35"/>
      <c r="AD958" s="35"/>
      <c r="AE958" s="35"/>
      <c r="AR958" s="204" t="s">
        <v>254</v>
      </c>
      <c r="AT958" s="204" t="s">
        <v>164</v>
      </c>
      <c r="AU958" s="204" t="s">
        <v>80</v>
      </c>
      <c r="AY958" s="18" t="s">
        <v>162</v>
      </c>
      <c r="BE958" s="205">
        <f>IF(N958="základní",J958,0)</f>
        <v>0</v>
      </c>
      <c r="BF958" s="205">
        <f>IF(N958="snížená",J958,0)</f>
        <v>0</v>
      </c>
      <c r="BG958" s="205">
        <f>IF(N958="zákl. přenesená",J958,0)</f>
        <v>0</v>
      </c>
      <c r="BH958" s="205">
        <f>IF(N958="sníž. přenesená",J958,0)</f>
        <v>0</v>
      </c>
      <c r="BI958" s="205">
        <f>IF(N958="nulová",J958,0)</f>
        <v>0</v>
      </c>
      <c r="BJ958" s="18" t="s">
        <v>78</v>
      </c>
      <c r="BK958" s="205">
        <f>ROUND(I958*H958,2)</f>
        <v>0</v>
      </c>
      <c r="BL958" s="18" t="s">
        <v>254</v>
      </c>
      <c r="BM958" s="204" t="s">
        <v>1665</v>
      </c>
    </row>
    <row r="959" spans="1:65" s="2" customFormat="1" ht="58.5">
      <c r="A959" s="35"/>
      <c r="B959" s="36"/>
      <c r="C959" s="37"/>
      <c r="D959" s="206" t="s">
        <v>171</v>
      </c>
      <c r="E959" s="37"/>
      <c r="F959" s="207" t="s">
        <v>1666</v>
      </c>
      <c r="G959" s="37"/>
      <c r="H959" s="37"/>
      <c r="I959" s="116"/>
      <c r="J959" s="37"/>
      <c r="K959" s="37"/>
      <c r="L959" s="40"/>
      <c r="M959" s="208"/>
      <c r="N959" s="209"/>
      <c r="O959" s="65"/>
      <c r="P959" s="65"/>
      <c r="Q959" s="65"/>
      <c r="R959" s="65"/>
      <c r="S959" s="65"/>
      <c r="T959" s="66"/>
      <c r="U959" s="35"/>
      <c r="V959" s="35"/>
      <c r="W959" s="35"/>
      <c r="X959" s="35"/>
      <c r="Y959" s="35"/>
      <c r="Z959" s="35"/>
      <c r="AA959" s="35"/>
      <c r="AB959" s="35"/>
      <c r="AC959" s="35"/>
      <c r="AD959" s="35"/>
      <c r="AE959" s="35"/>
      <c r="AT959" s="18" t="s">
        <v>171</v>
      </c>
      <c r="AU959" s="18" t="s">
        <v>80</v>
      </c>
    </row>
    <row r="960" spans="1:65" s="13" customFormat="1" ht="11.25">
      <c r="B960" s="210"/>
      <c r="C960" s="211"/>
      <c r="D960" s="206" t="s">
        <v>184</v>
      </c>
      <c r="E960" s="212" t="s">
        <v>19</v>
      </c>
      <c r="F960" s="213" t="s">
        <v>1667</v>
      </c>
      <c r="G960" s="211"/>
      <c r="H960" s="214">
        <v>1962.68</v>
      </c>
      <c r="I960" s="215"/>
      <c r="J960" s="211"/>
      <c r="K960" s="211"/>
      <c r="L960" s="216"/>
      <c r="M960" s="217"/>
      <c r="N960" s="218"/>
      <c r="O960" s="218"/>
      <c r="P960" s="218"/>
      <c r="Q960" s="218"/>
      <c r="R960" s="218"/>
      <c r="S960" s="218"/>
      <c r="T960" s="219"/>
      <c r="AT960" s="220" t="s">
        <v>184</v>
      </c>
      <c r="AU960" s="220" t="s">
        <v>80</v>
      </c>
      <c r="AV960" s="13" t="s">
        <v>80</v>
      </c>
      <c r="AW960" s="13" t="s">
        <v>33</v>
      </c>
      <c r="AX960" s="13" t="s">
        <v>78</v>
      </c>
      <c r="AY960" s="220" t="s">
        <v>162</v>
      </c>
    </row>
    <row r="961" spans="1:65" s="2" customFormat="1" ht="16.5" customHeight="1">
      <c r="A961" s="35"/>
      <c r="B961" s="36"/>
      <c r="C961" s="232" t="s">
        <v>1668</v>
      </c>
      <c r="D961" s="232" t="s">
        <v>259</v>
      </c>
      <c r="E961" s="233" t="s">
        <v>1669</v>
      </c>
      <c r="F961" s="234" t="s">
        <v>1670</v>
      </c>
      <c r="G961" s="235" t="s">
        <v>250</v>
      </c>
      <c r="H961" s="236">
        <v>2257.0819999999999</v>
      </c>
      <c r="I961" s="237"/>
      <c r="J961" s="238">
        <f>ROUND(I961*H961,2)</f>
        <v>0</v>
      </c>
      <c r="K961" s="234" t="s">
        <v>19</v>
      </c>
      <c r="L961" s="239"/>
      <c r="M961" s="240" t="s">
        <v>19</v>
      </c>
      <c r="N961" s="241" t="s">
        <v>42</v>
      </c>
      <c r="O961" s="65"/>
      <c r="P961" s="202">
        <f>O961*H961</f>
        <v>0</v>
      </c>
      <c r="Q961" s="202">
        <v>1.9E-3</v>
      </c>
      <c r="R961" s="202">
        <f>Q961*H961</f>
        <v>4.2884557999999995</v>
      </c>
      <c r="S961" s="202">
        <v>0</v>
      </c>
      <c r="T961" s="203">
        <f>S961*H961</f>
        <v>0</v>
      </c>
      <c r="U961" s="35"/>
      <c r="V961" s="35"/>
      <c r="W961" s="35"/>
      <c r="X961" s="35"/>
      <c r="Y961" s="35"/>
      <c r="Z961" s="35"/>
      <c r="AA961" s="35"/>
      <c r="AB961" s="35"/>
      <c r="AC961" s="35"/>
      <c r="AD961" s="35"/>
      <c r="AE961" s="35"/>
      <c r="AR961" s="204" t="s">
        <v>344</v>
      </c>
      <c r="AT961" s="204" t="s">
        <v>259</v>
      </c>
      <c r="AU961" s="204" t="s">
        <v>80</v>
      </c>
      <c r="AY961" s="18" t="s">
        <v>162</v>
      </c>
      <c r="BE961" s="205">
        <f>IF(N961="základní",J961,0)</f>
        <v>0</v>
      </c>
      <c r="BF961" s="205">
        <f>IF(N961="snížená",J961,0)</f>
        <v>0</v>
      </c>
      <c r="BG961" s="205">
        <f>IF(N961="zákl. přenesená",J961,0)</f>
        <v>0</v>
      </c>
      <c r="BH961" s="205">
        <f>IF(N961="sníž. přenesená",J961,0)</f>
        <v>0</v>
      </c>
      <c r="BI961" s="205">
        <f>IF(N961="nulová",J961,0)</f>
        <v>0</v>
      </c>
      <c r="BJ961" s="18" t="s">
        <v>78</v>
      </c>
      <c r="BK961" s="205">
        <f>ROUND(I961*H961,2)</f>
        <v>0</v>
      </c>
      <c r="BL961" s="18" t="s">
        <v>254</v>
      </c>
      <c r="BM961" s="204" t="s">
        <v>1671</v>
      </c>
    </row>
    <row r="962" spans="1:65" s="2" customFormat="1" ht="19.5">
      <c r="A962" s="35"/>
      <c r="B962" s="36"/>
      <c r="C962" s="37"/>
      <c r="D962" s="206" t="s">
        <v>264</v>
      </c>
      <c r="E962" s="37"/>
      <c r="F962" s="207" t="s">
        <v>1672</v>
      </c>
      <c r="G962" s="37"/>
      <c r="H962" s="37"/>
      <c r="I962" s="116"/>
      <c r="J962" s="37"/>
      <c r="K962" s="37"/>
      <c r="L962" s="40"/>
      <c r="M962" s="208"/>
      <c r="N962" s="209"/>
      <c r="O962" s="65"/>
      <c r="P962" s="65"/>
      <c r="Q962" s="65"/>
      <c r="R962" s="65"/>
      <c r="S962" s="65"/>
      <c r="T962" s="66"/>
      <c r="U962" s="35"/>
      <c r="V962" s="35"/>
      <c r="W962" s="35"/>
      <c r="X962" s="35"/>
      <c r="Y962" s="35"/>
      <c r="Z962" s="35"/>
      <c r="AA962" s="35"/>
      <c r="AB962" s="35"/>
      <c r="AC962" s="35"/>
      <c r="AD962" s="35"/>
      <c r="AE962" s="35"/>
      <c r="AT962" s="18" t="s">
        <v>264</v>
      </c>
      <c r="AU962" s="18" t="s">
        <v>80</v>
      </c>
    </row>
    <row r="963" spans="1:65" s="13" customFormat="1" ht="11.25">
      <c r="B963" s="210"/>
      <c r="C963" s="211"/>
      <c r="D963" s="206" t="s">
        <v>184</v>
      </c>
      <c r="E963" s="211"/>
      <c r="F963" s="213" t="s">
        <v>1673</v>
      </c>
      <c r="G963" s="211"/>
      <c r="H963" s="214">
        <v>2257.0819999999999</v>
      </c>
      <c r="I963" s="215"/>
      <c r="J963" s="211"/>
      <c r="K963" s="211"/>
      <c r="L963" s="216"/>
      <c r="M963" s="217"/>
      <c r="N963" s="218"/>
      <c r="O963" s="218"/>
      <c r="P963" s="218"/>
      <c r="Q963" s="218"/>
      <c r="R963" s="218"/>
      <c r="S963" s="218"/>
      <c r="T963" s="219"/>
      <c r="AT963" s="220" t="s">
        <v>184</v>
      </c>
      <c r="AU963" s="220" t="s">
        <v>80</v>
      </c>
      <c r="AV963" s="13" t="s">
        <v>80</v>
      </c>
      <c r="AW963" s="13" t="s">
        <v>4</v>
      </c>
      <c r="AX963" s="13" t="s">
        <v>78</v>
      </c>
      <c r="AY963" s="220" t="s">
        <v>162</v>
      </c>
    </row>
    <row r="964" spans="1:65" s="2" customFormat="1" ht="33" customHeight="1">
      <c r="A964" s="35"/>
      <c r="B964" s="36"/>
      <c r="C964" s="193" t="s">
        <v>1674</v>
      </c>
      <c r="D964" s="193" t="s">
        <v>164</v>
      </c>
      <c r="E964" s="194" t="s">
        <v>1675</v>
      </c>
      <c r="F964" s="195" t="s">
        <v>1676</v>
      </c>
      <c r="G964" s="196" t="s">
        <v>250</v>
      </c>
      <c r="H964" s="197">
        <v>873.19</v>
      </c>
      <c r="I964" s="198"/>
      <c r="J964" s="199">
        <f>ROUND(I964*H964,2)</f>
        <v>0</v>
      </c>
      <c r="K964" s="195" t="s">
        <v>168</v>
      </c>
      <c r="L964" s="40"/>
      <c r="M964" s="200" t="s">
        <v>19</v>
      </c>
      <c r="N964" s="201" t="s">
        <v>42</v>
      </c>
      <c r="O964" s="65"/>
      <c r="P964" s="202">
        <f>O964*H964</f>
        <v>0</v>
      </c>
      <c r="Q964" s="202">
        <v>1.8000000000000001E-4</v>
      </c>
      <c r="R964" s="202">
        <f>Q964*H964</f>
        <v>0.15717420000000001</v>
      </c>
      <c r="S964" s="202">
        <v>0</v>
      </c>
      <c r="T964" s="203">
        <f>S964*H964</f>
        <v>0</v>
      </c>
      <c r="U964" s="35"/>
      <c r="V964" s="35"/>
      <c r="W964" s="35"/>
      <c r="X964" s="35"/>
      <c r="Y964" s="35"/>
      <c r="Z964" s="35"/>
      <c r="AA964" s="35"/>
      <c r="AB964" s="35"/>
      <c r="AC964" s="35"/>
      <c r="AD964" s="35"/>
      <c r="AE964" s="35"/>
      <c r="AR964" s="204" t="s">
        <v>169</v>
      </c>
      <c r="AT964" s="204" t="s">
        <v>164</v>
      </c>
      <c r="AU964" s="204" t="s">
        <v>80</v>
      </c>
      <c r="AY964" s="18" t="s">
        <v>162</v>
      </c>
      <c r="BE964" s="205">
        <f>IF(N964="základní",J964,0)</f>
        <v>0</v>
      </c>
      <c r="BF964" s="205">
        <f>IF(N964="snížená",J964,0)</f>
        <v>0</v>
      </c>
      <c r="BG964" s="205">
        <f>IF(N964="zákl. přenesená",J964,0)</f>
        <v>0</v>
      </c>
      <c r="BH964" s="205">
        <f>IF(N964="sníž. přenesená",J964,0)</f>
        <v>0</v>
      </c>
      <c r="BI964" s="205">
        <f>IF(N964="nulová",J964,0)</f>
        <v>0</v>
      </c>
      <c r="BJ964" s="18" t="s">
        <v>78</v>
      </c>
      <c r="BK964" s="205">
        <f>ROUND(I964*H964,2)</f>
        <v>0</v>
      </c>
      <c r="BL964" s="18" t="s">
        <v>169</v>
      </c>
      <c r="BM964" s="204" t="s">
        <v>1677</v>
      </c>
    </row>
    <row r="965" spans="1:65" s="2" customFormat="1" ht="58.5">
      <c r="A965" s="35"/>
      <c r="B965" s="36"/>
      <c r="C965" s="37"/>
      <c r="D965" s="206" t="s">
        <v>171</v>
      </c>
      <c r="E965" s="37"/>
      <c r="F965" s="207" t="s">
        <v>1666</v>
      </c>
      <c r="G965" s="37"/>
      <c r="H965" s="37"/>
      <c r="I965" s="116"/>
      <c r="J965" s="37"/>
      <c r="K965" s="37"/>
      <c r="L965" s="40"/>
      <c r="M965" s="208"/>
      <c r="N965" s="209"/>
      <c r="O965" s="65"/>
      <c r="P965" s="65"/>
      <c r="Q965" s="65"/>
      <c r="R965" s="65"/>
      <c r="S965" s="65"/>
      <c r="T965" s="66"/>
      <c r="U965" s="35"/>
      <c r="V965" s="35"/>
      <c r="W965" s="35"/>
      <c r="X965" s="35"/>
      <c r="Y965" s="35"/>
      <c r="Z965" s="35"/>
      <c r="AA965" s="35"/>
      <c r="AB965" s="35"/>
      <c r="AC965" s="35"/>
      <c r="AD965" s="35"/>
      <c r="AE965" s="35"/>
      <c r="AT965" s="18" t="s">
        <v>171</v>
      </c>
      <c r="AU965" s="18" t="s">
        <v>80</v>
      </c>
    </row>
    <row r="966" spans="1:65" s="13" customFormat="1" ht="11.25">
      <c r="B966" s="210"/>
      <c r="C966" s="211"/>
      <c r="D966" s="206" t="s">
        <v>184</v>
      </c>
      <c r="E966" s="212" t="s">
        <v>19</v>
      </c>
      <c r="F966" s="213" t="s">
        <v>1678</v>
      </c>
      <c r="G966" s="211"/>
      <c r="H966" s="214">
        <v>873.19</v>
      </c>
      <c r="I966" s="215"/>
      <c r="J966" s="211"/>
      <c r="K966" s="211"/>
      <c r="L966" s="216"/>
      <c r="M966" s="217"/>
      <c r="N966" s="218"/>
      <c r="O966" s="218"/>
      <c r="P966" s="218"/>
      <c r="Q966" s="218"/>
      <c r="R966" s="218"/>
      <c r="S966" s="218"/>
      <c r="T966" s="219"/>
      <c r="AT966" s="220" t="s">
        <v>184</v>
      </c>
      <c r="AU966" s="220" t="s">
        <v>80</v>
      </c>
      <c r="AV966" s="13" t="s">
        <v>80</v>
      </c>
      <c r="AW966" s="13" t="s">
        <v>33</v>
      </c>
      <c r="AX966" s="13" t="s">
        <v>78</v>
      </c>
      <c r="AY966" s="220" t="s">
        <v>162</v>
      </c>
    </row>
    <row r="967" spans="1:65" s="2" customFormat="1" ht="16.5" customHeight="1">
      <c r="A967" s="35"/>
      <c r="B967" s="36"/>
      <c r="C967" s="232" t="s">
        <v>1679</v>
      </c>
      <c r="D967" s="232" t="s">
        <v>259</v>
      </c>
      <c r="E967" s="233" t="s">
        <v>1669</v>
      </c>
      <c r="F967" s="234" t="s">
        <v>1670</v>
      </c>
      <c r="G967" s="235" t="s">
        <v>250</v>
      </c>
      <c r="H967" s="236">
        <v>1004.169</v>
      </c>
      <c r="I967" s="237"/>
      <c r="J967" s="238">
        <f>ROUND(I967*H967,2)</f>
        <v>0</v>
      </c>
      <c r="K967" s="234" t="s">
        <v>19</v>
      </c>
      <c r="L967" s="239"/>
      <c r="M967" s="240" t="s">
        <v>19</v>
      </c>
      <c r="N967" s="241" t="s">
        <v>42</v>
      </c>
      <c r="O967" s="65"/>
      <c r="P967" s="202">
        <f>O967*H967</f>
        <v>0</v>
      </c>
      <c r="Q967" s="202">
        <v>1.9E-3</v>
      </c>
      <c r="R967" s="202">
        <f>Q967*H967</f>
        <v>1.9079211</v>
      </c>
      <c r="S967" s="202">
        <v>0</v>
      </c>
      <c r="T967" s="203">
        <f>S967*H967</f>
        <v>0</v>
      </c>
      <c r="U967" s="35"/>
      <c r="V967" s="35"/>
      <c r="W967" s="35"/>
      <c r="X967" s="35"/>
      <c r="Y967" s="35"/>
      <c r="Z967" s="35"/>
      <c r="AA967" s="35"/>
      <c r="AB967" s="35"/>
      <c r="AC967" s="35"/>
      <c r="AD967" s="35"/>
      <c r="AE967" s="35"/>
      <c r="AR967" s="204" t="s">
        <v>207</v>
      </c>
      <c r="AT967" s="204" t="s">
        <v>259</v>
      </c>
      <c r="AU967" s="204" t="s">
        <v>80</v>
      </c>
      <c r="AY967" s="18" t="s">
        <v>162</v>
      </c>
      <c r="BE967" s="205">
        <f>IF(N967="základní",J967,0)</f>
        <v>0</v>
      </c>
      <c r="BF967" s="205">
        <f>IF(N967="snížená",J967,0)</f>
        <v>0</v>
      </c>
      <c r="BG967" s="205">
        <f>IF(N967="zákl. přenesená",J967,0)</f>
        <v>0</v>
      </c>
      <c r="BH967" s="205">
        <f>IF(N967="sníž. přenesená",J967,0)</f>
        <v>0</v>
      </c>
      <c r="BI967" s="205">
        <f>IF(N967="nulová",J967,0)</f>
        <v>0</v>
      </c>
      <c r="BJ967" s="18" t="s">
        <v>78</v>
      </c>
      <c r="BK967" s="205">
        <f>ROUND(I967*H967,2)</f>
        <v>0</v>
      </c>
      <c r="BL967" s="18" t="s">
        <v>169</v>
      </c>
      <c r="BM967" s="204" t="s">
        <v>1680</v>
      </c>
    </row>
    <row r="968" spans="1:65" s="2" customFormat="1" ht="19.5">
      <c r="A968" s="35"/>
      <c r="B968" s="36"/>
      <c r="C968" s="37"/>
      <c r="D968" s="206" t="s">
        <v>264</v>
      </c>
      <c r="E968" s="37"/>
      <c r="F968" s="207" t="s">
        <v>1672</v>
      </c>
      <c r="G968" s="37"/>
      <c r="H968" s="37"/>
      <c r="I968" s="116"/>
      <c r="J968" s="37"/>
      <c r="K968" s="37"/>
      <c r="L968" s="40"/>
      <c r="M968" s="208"/>
      <c r="N968" s="209"/>
      <c r="O968" s="65"/>
      <c r="P968" s="65"/>
      <c r="Q968" s="65"/>
      <c r="R968" s="65"/>
      <c r="S968" s="65"/>
      <c r="T968" s="66"/>
      <c r="U968" s="35"/>
      <c r="V968" s="35"/>
      <c r="W968" s="35"/>
      <c r="X968" s="35"/>
      <c r="Y968" s="35"/>
      <c r="Z968" s="35"/>
      <c r="AA968" s="35"/>
      <c r="AB968" s="35"/>
      <c r="AC968" s="35"/>
      <c r="AD968" s="35"/>
      <c r="AE968" s="35"/>
      <c r="AT968" s="18" t="s">
        <v>264</v>
      </c>
      <c r="AU968" s="18" t="s">
        <v>80</v>
      </c>
    </row>
    <row r="969" spans="1:65" s="13" customFormat="1" ht="11.25">
      <c r="B969" s="210"/>
      <c r="C969" s="211"/>
      <c r="D969" s="206" t="s">
        <v>184</v>
      </c>
      <c r="E969" s="211"/>
      <c r="F969" s="213" t="s">
        <v>1681</v>
      </c>
      <c r="G969" s="211"/>
      <c r="H969" s="214">
        <v>1004.169</v>
      </c>
      <c r="I969" s="215"/>
      <c r="J969" s="211"/>
      <c r="K969" s="211"/>
      <c r="L969" s="216"/>
      <c r="M969" s="217"/>
      <c r="N969" s="218"/>
      <c r="O969" s="218"/>
      <c r="P969" s="218"/>
      <c r="Q969" s="218"/>
      <c r="R969" s="218"/>
      <c r="S969" s="218"/>
      <c r="T969" s="219"/>
      <c r="AT969" s="220" t="s">
        <v>184</v>
      </c>
      <c r="AU969" s="220" t="s">
        <v>80</v>
      </c>
      <c r="AV969" s="13" t="s">
        <v>80</v>
      </c>
      <c r="AW969" s="13" t="s">
        <v>4</v>
      </c>
      <c r="AX969" s="13" t="s">
        <v>78</v>
      </c>
      <c r="AY969" s="220" t="s">
        <v>162</v>
      </c>
    </row>
    <row r="970" spans="1:65" s="2" customFormat="1" ht="33" customHeight="1">
      <c r="A970" s="35"/>
      <c r="B970" s="36"/>
      <c r="C970" s="193" t="s">
        <v>1682</v>
      </c>
      <c r="D970" s="193" t="s">
        <v>164</v>
      </c>
      <c r="E970" s="194" t="s">
        <v>1683</v>
      </c>
      <c r="F970" s="195" t="s">
        <v>1684</v>
      </c>
      <c r="G970" s="196" t="s">
        <v>250</v>
      </c>
      <c r="H970" s="197">
        <v>556.5</v>
      </c>
      <c r="I970" s="198"/>
      <c r="J970" s="199">
        <f>ROUND(I970*H970,2)</f>
        <v>0</v>
      </c>
      <c r="K970" s="195" t="s">
        <v>168</v>
      </c>
      <c r="L970" s="40"/>
      <c r="M970" s="200" t="s">
        <v>19</v>
      </c>
      <c r="N970" s="201" t="s">
        <v>42</v>
      </c>
      <c r="O970" s="65"/>
      <c r="P970" s="202">
        <f>O970*H970</f>
        <v>0</v>
      </c>
      <c r="Q970" s="202">
        <v>3.6000000000000002E-4</v>
      </c>
      <c r="R970" s="202">
        <f>Q970*H970</f>
        <v>0.20034000000000002</v>
      </c>
      <c r="S970" s="202">
        <v>0</v>
      </c>
      <c r="T970" s="203">
        <f>S970*H970</f>
        <v>0</v>
      </c>
      <c r="U970" s="35"/>
      <c r="V970" s="35"/>
      <c r="W970" s="35"/>
      <c r="X970" s="35"/>
      <c r="Y970" s="35"/>
      <c r="Z970" s="35"/>
      <c r="AA970" s="35"/>
      <c r="AB970" s="35"/>
      <c r="AC970" s="35"/>
      <c r="AD970" s="35"/>
      <c r="AE970" s="35"/>
      <c r="AR970" s="204" t="s">
        <v>254</v>
      </c>
      <c r="AT970" s="204" t="s">
        <v>164</v>
      </c>
      <c r="AU970" s="204" t="s">
        <v>80</v>
      </c>
      <c r="AY970" s="18" t="s">
        <v>162</v>
      </c>
      <c r="BE970" s="205">
        <f>IF(N970="základní",J970,0)</f>
        <v>0</v>
      </c>
      <c r="BF970" s="205">
        <f>IF(N970="snížená",J970,0)</f>
        <v>0</v>
      </c>
      <c r="BG970" s="205">
        <f>IF(N970="zákl. přenesená",J970,0)</f>
        <v>0</v>
      </c>
      <c r="BH970" s="205">
        <f>IF(N970="sníž. přenesená",J970,0)</f>
        <v>0</v>
      </c>
      <c r="BI970" s="205">
        <f>IF(N970="nulová",J970,0)</f>
        <v>0</v>
      </c>
      <c r="BJ970" s="18" t="s">
        <v>78</v>
      </c>
      <c r="BK970" s="205">
        <f>ROUND(I970*H970,2)</f>
        <v>0</v>
      </c>
      <c r="BL970" s="18" t="s">
        <v>254</v>
      </c>
      <c r="BM970" s="204" t="s">
        <v>1685</v>
      </c>
    </row>
    <row r="971" spans="1:65" s="2" customFormat="1" ht="58.5">
      <c r="A971" s="35"/>
      <c r="B971" s="36"/>
      <c r="C971" s="37"/>
      <c r="D971" s="206" t="s">
        <v>171</v>
      </c>
      <c r="E971" s="37"/>
      <c r="F971" s="207" t="s">
        <v>1666</v>
      </c>
      <c r="G971" s="37"/>
      <c r="H971" s="37"/>
      <c r="I971" s="116"/>
      <c r="J971" s="37"/>
      <c r="K971" s="37"/>
      <c r="L971" s="40"/>
      <c r="M971" s="208"/>
      <c r="N971" s="209"/>
      <c r="O971" s="65"/>
      <c r="P971" s="65"/>
      <c r="Q971" s="65"/>
      <c r="R971" s="65"/>
      <c r="S971" s="65"/>
      <c r="T971" s="66"/>
      <c r="U971" s="35"/>
      <c r="V971" s="35"/>
      <c r="W971" s="35"/>
      <c r="X971" s="35"/>
      <c r="Y971" s="35"/>
      <c r="Z971" s="35"/>
      <c r="AA971" s="35"/>
      <c r="AB971" s="35"/>
      <c r="AC971" s="35"/>
      <c r="AD971" s="35"/>
      <c r="AE971" s="35"/>
      <c r="AT971" s="18" t="s">
        <v>171</v>
      </c>
      <c r="AU971" s="18" t="s">
        <v>80</v>
      </c>
    </row>
    <row r="972" spans="1:65" s="13" customFormat="1" ht="11.25">
      <c r="B972" s="210"/>
      <c r="C972" s="211"/>
      <c r="D972" s="206" t="s">
        <v>184</v>
      </c>
      <c r="E972" s="212" t="s">
        <v>19</v>
      </c>
      <c r="F972" s="213" t="s">
        <v>1686</v>
      </c>
      <c r="G972" s="211"/>
      <c r="H972" s="214">
        <v>556.5</v>
      </c>
      <c r="I972" s="215"/>
      <c r="J972" s="211"/>
      <c r="K972" s="211"/>
      <c r="L972" s="216"/>
      <c r="M972" s="217"/>
      <c r="N972" s="218"/>
      <c r="O972" s="218"/>
      <c r="P972" s="218"/>
      <c r="Q972" s="218"/>
      <c r="R972" s="218"/>
      <c r="S972" s="218"/>
      <c r="T972" s="219"/>
      <c r="AT972" s="220" t="s">
        <v>184</v>
      </c>
      <c r="AU972" s="220" t="s">
        <v>80</v>
      </c>
      <c r="AV972" s="13" t="s">
        <v>80</v>
      </c>
      <c r="AW972" s="13" t="s">
        <v>33</v>
      </c>
      <c r="AX972" s="13" t="s">
        <v>78</v>
      </c>
      <c r="AY972" s="220" t="s">
        <v>162</v>
      </c>
    </row>
    <row r="973" spans="1:65" s="2" customFormat="1" ht="16.5" customHeight="1">
      <c r="A973" s="35"/>
      <c r="B973" s="36"/>
      <c r="C973" s="232" t="s">
        <v>1687</v>
      </c>
      <c r="D973" s="232" t="s">
        <v>259</v>
      </c>
      <c r="E973" s="233" t="s">
        <v>1669</v>
      </c>
      <c r="F973" s="234" t="s">
        <v>1670</v>
      </c>
      <c r="G973" s="235" t="s">
        <v>250</v>
      </c>
      <c r="H973" s="236">
        <v>639.97500000000002</v>
      </c>
      <c r="I973" s="237"/>
      <c r="J973" s="238">
        <f>ROUND(I973*H973,2)</f>
        <v>0</v>
      </c>
      <c r="K973" s="234" t="s">
        <v>19</v>
      </c>
      <c r="L973" s="239"/>
      <c r="M973" s="240" t="s">
        <v>19</v>
      </c>
      <c r="N973" s="241" t="s">
        <v>42</v>
      </c>
      <c r="O973" s="65"/>
      <c r="P973" s="202">
        <f>O973*H973</f>
        <v>0</v>
      </c>
      <c r="Q973" s="202">
        <v>1.9E-3</v>
      </c>
      <c r="R973" s="202">
        <f>Q973*H973</f>
        <v>1.2159525</v>
      </c>
      <c r="S973" s="202">
        <v>0</v>
      </c>
      <c r="T973" s="203">
        <f>S973*H973</f>
        <v>0</v>
      </c>
      <c r="U973" s="35"/>
      <c r="V973" s="35"/>
      <c r="W973" s="35"/>
      <c r="X973" s="35"/>
      <c r="Y973" s="35"/>
      <c r="Z973" s="35"/>
      <c r="AA973" s="35"/>
      <c r="AB973" s="35"/>
      <c r="AC973" s="35"/>
      <c r="AD973" s="35"/>
      <c r="AE973" s="35"/>
      <c r="AR973" s="204" t="s">
        <v>344</v>
      </c>
      <c r="AT973" s="204" t="s">
        <v>259</v>
      </c>
      <c r="AU973" s="204" t="s">
        <v>80</v>
      </c>
      <c r="AY973" s="18" t="s">
        <v>162</v>
      </c>
      <c r="BE973" s="205">
        <f>IF(N973="základní",J973,0)</f>
        <v>0</v>
      </c>
      <c r="BF973" s="205">
        <f>IF(N973="snížená",J973,0)</f>
        <v>0</v>
      </c>
      <c r="BG973" s="205">
        <f>IF(N973="zákl. přenesená",J973,0)</f>
        <v>0</v>
      </c>
      <c r="BH973" s="205">
        <f>IF(N973="sníž. přenesená",J973,0)</f>
        <v>0</v>
      </c>
      <c r="BI973" s="205">
        <f>IF(N973="nulová",J973,0)</f>
        <v>0</v>
      </c>
      <c r="BJ973" s="18" t="s">
        <v>78</v>
      </c>
      <c r="BK973" s="205">
        <f>ROUND(I973*H973,2)</f>
        <v>0</v>
      </c>
      <c r="BL973" s="18" t="s">
        <v>254</v>
      </c>
      <c r="BM973" s="204" t="s">
        <v>1688</v>
      </c>
    </row>
    <row r="974" spans="1:65" s="2" customFormat="1" ht="19.5">
      <c r="A974" s="35"/>
      <c r="B974" s="36"/>
      <c r="C974" s="37"/>
      <c r="D974" s="206" t="s">
        <v>264</v>
      </c>
      <c r="E974" s="37"/>
      <c r="F974" s="207" t="s">
        <v>1672</v>
      </c>
      <c r="G974" s="37"/>
      <c r="H974" s="37"/>
      <c r="I974" s="116"/>
      <c r="J974" s="37"/>
      <c r="K974" s="37"/>
      <c r="L974" s="40"/>
      <c r="M974" s="208"/>
      <c r="N974" s="209"/>
      <c r="O974" s="65"/>
      <c r="P974" s="65"/>
      <c r="Q974" s="65"/>
      <c r="R974" s="65"/>
      <c r="S974" s="65"/>
      <c r="T974" s="66"/>
      <c r="U974" s="35"/>
      <c r="V974" s="35"/>
      <c r="W974" s="35"/>
      <c r="X974" s="35"/>
      <c r="Y974" s="35"/>
      <c r="Z974" s="35"/>
      <c r="AA974" s="35"/>
      <c r="AB974" s="35"/>
      <c r="AC974" s="35"/>
      <c r="AD974" s="35"/>
      <c r="AE974" s="35"/>
      <c r="AT974" s="18" t="s">
        <v>264</v>
      </c>
      <c r="AU974" s="18" t="s">
        <v>80</v>
      </c>
    </row>
    <row r="975" spans="1:65" s="13" customFormat="1" ht="11.25">
      <c r="B975" s="210"/>
      <c r="C975" s="211"/>
      <c r="D975" s="206" t="s">
        <v>184</v>
      </c>
      <c r="E975" s="211"/>
      <c r="F975" s="213" t="s">
        <v>1689</v>
      </c>
      <c r="G975" s="211"/>
      <c r="H975" s="214">
        <v>639.97500000000002</v>
      </c>
      <c r="I975" s="215"/>
      <c r="J975" s="211"/>
      <c r="K975" s="211"/>
      <c r="L975" s="216"/>
      <c r="M975" s="217"/>
      <c r="N975" s="218"/>
      <c r="O975" s="218"/>
      <c r="P975" s="218"/>
      <c r="Q975" s="218"/>
      <c r="R975" s="218"/>
      <c r="S975" s="218"/>
      <c r="T975" s="219"/>
      <c r="AT975" s="220" t="s">
        <v>184</v>
      </c>
      <c r="AU975" s="220" t="s">
        <v>80</v>
      </c>
      <c r="AV975" s="13" t="s">
        <v>80</v>
      </c>
      <c r="AW975" s="13" t="s">
        <v>4</v>
      </c>
      <c r="AX975" s="13" t="s">
        <v>78</v>
      </c>
      <c r="AY975" s="220" t="s">
        <v>162</v>
      </c>
    </row>
    <row r="976" spans="1:65" s="2" customFormat="1" ht="33" customHeight="1">
      <c r="A976" s="35"/>
      <c r="B976" s="36"/>
      <c r="C976" s="193" t="s">
        <v>1690</v>
      </c>
      <c r="D976" s="193" t="s">
        <v>164</v>
      </c>
      <c r="E976" s="194" t="s">
        <v>1691</v>
      </c>
      <c r="F976" s="195" t="s">
        <v>1692</v>
      </c>
      <c r="G976" s="196" t="s">
        <v>250</v>
      </c>
      <c r="H976" s="197">
        <v>87.24</v>
      </c>
      <c r="I976" s="198"/>
      <c r="J976" s="199">
        <f>ROUND(I976*H976,2)</f>
        <v>0</v>
      </c>
      <c r="K976" s="195" t="s">
        <v>168</v>
      </c>
      <c r="L976" s="40"/>
      <c r="M976" s="200" t="s">
        <v>19</v>
      </c>
      <c r="N976" s="201" t="s">
        <v>42</v>
      </c>
      <c r="O976" s="65"/>
      <c r="P976" s="202">
        <f>O976*H976</f>
        <v>0</v>
      </c>
      <c r="Q976" s="202">
        <v>5.4000000000000001E-4</v>
      </c>
      <c r="R976" s="202">
        <f>Q976*H976</f>
        <v>4.7109599999999995E-2</v>
      </c>
      <c r="S976" s="202">
        <v>0</v>
      </c>
      <c r="T976" s="203">
        <f>S976*H976</f>
        <v>0</v>
      </c>
      <c r="U976" s="35"/>
      <c r="V976" s="35"/>
      <c r="W976" s="35"/>
      <c r="X976" s="35"/>
      <c r="Y976" s="35"/>
      <c r="Z976" s="35"/>
      <c r="AA976" s="35"/>
      <c r="AB976" s="35"/>
      <c r="AC976" s="35"/>
      <c r="AD976" s="35"/>
      <c r="AE976" s="35"/>
      <c r="AR976" s="204" t="s">
        <v>254</v>
      </c>
      <c r="AT976" s="204" t="s">
        <v>164</v>
      </c>
      <c r="AU976" s="204" t="s">
        <v>80</v>
      </c>
      <c r="AY976" s="18" t="s">
        <v>162</v>
      </c>
      <c r="BE976" s="205">
        <f>IF(N976="základní",J976,0)</f>
        <v>0</v>
      </c>
      <c r="BF976" s="205">
        <f>IF(N976="snížená",J976,0)</f>
        <v>0</v>
      </c>
      <c r="BG976" s="205">
        <f>IF(N976="zákl. přenesená",J976,0)</f>
        <v>0</v>
      </c>
      <c r="BH976" s="205">
        <f>IF(N976="sníž. přenesená",J976,0)</f>
        <v>0</v>
      </c>
      <c r="BI976" s="205">
        <f>IF(N976="nulová",J976,0)</f>
        <v>0</v>
      </c>
      <c r="BJ976" s="18" t="s">
        <v>78</v>
      </c>
      <c r="BK976" s="205">
        <f>ROUND(I976*H976,2)</f>
        <v>0</v>
      </c>
      <c r="BL976" s="18" t="s">
        <v>254</v>
      </c>
      <c r="BM976" s="204" t="s">
        <v>1693</v>
      </c>
    </row>
    <row r="977" spans="1:65" s="2" customFormat="1" ht="58.5">
      <c r="A977" s="35"/>
      <c r="B977" s="36"/>
      <c r="C977" s="37"/>
      <c r="D977" s="206" t="s">
        <v>171</v>
      </c>
      <c r="E977" s="37"/>
      <c r="F977" s="207" t="s">
        <v>1666</v>
      </c>
      <c r="G977" s="37"/>
      <c r="H977" s="37"/>
      <c r="I977" s="116"/>
      <c r="J977" s="37"/>
      <c r="K977" s="37"/>
      <c r="L977" s="40"/>
      <c r="M977" s="208"/>
      <c r="N977" s="209"/>
      <c r="O977" s="65"/>
      <c r="P977" s="65"/>
      <c r="Q977" s="65"/>
      <c r="R977" s="65"/>
      <c r="S977" s="65"/>
      <c r="T977" s="66"/>
      <c r="U977" s="35"/>
      <c r="V977" s="35"/>
      <c r="W977" s="35"/>
      <c r="X977" s="35"/>
      <c r="Y977" s="35"/>
      <c r="Z977" s="35"/>
      <c r="AA977" s="35"/>
      <c r="AB977" s="35"/>
      <c r="AC977" s="35"/>
      <c r="AD977" s="35"/>
      <c r="AE977" s="35"/>
      <c r="AT977" s="18" t="s">
        <v>171</v>
      </c>
      <c r="AU977" s="18" t="s">
        <v>80</v>
      </c>
    </row>
    <row r="978" spans="1:65" s="13" customFormat="1" ht="11.25">
      <c r="B978" s="210"/>
      <c r="C978" s="211"/>
      <c r="D978" s="206" t="s">
        <v>184</v>
      </c>
      <c r="E978" s="212" t="s">
        <v>19</v>
      </c>
      <c r="F978" s="213" t="s">
        <v>1694</v>
      </c>
      <c r="G978" s="211"/>
      <c r="H978" s="214">
        <v>87.24</v>
      </c>
      <c r="I978" s="215"/>
      <c r="J978" s="211"/>
      <c r="K978" s="211"/>
      <c r="L978" s="216"/>
      <c r="M978" s="217"/>
      <c r="N978" s="218"/>
      <c r="O978" s="218"/>
      <c r="P978" s="218"/>
      <c r="Q978" s="218"/>
      <c r="R978" s="218"/>
      <c r="S978" s="218"/>
      <c r="T978" s="219"/>
      <c r="AT978" s="220" t="s">
        <v>184</v>
      </c>
      <c r="AU978" s="220" t="s">
        <v>80</v>
      </c>
      <c r="AV978" s="13" t="s">
        <v>80</v>
      </c>
      <c r="AW978" s="13" t="s">
        <v>33</v>
      </c>
      <c r="AX978" s="13" t="s">
        <v>78</v>
      </c>
      <c r="AY978" s="220" t="s">
        <v>162</v>
      </c>
    </row>
    <row r="979" spans="1:65" s="2" customFormat="1" ht="16.5" customHeight="1">
      <c r="A979" s="35"/>
      <c r="B979" s="36"/>
      <c r="C979" s="232" t="s">
        <v>1695</v>
      </c>
      <c r="D979" s="232" t="s">
        <v>259</v>
      </c>
      <c r="E979" s="233" t="s">
        <v>1669</v>
      </c>
      <c r="F979" s="234" t="s">
        <v>1670</v>
      </c>
      <c r="G979" s="235" t="s">
        <v>250</v>
      </c>
      <c r="H979" s="236">
        <v>100.32599999999999</v>
      </c>
      <c r="I979" s="237"/>
      <c r="J979" s="238">
        <f>ROUND(I979*H979,2)</f>
        <v>0</v>
      </c>
      <c r="K979" s="234" t="s">
        <v>19</v>
      </c>
      <c r="L979" s="239"/>
      <c r="M979" s="240" t="s">
        <v>19</v>
      </c>
      <c r="N979" s="241" t="s">
        <v>42</v>
      </c>
      <c r="O979" s="65"/>
      <c r="P979" s="202">
        <f>O979*H979</f>
        <v>0</v>
      </c>
      <c r="Q979" s="202">
        <v>1.9E-3</v>
      </c>
      <c r="R979" s="202">
        <f>Q979*H979</f>
        <v>0.19061939999999999</v>
      </c>
      <c r="S979" s="202">
        <v>0</v>
      </c>
      <c r="T979" s="203">
        <f>S979*H979</f>
        <v>0</v>
      </c>
      <c r="U979" s="35"/>
      <c r="V979" s="35"/>
      <c r="W979" s="35"/>
      <c r="X979" s="35"/>
      <c r="Y979" s="35"/>
      <c r="Z979" s="35"/>
      <c r="AA979" s="35"/>
      <c r="AB979" s="35"/>
      <c r="AC979" s="35"/>
      <c r="AD979" s="35"/>
      <c r="AE979" s="35"/>
      <c r="AR979" s="204" t="s">
        <v>344</v>
      </c>
      <c r="AT979" s="204" t="s">
        <v>259</v>
      </c>
      <c r="AU979" s="204" t="s">
        <v>80</v>
      </c>
      <c r="AY979" s="18" t="s">
        <v>162</v>
      </c>
      <c r="BE979" s="205">
        <f>IF(N979="základní",J979,0)</f>
        <v>0</v>
      </c>
      <c r="BF979" s="205">
        <f>IF(N979="snížená",J979,0)</f>
        <v>0</v>
      </c>
      <c r="BG979" s="205">
        <f>IF(N979="zákl. přenesená",J979,0)</f>
        <v>0</v>
      </c>
      <c r="BH979" s="205">
        <f>IF(N979="sníž. přenesená",J979,0)</f>
        <v>0</v>
      </c>
      <c r="BI979" s="205">
        <f>IF(N979="nulová",J979,0)</f>
        <v>0</v>
      </c>
      <c r="BJ979" s="18" t="s">
        <v>78</v>
      </c>
      <c r="BK979" s="205">
        <f>ROUND(I979*H979,2)</f>
        <v>0</v>
      </c>
      <c r="BL979" s="18" t="s">
        <v>254</v>
      </c>
      <c r="BM979" s="204" t="s">
        <v>1696</v>
      </c>
    </row>
    <row r="980" spans="1:65" s="2" customFormat="1" ht="19.5">
      <c r="A980" s="35"/>
      <c r="B980" s="36"/>
      <c r="C980" s="37"/>
      <c r="D980" s="206" t="s">
        <v>264</v>
      </c>
      <c r="E980" s="37"/>
      <c r="F980" s="207" t="s">
        <v>1672</v>
      </c>
      <c r="G980" s="37"/>
      <c r="H980" s="37"/>
      <c r="I980" s="116"/>
      <c r="J980" s="37"/>
      <c r="K980" s="37"/>
      <c r="L980" s="40"/>
      <c r="M980" s="208"/>
      <c r="N980" s="209"/>
      <c r="O980" s="65"/>
      <c r="P980" s="65"/>
      <c r="Q980" s="65"/>
      <c r="R980" s="65"/>
      <c r="S980" s="65"/>
      <c r="T980" s="66"/>
      <c r="U980" s="35"/>
      <c r="V980" s="35"/>
      <c r="W980" s="35"/>
      <c r="X980" s="35"/>
      <c r="Y980" s="35"/>
      <c r="Z980" s="35"/>
      <c r="AA980" s="35"/>
      <c r="AB980" s="35"/>
      <c r="AC980" s="35"/>
      <c r="AD980" s="35"/>
      <c r="AE980" s="35"/>
      <c r="AT980" s="18" t="s">
        <v>264</v>
      </c>
      <c r="AU980" s="18" t="s">
        <v>80</v>
      </c>
    </row>
    <row r="981" spans="1:65" s="13" customFormat="1" ht="11.25">
      <c r="B981" s="210"/>
      <c r="C981" s="211"/>
      <c r="D981" s="206" t="s">
        <v>184</v>
      </c>
      <c r="E981" s="211"/>
      <c r="F981" s="213" t="s">
        <v>1697</v>
      </c>
      <c r="G981" s="211"/>
      <c r="H981" s="214">
        <v>100.32599999999999</v>
      </c>
      <c r="I981" s="215"/>
      <c r="J981" s="211"/>
      <c r="K981" s="211"/>
      <c r="L981" s="216"/>
      <c r="M981" s="217"/>
      <c r="N981" s="218"/>
      <c r="O981" s="218"/>
      <c r="P981" s="218"/>
      <c r="Q981" s="218"/>
      <c r="R981" s="218"/>
      <c r="S981" s="218"/>
      <c r="T981" s="219"/>
      <c r="AT981" s="220" t="s">
        <v>184</v>
      </c>
      <c r="AU981" s="220" t="s">
        <v>80</v>
      </c>
      <c r="AV981" s="13" t="s">
        <v>80</v>
      </c>
      <c r="AW981" s="13" t="s">
        <v>4</v>
      </c>
      <c r="AX981" s="13" t="s">
        <v>78</v>
      </c>
      <c r="AY981" s="220" t="s">
        <v>162</v>
      </c>
    </row>
    <row r="982" spans="1:65" s="2" customFormat="1" ht="21.75" customHeight="1">
      <c r="A982" s="35"/>
      <c r="B982" s="36"/>
      <c r="C982" s="193" t="s">
        <v>1698</v>
      </c>
      <c r="D982" s="193" t="s">
        <v>164</v>
      </c>
      <c r="E982" s="194" t="s">
        <v>1699</v>
      </c>
      <c r="F982" s="195" t="s">
        <v>1700</v>
      </c>
      <c r="G982" s="196" t="s">
        <v>262</v>
      </c>
      <c r="H982" s="197">
        <v>23.672000000000001</v>
      </c>
      <c r="I982" s="198"/>
      <c r="J982" s="199">
        <f>ROUND(I982*H982,2)</f>
        <v>0</v>
      </c>
      <c r="K982" s="195" t="s">
        <v>168</v>
      </c>
      <c r="L982" s="40"/>
      <c r="M982" s="200" t="s">
        <v>19</v>
      </c>
      <c r="N982" s="201" t="s">
        <v>42</v>
      </c>
      <c r="O982" s="65"/>
      <c r="P982" s="202">
        <f>O982*H982</f>
        <v>0</v>
      </c>
      <c r="Q982" s="202">
        <v>0</v>
      </c>
      <c r="R982" s="202">
        <f>Q982*H982</f>
        <v>0</v>
      </c>
      <c r="S982" s="202">
        <v>0</v>
      </c>
      <c r="T982" s="203">
        <f>S982*H982</f>
        <v>0</v>
      </c>
      <c r="U982" s="35"/>
      <c r="V982" s="35"/>
      <c r="W982" s="35"/>
      <c r="X982" s="35"/>
      <c r="Y982" s="35"/>
      <c r="Z982" s="35"/>
      <c r="AA982" s="35"/>
      <c r="AB982" s="35"/>
      <c r="AC982" s="35"/>
      <c r="AD982" s="35"/>
      <c r="AE982" s="35"/>
      <c r="AR982" s="204" t="s">
        <v>254</v>
      </c>
      <c r="AT982" s="204" t="s">
        <v>164</v>
      </c>
      <c r="AU982" s="204" t="s">
        <v>80</v>
      </c>
      <c r="AY982" s="18" t="s">
        <v>162</v>
      </c>
      <c r="BE982" s="205">
        <f>IF(N982="základní",J982,0)</f>
        <v>0</v>
      </c>
      <c r="BF982" s="205">
        <f>IF(N982="snížená",J982,0)</f>
        <v>0</v>
      </c>
      <c r="BG982" s="205">
        <f>IF(N982="zákl. přenesená",J982,0)</f>
        <v>0</v>
      </c>
      <c r="BH982" s="205">
        <f>IF(N982="sníž. přenesená",J982,0)</f>
        <v>0</v>
      </c>
      <c r="BI982" s="205">
        <f>IF(N982="nulová",J982,0)</f>
        <v>0</v>
      </c>
      <c r="BJ982" s="18" t="s">
        <v>78</v>
      </c>
      <c r="BK982" s="205">
        <f>ROUND(I982*H982,2)</f>
        <v>0</v>
      </c>
      <c r="BL982" s="18" t="s">
        <v>254</v>
      </c>
      <c r="BM982" s="204" t="s">
        <v>1701</v>
      </c>
    </row>
    <row r="983" spans="1:65" s="2" customFormat="1" ht="78">
      <c r="A983" s="35"/>
      <c r="B983" s="36"/>
      <c r="C983" s="37"/>
      <c r="D983" s="206" t="s">
        <v>171</v>
      </c>
      <c r="E983" s="37"/>
      <c r="F983" s="207" t="s">
        <v>1702</v>
      </c>
      <c r="G983" s="37"/>
      <c r="H983" s="37"/>
      <c r="I983" s="116"/>
      <c r="J983" s="37"/>
      <c r="K983" s="37"/>
      <c r="L983" s="40"/>
      <c r="M983" s="208"/>
      <c r="N983" s="209"/>
      <c r="O983" s="65"/>
      <c r="P983" s="65"/>
      <c r="Q983" s="65"/>
      <c r="R983" s="65"/>
      <c r="S983" s="65"/>
      <c r="T983" s="66"/>
      <c r="U983" s="35"/>
      <c r="V983" s="35"/>
      <c r="W983" s="35"/>
      <c r="X983" s="35"/>
      <c r="Y983" s="35"/>
      <c r="Z983" s="35"/>
      <c r="AA983" s="35"/>
      <c r="AB983" s="35"/>
      <c r="AC983" s="35"/>
      <c r="AD983" s="35"/>
      <c r="AE983" s="35"/>
      <c r="AT983" s="18" t="s">
        <v>171</v>
      </c>
      <c r="AU983" s="18" t="s">
        <v>80</v>
      </c>
    </row>
    <row r="984" spans="1:65" s="12" customFormat="1" ht="22.9" customHeight="1">
      <c r="B984" s="177"/>
      <c r="C984" s="178"/>
      <c r="D984" s="179" t="s">
        <v>70</v>
      </c>
      <c r="E984" s="191" t="s">
        <v>1703</v>
      </c>
      <c r="F984" s="191" t="s">
        <v>1704</v>
      </c>
      <c r="G984" s="178"/>
      <c r="H984" s="178"/>
      <c r="I984" s="181"/>
      <c r="J984" s="192">
        <f>BK984</f>
        <v>0</v>
      </c>
      <c r="K984" s="178"/>
      <c r="L984" s="183"/>
      <c r="M984" s="184"/>
      <c r="N984" s="185"/>
      <c r="O984" s="185"/>
      <c r="P984" s="186">
        <f>SUM(P985:P1114)</f>
        <v>0</v>
      </c>
      <c r="Q984" s="185"/>
      <c r="R984" s="186">
        <f>SUM(R985:R1114)</f>
        <v>140.44839657999998</v>
      </c>
      <c r="S984" s="185"/>
      <c r="T984" s="187">
        <f>SUM(T985:T1114)</f>
        <v>0</v>
      </c>
      <c r="AR984" s="188" t="s">
        <v>80</v>
      </c>
      <c r="AT984" s="189" t="s">
        <v>70</v>
      </c>
      <c r="AU984" s="189" t="s">
        <v>78</v>
      </c>
      <c r="AY984" s="188" t="s">
        <v>162</v>
      </c>
      <c r="BK984" s="190">
        <f>SUM(BK985:BK1114)</f>
        <v>0</v>
      </c>
    </row>
    <row r="985" spans="1:65" s="2" customFormat="1" ht="21.75" customHeight="1">
      <c r="A985" s="35"/>
      <c r="B985" s="36"/>
      <c r="C985" s="193" t="s">
        <v>1705</v>
      </c>
      <c r="D985" s="193" t="s">
        <v>164</v>
      </c>
      <c r="E985" s="194" t="s">
        <v>1706</v>
      </c>
      <c r="F985" s="195" t="s">
        <v>1707</v>
      </c>
      <c r="G985" s="196" t="s">
        <v>250</v>
      </c>
      <c r="H985" s="197">
        <v>154.21</v>
      </c>
      <c r="I985" s="198"/>
      <c r="J985" s="199">
        <f>ROUND(I985*H985,2)</f>
        <v>0</v>
      </c>
      <c r="K985" s="195" t="s">
        <v>168</v>
      </c>
      <c r="L985" s="40"/>
      <c r="M985" s="200" t="s">
        <v>19</v>
      </c>
      <c r="N985" s="201" t="s">
        <v>42</v>
      </c>
      <c r="O985" s="65"/>
      <c r="P985" s="202">
        <f>O985*H985</f>
        <v>0</v>
      </c>
      <c r="Q985" s="202">
        <v>0</v>
      </c>
      <c r="R985" s="202">
        <f>Q985*H985</f>
        <v>0</v>
      </c>
      <c r="S985" s="202">
        <v>0</v>
      </c>
      <c r="T985" s="203">
        <f>S985*H985</f>
        <v>0</v>
      </c>
      <c r="U985" s="35"/>
      <c r="V985" s="35"/>
      <c r="W985" s="35"/>
      <c r="X985" s="35"/>
      <c r="Y985" s="35"/>
      <c r="Z985" s="35"/>
      <c r="AA985" s="35"/>
      <c r="AB985" s="35"/>
      <c r="AC985" s="35"/>
      <c r="AD985" s="35"/>
      <c r="AE985" s="35"/>
      <c r="AR985" s="204" t="s">
        <v>254</v>
      </c>
      <c r="AT985" s="204" t="s">
        <v>164</v>
      </c>
      <c r="AU985" s="204" t="s">
        <v>80</v>
      </c>
      <c r="AY985" s="18" t="s">
        <v>162</v>
      </c>
      <c r="BE985" s="205">
        <f>IF(N985="základní",J985,0)</f>
        <v>0</v>
      </c>
      <c r="BF985" s="205">
        <f>IF(N985="snížená",J985,0)</f>
        <v>0</v>
      </c>
      <c r="BG985" s="205">
        <f>IF(N985="zákl. přenesená",J985,0)</f>
        <v>0</v>
      </c>
      <c r="BH985" s="205">
        <f>IF(N985="sníž. přenesená",J985,0)</f>
        <v>0</v>
      </c>
      <c r="BI985" s="205">
        <f>IF(N985="nulová",J985,0)</f>
        <v>0</v>
      </c>
      <c r="BJ985" s="18" t="s">
        <v>78</v>
      </c>
      <c r="BK985" s="205">
        <f>ROUND(I985*H985,2)</f>
        <v>0</v>
      </c>
      <c r="BL985" s="18" t="s">
        <v>254</v>
      </c>
      <c r="BM985" s="204" t="s">
        <v>1708</v>
      </c>
    </row>
    <row r="986" spans="1:65" s="2" customFormat="1" ht="39">
      <c r="A986" s="35"/>
      <c r="B986" s="36"/>
      <c r="C986" s="37"/>
      <c r="D986" s="206" t="s">
        <v>171</v>
      </c>
      <c r="E986" s="37"/>
      <c r="F986" s="207" t="s">
        <v>1709</v>
      </c>
      <c r="G986" s="37"/>
      <c r="H986" s="37"/>
      <c r="I986" s="116"/>
      <c r="J986" s="37"/>
      <c r="K986" s="37"/>
      <c r="L986" s="40"/>
      <c r="M986" s="208"/>
      <c r="N986" s="209"/>
      <c r="O986" s="65"/>
      <c r="P986" s="65"/>
      <c r="Q986" s="65"/>
      <c r="R986" s="65"/>
      <c r="S986" s="65"/>
      <c r="T986" s="66"/>
      <c r="U986" s="35"/>
      <c r="V986" s="35"/>
      <c r="W986" s="35"/>
      <c r="X986" s="35"/>
      <c r="Y986" s="35"/>
      <c r="Z986" s="35"/>
      <c r="AA986" s="35"/>
      <c r="AB986" s="35"/>
      <c r="AC986" s="35"/>
      <c r="AD986" s="35"/>
      <c r="AE986" s="35"/>
      <c r="AT986" s="18" t="s">
        <v>171</v>
      </c>
      <c r="AU986" s="18" t="s">
        <v>80</v>
      </c>
    </row>
    <row r="987" spans="1:65" s="13" customFormat="1" ht="11.25">
      <c r="B987" s="210"/>
      <c r="C987" s="211"/>
      <c r="D987" s="206" t="s">
        <v>184</v>
      </c>
      <c r="E987" s="212" t="s">
        <v>19</v>
      </c>
      <c r="F987" s="213" t="s">
        <v>1710</v>
      </c>
      <c r="G987" s="211"/>
      <c r="H987" s="214">
        <v>154.21</v>
      </c>
      <c r="I987" s="215"/>
      <c r="J987" s="211"/>
      <c r="K987" s="211"/>
      <c r="L987" s="216"/>
      <c r="M987" s="217"/>
      <c r="N987" s="218"/>
      <c r="O987" s="218"/>
      <c r="P987" s="218"/>
      <c r="Q987" s="218"/>
      <c r="R987" s="218"/>
      <c r="S987" s="218"/>
      <c r="T987" s="219"/>
      <c r="AT987" s="220" t="s">
        <v>184</v>
      </c>
      <c r="AU987" s="220" t="s">
        <v>80</v>
      </c>
      <c r="AV987" s="13" t="s">
        <v>80</v>
      </c>
      <c r="AW987" s="13" t="s">
        <v>33</v>
      </c>
      <c r="AX987" s="13" t="s">
        <v>78</v>
      </c>
      <c r="AY987" s="220" t="s">
        <v>162</v>
      </c>
    </row>
    <row r="988" spans="1:65" s="2" customFormat="1" ht="16.5" customHeight="1">
      <c r="A988" s="35"/>
      <c r="B988" s="36"/>
      <c r="C988" s="232" t="s">
        <v>1711</v>
      </c>
      <c r="D988" s="232" t="s">
        <v>259</v>
      </c>
      <c r="E988" s="233" t="s">
        <v>1712</v>
      </c>
      <c r="F988" s="234" t="s">
        <v>1713</v>
      </c>
      <c r="G988" s="235" t="s">
        <v>250</v>
      </c>
      <c r="H988" s="236">
        <v>157.29400000000001</v>
      </c>
      <c r="I988" s="237"/>
      <c r="J988" s="238">
        <f>ROUND(I988*H988,2)</f>
        <v>0</v>
      </c>
      <c r="K988" s="234" t="s">
        <v>168</v>
      </c>
      <c r="L988" s="239"/>
      <c r="M988" s="240" t="s">
        <v>19</v>
      </c>
      <c r="N988" s="241" t="s">
        <v>42</v>
      </c>
      <c r="O988" s="65"/>
      <c r="P988" s="202">
        <f>O988*H988</f>
        <v>0</v>
      </c>
      <c r="Q988" s="202">
        <v>2.3999999999999998E-3</v>
      </c>
      <c r="R988" s="202">
        <f>Q988*H988</f>
        <v>0.3775056</v>
      </c>
      <c r="S988" s="202">
        <v>0</v>
      </c>
      <c r="T988" s="203">
        <f>S988*H988</f>
        <v>0</v>
      </c>
      <c r="U988" s="35"/>
      <c r="V988" s="35"/>
      <c r="W988" s="35"/>
      <c r="X988" s="35"/>
      <c r="Y988" s="35"/>
      <c r="Z988" s="35"/>
      <c r="AA988" s="35"/>
      <c r="AB988" s="35"/>
      <c r="AC988" s="35"/>
      <c r="AD988" s="35"/>
      <c r="AE988" s="35"/>
      <c r="AR988" s="204" t="s">
        <v>344</v>
      </c>
      <c r="AT988" s="204" t="s">
        <v>259</v>
      </c>
      <c r="AU988" s="204" t="s">
        <v>80</v>
      </c>
      <c r="AY988" s="18" t="s">
        <v>162</v>
      </c>
      <c r="BE988" s="205">
        <f>IF(N988="základní",J988,0)</f>
        <v>0</v>
      </c>
      <c r="BF988" s="205">
        <f>IF(N988="snížená",J988,0)</f>
        <v>0</v>
      </c>
      <c r="BG988" s="205">
        <f>IF(N988="zákl. přenesená",J988,0)</f>
        <v>0</v>
      </c>
      <c r="BH988" s="205">
        <f>IF(N988="sníž. přenesená",J988,0)</f>
        <v>0</v>
      </c>
      <c r="BI988" s="205">
        <f>IF(N988="nulová",J988,0)</f>
        <v>0</v>
      </c>
      <c r="BJ988" s="18" t="s">
        <v>78</v>
      </c>
      <c r="BK988" s="205">
        <f>ROUND(I988*H988,2)</f>
        <v>0</v>
      </c>
      <c r="BL988" s="18" t="s">
        <v>254</v>
      </c>
      <c r="BM988" s="204" t="s">
        <v>1714</v>
      </c>
    </row>
    <row r="989" spans="1:65" s="2" customFormat="1" ht="19.5">
      <c r="A989" s="35"/>
      <c r="B989" s="36"/>
      <c r="C989" s="37"/>
      <c r="D989" s="206" t="s">
        <v>264</v>
      </c>
      <c r="E989" s="37"/>
      <c r="F989" s="207" t="s">
        <v>1715</v>
      </c>
      <c r="G989" s="37"/>
      <c r="H989" s="37"/>
      <c r="I989" s="116"/>
      <c r="J989" s="37"/>
      <c r="K989" s="37"/>
      <c r="L989" s="40"/>
      <c r="M989" s="208"/>
      <c r="N989" s="209"/>
      <c r="O989" s="65"/>
      <c r="P989" s="65"/>
      <c r="Q989" s="65"/>
      <c r="R989" s="65"/>
      <c r="S989" s="65"/>
      <c r="T989" s="66"/>
      <c r="U989" s="35"/>
      <c r="V989" s="35"/>
      <c r="W989" s="35"/>
      <c r="X989" s="35"/>
      <c r="Y989" s="35"/>
      <c r="Z989" s="35"/>
      <c r="AA989" s="35"/>
      <c r="AB989" s="35"/>
      <c r="AC989" s="35"/>
      <c r="AD989" s="35"/>
      <c r="AE989" s="35"/>
      <c r="AT989" s="18" t="s">
        <v>264</v>
      </c>
      <c r="AU989" s="18" t="s">
        <v>80</v>
      </c>
    </row>
    <row r="990" spans="1:65" s="13" customFormat="1" ht="11.25">
      <c r="B990" s="210"/>
      <c r="C990" s="211"/>
      <c r="D990" s="206" t="s">
        <v>184</v>
      </c>
      <c r="E990" s="211"/>
      <c r="F990" s="213" t="s">
        <v>1716</v>
      </c>
      <c r="G990" s="211"/>
      <c r="H990" s="214">
        <v>157.29400000000001</v>
      </c>
      <c r="I990" s="215"/>
      <c r="J990" s="211"/>
      <c r="K990" s="211"/>
      <c r="L990" s="216"/>
      <c r="M990" s="217"/>
      <c r="N990" s="218"/>
      <c r="O990" s="218"/>
      <c r="P990" s="218"/>
      <c r="Q990" s="218"/>
      <c r="R990" s="218"/>
      <c r="S990" s="218"/>
      <c r="T990" s="219"/>
      <c r="AT990" s="220" t="s">
        <v>184</v>
      </c>
      <c r="AU990" s="220" t="s">
        <v>80</v>
      </c>
      <c r="AV990" s="13" t="s">
        <v>80</v>
      </c>
      <c r="AW990" s="13" t="s">
        <v>4</v>
      </c>
      <c r="AX990" s="13" t="s">
        <v>78</v>
      </c>
      <c r="AY990" s="220" t="s">
        <v>162</v>
      </c>
    </row>
    <row r="991" spans="1:65" s="2" customFormat="1" ht="21.75" customHeight="1">
      <c r="A991" s="35"/>
      <c r="B991" s="36"/>
      <c r="C991" s="193" t="s">
        <v>1717</v>
      </c>
      <c r="D991" s="193" t="s">
        <v>164</v>
      </c>
      <c r="E991" s="194" t="s">
        <v>1706</v>
      </c>
      <c r="F991" s="195" t="s">
        <v>1707</v>
      </c>
      <c r="G991" s="196" t="s">
        <v>250</v>
      </c>
      <c r="H991" s="197">
        <v>119.44</v>
      </c>
      <c r="I991" s="198"/>
      <c r="J991" s="199">
        <f>ROUND(I991*H991,2)</f>
        <v>0</v>
      </c>
      <c r="K991" s="195" t="s">
        <v>168</v>
      </c>
      <c r="L991" s="40"/>
      <c r="M991" s="200" t="s">
        <v>19</v>
      </c>
      <c r="N991" s="201" t="s">
        <v>42</v>
      </c>
      <c r="O991" s="65"/>
      <c r="P991" s="202">
        <f>O991*H991</f>
        <v>0</v>
      </c>
      <c r="Q991" s="202">
        <v>0</v>
      </c>
      <c r="R991" s="202">
        <f>Q991*H991</f>
        <v>0</v>
      </c>
      <c r="S991" s="202">
        <v>0</v>
      </c>
      <c r="T991" s="203">
        <f>S991*H991</f>
        <v>0</v>
      </c>
      <c r="U991" s="35"/>
      <c r="V991" s="35"/>
      <c r="W991" s="35"/>
      <c r="X991" s="35"/>
      <c r="Y991" s="35"/>
      <c r="Z991" s="35"/>
      <c r="AA991" s="35"/>
      <c r="AB991" s="35"/>
      <c r="AC991" s="35"/>
      <c r="AD991" s="35"/>
      <c r="AE991" s="35"/>
      <c r="AR991" s="204" t="s">
        <v>254</v>
      </c>
      <c r="AT991" s="204" t="s">
        <v>164</v>
      </c>
      <c r="AU991" s="204" t="s">
        <v>80</v>
      </c>
      <c r="AY991" s="18" t="s">
        <v>162</v>
      </c>
      <c r="BE991" s="205">
        <f>IF(N991="základní",J991,0)</f>
        <v>0</v>
      </c>
      <c r="BF991" s="205">
        <f>IF(N991="snížená",J991,0)</f>
        <v>0</v>
      </c>
      <c r="BG991" s="205">
        <f>IF(N991="zákl. přenesená",J991,0)</f>
        <v>0</v>
      </c>
      <c r="BH991" s="205">
        <f>IF(N991="sníž. přenesená",J991,0)</f>
        <v>0</v>
      </c>
      <c r="BI991" s="205">
        <f>IF(N991="nulová",J991,0)</f>
        <v>0</v>
      </c>
      <c r="BJ991" s="18" t="s">
        <v>78</v>
      </c>
      <c r="BK991" s="205">
        <f>ROUND(I991*H991,2)</f>
        <v>0</v>
      </c>
      <c r="BL991" s="18" t="s">
        <v>254</v>
      </c>
      <c r="BM991" s="204" t="s">
        <v>1718</v>
      </c>
    </row>
    <row r="992" spans="1:65" s="2" customFormat="1" ht="39">
      <c r="A992" s="35"/>
      <c r="B992" s="36"/>
      <c r="C992" s="37"/>
      <c r="D992" s="206" t="s">
        <v>171</v>
      </c>
      <c r="E992" s="37"/>
      <c r="F992" s="207" t="s">
        <v>1709</v>
      </c>
      <c r="G992" s="37"/>
      <c r="H992" s="37"/>
      <c r="I992" s="116"/>
      <c r="J992" s="37"/>
      <c r="K992" s="37"/>
      <c r="L992" s="40"/>
      <c r="M992" s="208"/>
      <c r="N992" s="209"/>
      <c r="O992" s="65"/>
      <c r="P992" s="65"/>
      <c r="Q992" s="65"/>
      <c r="R992" s="65"/>
      <c r="S992" s="65"/>
      <c r="T992" s="66"/>
      <c r="U992" s="35"/>
      <c r="V992" s="35"/>
      <c r="W992" s="35"/>
      <c r="X992" s="35"/>
      <c r="Y992" s="35"/>
      <c r="Z992" s="35"/>
      <c r="AA992" s="35"/>
      <c r="AB992" s="35"/>
      <c r="AC992" s="35"/>
      <c r="AD992" s="35"/>
      <c r="AE992" s="35"/>
      <c r="AT992" s="18" t="s">
        <v>171</v>
      </c>
      <c r="AU992" s="18" t="s">
        <v>80</v>
      </c>
    </row>
    <row r="993" spans="1:65" s="13" customFormat="1" ht="11.25">
      <c r="B993" s="210"/>
      <c r="C993" s="211"/>
      <c r="D993" s="206" t="s">
        <v>184</v>
      </c>
      <c r="E993" s="212" t="s">
        <v>19</v>
      </c>
      <c r="F993" s="213" t="s">
        <v>1719</v>
      </c>
      <c r="G993" s="211"/>
      <c r="H993" s="214">
        <v>119.44</v>
      </c>
      <c r="I993" s="215"/>
      <c r="J993" s="211"/>
      <c r="K993" s="211"/>
      <c r="L993" s="216"/>
      <c r="M993" s="217"/>
      <c r="N993" s="218"/>
      <c r="O993" s="218"/>
      <c r="P993" s="218"/>
      <c r="Q993" s="218"/>
      <c r="R993" s="218"/>
      <c r="S993" s="218"/>
      <c r="T993" s="219"/>
      <c r="AT993" s="220" t="s">
        <v>184</v>
      </c>
      <c r="AU993" s="220" t="s">
        <v>80</v>
      </c>
      <c r="AV993" s="13" t="s">
        <v>80</v>
      </c>
      <c r="AW993" s="13" t="s">
        <v>33</v>
      </c>
      <c r="AX993" s="13" t="s">
        <v>78</v>
      </c>
      <c r="AY993" s="220" t="s">
        <v>162</v>
      </c>
    </row>
    <row r="994" spans="1:65" s="2" customFormat="1" ht="16.5" customHeight="1">
      <c r="A994" s="35"/>
      <c r="B994" s="36"/>
      <c r="C994" s="232" t="s">
        <v>1720</v>
      </c>
      <c r="D994" s="232" t="s">
        <v>259</v>
      </c>
      <c r="E994" s="233" t="s">
        <v>1721</v>
      </c>
      <c r="F994" s="234" t="s">
        <v>1722</v>
      </c>
      <c r="G994" s="235" t="s">
        <v>250</v>
      </c>
      <c r="H994" s="236">
        <v>121.82899999999999</v>
      </c>
      <c r="I994" s="237"/>
      <c r="J994" s="238">
        <f>ROUND(I994*H994,2)</f>
        <v>0</v>
      </c>
      <c r="K994" s="234" t="s">
        <v>168</v>
      </c>
      <c r="L994" s="239"/>
      <c r="M994" s="240" t="s">
        <v>19</v>
      </c>
      <c r="N994" s="241" t="s">
        <v>42</v>
      </c>
      <c r="O994" s="65"/>
      <c r="P994" s="202">
        <f>O994*H994</f>
        <v>0</v>
      </c>
      <c r="Q994" s="202">
        <v>3.5999999999999999E-3</v>
      </c>
      <c r="R994" s="202">
        <f>Q994*H994</f>
        <v>0.43858439999999999</v>
      </c>
      <c r="S994" s="202">
        <v>0</v>
      </c>
      <c r="T994" s="203">
        <f>S994*H994</f>
        <v>0</v>
      </c>
      <c r="U994" s="35"/>
      <c r="V994" s="35"/>
      <c r="W994" s="35"/>
      <c r="X994" s="35"/>
      <c r="Y994" s="35"/>
      <c r="Z994" s="35"/>
      <c r="AA994" s="35"/>
      <c r="AB994" s="35"/>
      <c r="AC994" s="35"/>
      <c r="AD994" s="35"/>
      <c r="AE994" s="35"/>
      <c r="AR994" s="204" t="s">
        <v>344</v>
      </c>
      <c r="AT994" s="204" t="s">
        <v>259</v>
      </c>
      <c r="AU994" s="204" t="s">
        <v>80</v>
      </c>
      <c r="AY994" s="18" t="s">
        <v>162</v>
      </c>
      <c r="BE994" s="205">
        <f>IF(N994="základní",J994,0)</f>
        <v>0</v>
      </c>
      <c r="BF994" s="205">
        <f>IF(N994="snížená",J994,0)</f>
        <v>0</v>
      </c>
      <c r="BG994" s="205">
        <f>IF(N994="zákl. přenesená",J994,0)</f>
        <v>0</v>
      </c>
      <c r="BH994" s="205">
        <f>IF(N994="sníž. přenesená",J994,0)</f>
        <v>0</v>
      </c>
      <c r="BI994" s="205">
        <f>IF(N994="nulová",J994,0)</f>
        <v>0</v>
      </c>
      <c r="BJ994" s="18" t="s">
        <v>78</v>
      </c>
      <c r="BK994" s="205">
        <f>ROUND(I994*H994,2)</f>
        <v>0</v>
      </c>
      <c r="BL994" s="18" t="s">
        <v>254</v>
      </c>
      <c r="BM994" s="204" t="s">
        <v>1723</v>
      </c>
    </row>
    <row r="995" spans="1:65" s="2" customFormat="1" ht="19.5">
      <c r="A995" s="35"/>
      <c r="B995" s="36"/>
      <c r="C995" s="37"/>
      <c r="D995" s="206" t="s">
        <v>264</v>
      </c>
      <c r="E995" s="37"/>
      <c r="F995" s="207" t="s">
        <v>1715</v>
      </c>
      <c r="G995" s="37"/>
      <c r="H995" s="37"/>
      <c r="I995" s="116"/>
      <c r="J995" s="37"/>
      <c r="K995" s="37"/>
      <c r="L995" s="40"/>
      <c r="M995" s="208"/>
      <c r="N995" s="209"/>
      <c r="O995" s="65"/>
      <c r="P995" s="65"/>
      <c r="Q995" s="65"/>
      <c r="R995" s="65"/>
      <c r="S995" s="65"/>
      <c r="T995" s="66"/>
      <c r="U995" s="35"/>
      <c r="V995" s="35"/>
      <c r="W995" s="35"/>
      <c r="X995" s="35"/>
      <c r="Y995" s="35"/>
      <c r="Z995" s="35"/>
      <c r="AA995" s="35"/>
      <c r="AB995" s="35"/>
      <c r="AC995" s="35"/>
      <c r="AD995" s="35"/>
      <c r="AE995" s="35"/>
      <c r="AT995" s="18" t="s">
        <v>264</v>
      </c>
      <c r="AU995" s="18" t="s">
        <v>80</v>
      </c>
    </row>
    <row r="996" spans="1:65" s="13" customFormat="1" ht="11.25">
      <c r="B996" s="210"/>
      <c r="C996" s="211"/>
      <c r="D996" s="206" t="s">
        <v>184</v>
      </c>
      <c r="E996" s="211"/>
      <c r="F996" s="213" t="s">
        <v>1724</v>
      </c>
      <c r="G996" s="211"/>
      <c r="H996" s="214">
        <v>121.82899999999999</v>
      </c>
      <c r="I996" s="215"/>
      <c r="J996" s="211"/>
      <c r="K996" s="211"/>
      <c r="L996" s="216"/>
      <c r="M996" s="217"/>
      <c r="N996" s="218"/>
      <c r="O996" s="218"/>
      <c r="P996" s="218"/>
      <c r="Q996" s="218"/>
      <c r="R996" s="218"/>
      <c r="S996" s="218"/>
      <c r="T996" s="219"/>
      <c r="AT996" s="220" t="s">
        <v>184</v>
      </c>
      <c r="AU996" s="220" t="s">
        <v>80</v>
      </c>
      <c r="AV996" s="13" t="s">
        <v>80</v>
      </c>
      <c r="AW996" s="13" t="s">
        <v>4</v>
      </c>
      <c r="AX996" s="13" t="s">
        <v>78</v>
      </c>
      <c r="AY996" s="220" t="s">
        <v>162</v>
      </c>
    </row>
    <row r="997" spans="1:65" s="2" customFormat="1" ht="21.75" customHeight="1">
      <c r="A997" s="35"/>
      <c r="B997" s="36"/>
      <c r="C997" s="193" t="s">
        <v>1725</v>
      </c>
      <c r="D997" s="193" t="s">
        <v>164</v>
      </c>
      <c r="E997" s="194" t="s">
        <v>1706</v>
      </c>
      <c r="F997" s="195" t="s">
        <v>1707</v>
      </c>
      <c r="G997" s="196" t="s">
        <v>250</v>
      </c>
      <c r="H997" s="197">
        <v>1429.415</v>
      </c>
      <c r="I997" s="198"/>
      <c r="J997" s="199">
        <f>ROUND(I997*H997,2)</f>
        <v>0</v>
      </c>
      <c r="K997" s="195" t="s">
        <v>168</v>
      </c>
      <c r="L997" s="40"/>
      <c r="M997" s="200" t="s">
        <v>19</v>
      </c>
      <c r="N997" s="201" t="s">
        <v>42</v>
      </c>
      <c r="O997" s="65"/>
      <c r="P997" s="202">
        <f>O997*H997</f>
        <v>0</v>
      </c>
      <c r="Q997" s="202">
        <v>0</v>
      </c>
      <c r="R997" s="202">
        <f>Q997*H997</f>
        <v>0</v>
      </c>
      <c r="S997" s="202">
        <v>0</v>
      </c>
      <c r="T997" s="203">
        <f>S997*H997</f>
        <v>0</v>
      </c>
      <c r="U997" s="35"/>
      <c r="V997" s="35"/>
      <c r="W997" s="35"/>
      <c r="X997" s="35"/>
      <c r="Y997" s="35"/>
      <c r="Z997" s="35"/>
      <c r="AA997" s="35"/>
      <c r="AB997" s="35"/>
      <c r="AC997" s="35"/>
      <c r="AD997" s="35"/>
      <c r="AE997" s="35"/>
      <c r="AR997" s="204" t="s">
        <v>254</v>
      </c>
      <c r="AT997" s="204" t="s">
        <v>164</v>
      </c>
      <c r="AU997" s="204" t="s">
        <v>80</v>
      </c>
      <c r="AY997" s="18" t="s">
        <v>162</v>
      </c>
      <c r="BE997" s="205">
        <f>IF(N997="základní",J997,0)</f>
        <v>0</v>
      </c>
      <c r="BF997" s="205">
        <f>IF(N997="snížená",J997,0)</f>
        <v>0</v>
      </c>
      <c r="BG997" s="205">
        <f>IF(N997="zákl. přenesená",J997,0)</f>
        <v>0</v>
      </c>
      <c r="BH997" s="205">
        <f>IF(N997="sníž. přenesená",J997,0)</f>
        <v>0</v>
      </c>
      <c r="BI997" s="205">
        <f>IF(N997="nulová",J997,0)</f>
        <v>0</v>
      </c>
      <c r="BJ997" s="18" t="s">
        <v>78</v>
      </c>
      <c r="BK997" s="205">
        <f>ROUND(I997*H997,2)</f>
        <v>0</v>
      </c>
      <c r="BL997" s="18" t="s">
        <v>254</v>
      </c>
      <c r="BM997" s="204" t="s">
        <v>1726</v>
      </c>
    </row>
    <row r="998" spans="1:65" s="2" customFormat="1" ht="39">
      <c r="A998" s="35"/>
      <c r="B998" s="36"/>
      <c r="C998" s="37"/>
      <c r="D998" s="206" t="s">
        <v>171</v>
      </c>
      <c r="E998" s="37"/>
      <c r="F998" s="207" t="s">
        <v>1709</v>
      </c>
      <c r="G998" s="37"/>
      <c r="H998" s="37"/>
      <c r="I998" s="116"/>
      <c r="J998" s="37"/>
      <c r="K998" s="37"/>
      <c r="L998" s="40"/>
      <c r="M998" s="208"/>
      <c r="N998" s="209"/>
      <c r="O998" s="65"/>
      <c r="P998" s="65"/>
      <c r="Q998" s="65"/>
      <c r="R998" s="65"/>
      <c r="S998" s="65"/>
      <c r="T998" s="66"/>
      <c r="U998" s="35"/>
      <c r="V998" s="35"/>
      <c r="W998" s="35"/>
      <c r="X998" s="35"/>
      <c r="Y998" s="35"/>
      <c r="Z998" s="35"/>
      <c r="AA998" s="35"/>
      <c r="AB998" s="35"/>
      <c r="AC998" s="35"/>
      <c r="AD998" s="35"/>
      <c r="AE998" s="35"/>
      <c r="AT998" s="18" t="s">
        <v>171</v>
      </c>
      <c r="AU998" s="18" t="s">
        <v>80</v>
      </c>
    </row>
    <row r="999" spans="1:65" s="13" customFormat="1" ht="11.25">
      <c r="B999" s="210"/>
      <c r="C999" s="211"/>
      <c r="D999" s="206" t="s">
        <v>184</v>
      </c>
      <c r="E999" s="212" t="s">
        <v>19</v>
      </c>
      <c r="F999" s="213" t="s">
        <v>1727</v>
      </c>
      <c r="G999" s="211"/>
      <c r="H999" s="214">
        <v>181.42</v>
      </c>
      <c r="I999" s="215"/>
      <c r="J999" s="211"/>
      <c r="K999" s="211"/>
      <c r="L999" s="216"/>
      <c r="M999" s="217"/>
      <c r="N999" s="218"/>
      <c r="O999" s="218"/>
      <c r="P999" s="218"/>
      <c r="Q999" s="218"/>
      <c r="R999" s="218"/>
      <c r="S999" s="218"/>
      <c r="T999" s="219"/>
      <c r="AT999" s="220" t="s">
        <v>184</v>
      </c>
      <c r="AU999" s="220" t="s">
        <v>80</v>
      </c>
      <c r="AV999" s="13" t="s">
        <v>80</v>
      </c>
      <c r="AW999" s="13" t="s">
        <v>33</v>
      </c>
      <c r="AX999" s="13" t="s">
        <v>71</v>
      </c>
      <c r="AY999" s="220" t="s">
        <v>162</v>
      </c>
    </row>
    <row r="1000" spans="1:65" s="13" customFormat="1" ht="11.25">
      <c r="B1000" s="210"/>
      <c r="C1000" s="211"/>
      <c r="D1000" s="206" t="s">
        <v>184</v>
      </c>
      <c r="E1000" s="212" t="s">
        <v>19</v>
      </c>
      <c r="F1000" s="213" t="s">
        <v>1728</v>
      </c>
      <c r="G1000" s="211"/>
      <c r="H1000" s="214">
        <v>392.7</v>
      </c>
      <c r="I1000" s="215"/>
      <c r="J1000" s="211"/>
      <c r="K1000" s="211"/>
      <c r="L1000" s="216"/>
      <c r="M1000" s="217"/>
      <c r="N1000" s="218"/>
      <c r="O1000" s="218"/>
      <c r="P1000" s="218"/>
      <c r="Q1000" s="218"/>
      <c r="R1000" s="218"/>
      <c r="S1000" s="218"/>
      <c r="T1000" s="219"/>
      <c r="AT1000" s="220" t="s">
        <v>184</v>
      </c>
      <c r="AU1000" s="220" t="s">
        <v>80</v>
      </c>
      <c r="AV1000" s="13" t="s">
        <v>80</v>
      </c>
      <c r="AW1000" s="13" t="s">
        <v>33</v>
      </c>
      <c r="AX1000" s="13" t="s">
        <v>71</v>
      </c>
      <c r="AY1000" s="220" t="s">
        <v>162</v>
      </c>
    </row>
    <row r="1001" spans="1:65" s="13" customFormat="1" ht="11.25">
      <c r="B1001" s="210"/>
      <c r="C1001" s="211"/>
      <c r="D1001" s="206" t="s">
        <v>184</v>
      </c>
      <c r="E1001" s="212" t="s">
        <v>19</v>
      </c>
      <c r="F1001" s="213" t="s">
        <v>1729</v>
      </c>
      <c r="G1001" s="211"/>
      <c r="H1001" s="214">
        <v>296.21499999999997</v>
      </c>
      <c r="I1001" s="215"/>
      <c r="J1001" s="211"/>
      <c r="K1001" s="211"/>
      <c r="L1001" s="216"/>
      <c r="M1001" s="217"/>
      <c r="N1001" s="218"/>
      <c r="O1001" s="218"/>
      <c r="P1001" s="218"/>
      <c r="Q1001" s="218"/>
      <c r="R1001" s="218"/>
      <c r="S1001" s="218"/>
      <c r="T1001" s="219"/>
      <c r="AT1001" s="220" t="s">
        <v>184</v>
      </c>
      <c r="AU1001" s="220" t="s">
        <v>80</v>
      </c>
      <c r="AV1001" s="13" t="s">
        <v>80</v>
      </c>
      <c r="AW1001" s="13" t="s">
        <v>33</v>
      </c>
      <c r="AX1001" s="13" t="s">
        <v>71</v>
      </c>
      <c r="AY1001" s="220" t="s">
        <v>162</v>
      </c>
    </row>
    <row r="1002" spans="1:65" s="13" customFormat="1" ht="11.25">
      <c r="B1002" s="210"/>
      <c r="C1002" s="211"/>
      <c r="D1002" s="206" t="s">
        <v>184</v>
      </c>
      <c r="E1002" s="212" t="s">
        <v>19</v>
      </c>
      <c r="F1002" s="213" t="s">
        <v>1730</v>
      </c>
      <c r="G1002" s="211"/>
      <c r="H1002" s="214">
        <v>559.08000000000004</v>
      </c>
      <c r="I1002" s="215"/>
      <c r="J1002" s="211"/>
      <c r="K1002" s="211"/>
      <c r="L1002" s="216"/>
      <c r="M1002" s="217"/>
      <c r="N1002" s="218"/>
      <c r="O1002" s="218"/>
      <c r="P1002" s="218"/>
      <c r="Q1002" s="218"/>
      <c r="R1002" s="218"/>
      <c r="S1002" s="218"/>
      <c r="T1002" s="219"/>
      <c r="AT1002" s="220" t="s">
        <v>184</v>
      </c>
      <c r="AU1002" s="220" t="s">
        <v>80</v>
      </c>
      <c r="AV1002" s="13" t="s">
        <v>80</v>
      </c>
      <c r="AW1002" s="13" t="s">
        <v>33</v>
      </c>
      <c r="AX1002" s="13" t="s">
        <v>71</v>
      </c>
      <c r="AY1002" s="220" t="s">
        <v>162</v>
      </c>
    </row>
    <row r="1003" spans="1:65" s="14" customFormat="1" ht="11.25">
      <c r="B1003" s="221"/>
      <c r="C1003" s="222"/>
      <c r="D1003" s="206" t="s">
        <v>184</v>
      </c>
      <c r="E1003" s="223" t="s">
        <v>19</v>
      </c>
      <c r="F1003" s="224" t="s">
        <v>236</v>
      </c>
      <c r="G1003" s="222"/>
      <c r="H1003" s="225">
        <v>1429.415</v>
      </c>
      <c r="I1003" s="226"/>
      <c r="J1003" s="222"/>
      <c r="K1003" s="222"/>
      <c r="L1003" s="227"/>
      <c r="M1003" s="228"/>
      <c r="N1003" s="229"/>
      <c r="O1003" s="229"/>
      <c r="P1003" s="229"/>
      <c r="Q1003" s="229"/>
      <c r="R1003" s="229"/>
      <c r="S1003" s="229"/>
      <c r="T1003" s="230"/>
      <c r="AT1003" s="231" t="s">
        <v>184</v>
      </c>
      <c r="AU1003" s="231" t="s">
        <v>80</v>
      </c>
      <c r="AV1003" s="14" t="s">
        <v>169</v>
      </c>
      <c r="AW1003" s="14" t="s">
        <v>33</v>
      </c>
      <c r="AX1003" s="14" t="s">
        <v>78</v>
      </c>
      <c r="AY1003" s="231" t="s">
        <v>162</v>
      </c>
    </row>
    <row r="1004" spans="1:65" s="2" customFormat="1" ht="16.5" customHeight="1">
      <c r="A1004" s="35"/>
      <c r="B1004" s="36"/>
      <c r="C1004" s="232" t="s">
        <v>1731</v>
      </c>
      <c r="D1004" s="232" t="s">
        <v>259</v>
      </c>
      <c r="E1004" s="233" t="s">
        <v>1732</v>
      </c>
      <c r="F1004" s="234" t="s">
        <v>1733</v>
      </c>
      <c r="G1004" s="235" t="s">
        <v>250</v>
      </c>
      <c r="H1004" s="236">
        <v>1458.0029999999999</v>
      </c>
      <c r="I1004" s="237"/>
      <c r="J1004" s="238">
        <f>ROUND(I1004*H1004,2)</f>
        <v>0</v>
      </c>
      <c r="K1004" s="234" t="s">
        <v>168</v>
      </c>
      <c r="L1004" s="239"/>
      <c r="M1004" s="240" t="s">
        <v>19</v>
      </c>
      <c r="N1004" s="241" t="s">
        <v>42</v>
      </c>
      <c r="O1004" s="65"/>
      <c r="P1004" s="202">
        <f>O1004*H1004</f>
        <v>0</v>
      </c>
      <c r="Q1004" s="202">
        <v>4.1999999999999997E-3</v>
      </c>
      <c r="R1004" s="202">
        <f>Q1004*H1004</f>
        <v>6.1236125999999995</v>
      </c>
      <c r="S1004" s="202">
        <v>0</v>
      </c>
      <c r="T1004" s="203">
        <f>S1004*H1004</f>
        <v>0</v>
      </c>
      <c r="U1004" s="35"/>
      <c r="V1004" s="35"/>
      <c r="W1004" s="35"/>
      <c r="X1004" s="35"/>
      <c r="Y1004" s="35"/>
      <c r="Z1004" s="35"/>
      <c r="AA1004" s="35"/>
      <c r="AB1004" s="35"/>
      <c r="AC1004" s="35"/>
      <c r="AD1004" s="35"/>
      <c r="AE1004" s="35"/>
      <c r="AR1004" s="204" t="s">
        <v>344</v>
      </c>
      <c r="AT1004" s="204" t="s">
        <v>259</v>
      </c>
      <c r="AU1004" s="204" t="s">
        <v>80</v>
      </c>
      <c r="AY1004" s="18" t="s">
        <v>162</v>
      </c>
      <c r="BE1004" s="205">
        <f>IF(N1004="základní",J1004,0)</f>
        <v>0</v>
      </c>
      <c r="BF1004" s="205">
        <f>IF(N1004="snížená",J1004,0)</f>
        <v>0</v>
      </c>
      <c r="BG1004" s="205">
        <f>IF(N1004="zákl. přenesená",J1004,0)</f>
        <v>0</v>
      </c>
      <c r="BH1004" s="205">
        <f>IF(N1004="sníž. přenesená",J1004,0)</f>
        <v>0</v>
      </c>
      <c r="BI1004" s="205">
        <f>IF(N1004="nulová",J1004,0)</f>
        <v>0</v>
      </c>
      <c r="BJ1004" s="18" t="s">
        <v>78</v>
      </c>
      <c r="BK1004" s="205">
        <f>ROUND(I1004*H1004,2)</f>
        <v>0</v>
      </c>
      <c r="BL1004" s="18" t="s">
        <v>254</v>
      </c>
      <c r="BM1004" s="204" t="s">
        <v>1734</v>
      </c>
    </row>
    <row r="1005" spans="1:65" s="2" customFormat="1" ht="19.5">
      <c r="A1005" s="35"/>
      <c r="B1005" s="36"/>
      <c r="C1005" s="37"/>
      <c r="D1005" s="206" t="s">
        <v>264</v>
      </c>
      <c r="E1005" s="37"/>
      <c r="F1005" s="207" t="s">
        <v>1715</v>
      </c>
      <c r="G1005" s="37"/>
      <c r="H1005" s="37"/>
      <c r="I1005" s="116"/>
      <c r="J1005" s="37"/>
      <c r="K1005" s="37"/>
      <c r="L1005" s="40"/>
      <c r="M1005" s="208"/>
      <c r="N1005" s="209"/>
      <c r="O1005" s="65"/>
      <c r="P1005" s="65"/>
      <c r="Q1005" s="65"/>
      <c r="R1005" s="65"/>
      <c r="S1005" s="65"/>
      <c r="T1005" s="66"/>
      <c r="U1005" s="35"/>
      <c r="V1005" s="35"/>
      <c r="W1005" s="35"/>
      <c r="X1005" s="35"/>
      <c r="Y1005" s="35"/>
      <c r="Z1005" s="35"/>
      <c r="AA1005" s="35"/>
      <c r="AB1005" s="35"/>
      <c r="AC1005" s="35"/>
      <c r="AD1005" s="35"/>
      <c r="AE1005" s="35"/>
      <c r="AT1005" s="18" t="s">
        <v>264</v>
      </c>
      <c r="AU1005" s="18" t="s">
        <v>80</v>
      </c>
    </row>
    <row r="1006" spans="1:65" s="13" customFormat="1" ht="11.25">
      <c r="B1006" s="210"/>
      <c r="C1006" s="211"/>
      <c r="D1006" s="206" t="s">
        <v>184</v>
      </c>
      <c r="E1006" s="211"/>
      <c r="F1006" s="213" t="s">
        <v>1735</v>
      </c>
      <c r="G1006" s="211"/>
      <c r="H1006" s="214">
        <v>1458.0029999999999</v>
      </c>
      <c r="I1006" s="215"/>
      <c r="J1006" s="211"/>
      <c r="K1006" s="211"/>
      <c r="L1006" s="216"/>
      <c r="M1006" s="217"/>
      <c r="N1006" s="218"/>
      <c r="O1006" s="218"/>
      <c r="P1006" s="218"/>
      <c r="Q1006" s="218"/>
      <c r="R1006" s="218"/>
      <c r="S1006" s="218"/>
      <c r="T1006" s="219"/>
      <c r="AT1006" s="220" t="s">
        <v>184</v>
      </c>
      <c r="AU1006" s="220" t="s">
        <v>80</v>
      </c>
      <c r="AV1006" s="13" t="s">
        <v>80</v>
      </c>
      <c r="AW1006" s="13" t="s">
        <v>4</v>
      </c>
      <c r="AX1006" s="13" t="s">
        <v>78</v>
      </c>
      <c r="AY1006" s="220" t="s">
        <v>162</v>
      </c>
    </row>
    <row r="1007" spans="1:65" s="2" customFormat="1" ht="21.75" customHeight="1">
      <c r="A1007" s="35"/>
      <c r="B1007" s="36"/>
      <c r="C1007" s="193" t="s">
        <v>1736</v>
      </c>
      <c r="D1007" s="193" t="s">
        <v>164</v>
      </c>
      <c r="E1007" s="194" t="s">
        <v>1706</v>
      </c>
      <c r="F1007" s="195" t="s">
        <v>1707</v>
      </c>
      <c r="G1007" s="196" t="s">
        <v>250</v>
      </c>
      <c r="H1007" s="197">
        <v>140.38</v>
      </c>
      <c r="I1007" s="198"/>
      <c r="J1007" s="199">
        <f>ROUND(I1007*H1007,2)</f>
        <v>0</v>
      </c>
      <c r="K1007" s="195" t="s">
        <v>168</v>
      </c>
      <c r="L1007" s="40"/>
      <c r="M1007" s="200" t="s">
        <v>19</v>
      </c>
      <c r="N1007" s="201" t="s">
        <v>42</v>
      </c>
      <c r="O1007" s="65"/>
      <c r="P1007" s="202">
        <f>O1007*H1007</f>
        <v>0</v>
      </c>
      <c r="Q1007" s="202">
        <v>0</v>
      </c>
      <c r="R1007" s="202">
        <f>Q1007*H1007</f>
        <v>0</v>
      </c>
      <c r="S1007" s="202">
        <v>0</v>
      </c>
      <c r="T1007" s="203">
        <f>S1007*H1007</f>
        <v>0</v>
      </c>
      <c r="U1007" s="35"/>
      <c r="V1007" s="35"/>
      <c r="W1007" s="35"/>
      <c r="X1007" s="35"/>
      <c r="Y1007" s="35"/>
      <c r="Z1007" s="35"/>
      <c r="AA1007" s="35"/>
      <c r="AB1007" s="35"/>
      <c r="AC1007" s="35"/>
      <c r="AD1007" s="35"/>
      <c r="AE1007" s="35"/>
      <c r="AR1007" s="204" t="s">
        <v>254</v>
      </c>
      <c r="AT1007" s="204" t="s">
        <v>164</v>
      </c>
      <c r="AU1007" s="204" t="s">
        <v>80</v>
      </c>
      <c r="AY1007" s="18" t="s">
        <v>162</v>
      </c>
      <c r="BE1007" s="205">
        <f>IF(N1007="základní",J1007,0)</f>
        <v>0</v>
      </c>
      <c r="BF1007" s="205">
        <f>IF(N1007="snížená",J1007,0)</f>
        <v>0</v>
      </c>
      <c r="BG1007" s="205">
        <f>IF(N1007="zákl. přenesená",J1007,0)</f>
        <v>0</v>
      </c>
      <c r="BH1007" s="205">
        <f>IF(N1007="sníž. přenesená",J1007,0)</f>
        <v>0</v>
      </c>
      <c r="BI1007" s="205">
        <f>IF(N1007="nulová",J1007,0)</f>
        <v>0</v>
      </c>
      <c r="BJ1007" s="18" t="s">
        <v>78</v>
      </c>
      <c r="BK1007" s="205">
        <f>ROUND(I1007*H1007,2)</f>
        <v>0</v>
      </c>
      <c r="BL1007" s="18" t="s">
        <v>254</v>
      </c>
      <c r="BM1007" s="204" t="s">
        <v>1737</v>
      </c>
    </row>
    <row r="1008" spans="1:65" s="2" customFormat="1" ht="39">
      <c r="A1008" s="35"/>
      <c r="B1008" s="36"/>
      <c r="C1008" s="37"/>
      <c r="D1008" s="206" t="s">
        <v>171</v>
      </c>
      <c r="E1008" s="37"/>
      <c r="F1008" s="207" t="s">
        <v>1709</v>
      </c>
      <c r="G1008" s="37"/>
      <c r="H1008" s="37"/>
      <c r="I1008" s="116"/>
      <c r="J1008" s="37"/>
      <c r="K1008" s="37"/>
      <c r="L1008" s="40"/>
      <c r="M1008" s="208"/>
      <c r="N1008" s="209"/>
      <c r="O1008" s="65"/>
      <c r="P1008" s="65"/>
      <c r="Q1008" s="65"/>
      <c r="R1008" s="65"/>
      <c r="S1008" s="65"/>
      <c r="T1008" s="66"/>
      <c r="U1008" s="35"/>
      <c r="V1008" s="35"/>
      <c r="W1008" s="35"/>
      <c r="X1008" s="35"/>
      <c r="Y1008" s="35"/>
      <c r="Z1008" s="35"/>
      <c r="AA1008" s="35"/>
      <c r="AB1008" s="35"/>
      <c r="AC1008" s="35"/>
      <c r="AD1008" s="35"/>
      <c r="AE1008" s="35"/>
      <c r="AT1008" s="18" t="s">
        <v>171</v>
      </c>
      <c r="AU1008" s="18" t="s">
        <v>80</v>
      </c>
    </row>
    <row r="1009" spans="1:65" s="13" customFormat="1" ht="11.25">
      <c r="B1009" s="210"/>
      <c r="C1009" s="211"/>
      <c r="D1009" s="206" t="s">
        <v>184</v>
      </c>
      <c r="E1009" s="212" t="s">
        <v>19</v>
      </c>
      <c r="F1009" s="213" t="s">
        <v>1738</v>
      </c>
      <c r="G1009" s="211"/>
      <c r="H1009" s="214">
        <v>140.38</v>
      </c>
      <c r="I1009" s="215"/>
      <c r="J1009" s="211"/>
      <c r="K1009" s="211"/>
      <c r="L1009" s="216"/>
      <c r="M1009" s="217"/>
      <c r="N1009" s="218"/>
      <c r="O1009" s="218"/>
      <c r="P1009" s="218"/>
      <c r="Q1009" s="218"/>
      <c r="R1009" s="218"/>
      <c r="S1009" s="218"/>
      <c r="T1009" s="219"/>
      <c r="AT1009" s="220" t="s">
        <v>184</v>
      </c>
      <c r="AU1009" s="220" t="s">
        <v>80</v>
      </c>
      <c r="AV1009" s="13" t="s">
        <v>80</v>
      </c>
      <c r="AW1009" s="13" t="s">
        <v>33</v>
      </c>
      <c r="AX1009" s="13" t="s">
        <v>78</v>
      </c>
      <c r="AY1009" s="220" t="s">
        <v>162</v>
      </c>
    </row>
    <row r="1010" spans="1:65" s="2" customFormat="1" ht="16.5" customHeight="1">
      <c r="A1010" s="35"/>
      <c r="B1010" s="36"/>
      <c r="C1010" s="232" t="s">
        <v>1739</v>
      </c>
      <c r="D1010" s="232" t="s">
        <v>259</v>
      </c>
      <c r="E1010" s="233" t="s">
        <v>1740</v>
      </c>
      <c r="F1010" s="234" t="s">
        <v>1741</v>
      </c>
      <c r="G1010" s="235" t="s">
        <v>250</v>
      </c>
      <c r="H1010" s="236">
        <v>143.18799999999999</v>
      </c>
      <c r="I1010" s="237"/>
      <c r="J1010" s="238">
        <f>ROUND(I1010*H1010,2)</f>
        <v>0</v>
      </c>
      <c r="K1010" s="234" t="s">
        <v>19</v>
      </c>
      <c r="L1010" s="239"/>
      <c r="M1010" s="240" t="s">
        <v>19</v>
      </c>
      <c r="N1010" s="241" t="s">
        <v>42</v>
      </c>
      <c r="O1010" s="65"/>
      <c r="P1010" s="202">
        <f>O1010*H1010</f>
        <v>0</v>
      </c>
      <c r="Q1010" s="202">
        <v>3.5999999999999999E-3</v>
      </c>
      <c r="R1010" s="202">
        <f>Q1010*H1010</f>
        <v>0.51547679999999996</v>
      </c>
      <c r="S1010" s="202">
        <v>0</v>
      </c>
      <c r="T1010" s="203">
        <f>S1010*H1010</f>
        <v>0</v>
      </c>
      <c r="U1010" s="35"/>
      <c r="V1010" s="35"/>
      <c r="W1010" s="35"/>
      <c r="X1010" s="35"/>
      <c r="Y1010" s="35"/>
      <c r="Z1010" s="35"/>
      <c r="AA1010" s="35"/>
      <c r="AB1010" s="35"/>
      <c r="AC1010" s="35"/>
      <c r="AD1010" s="35"/>
      <c r="AE1010" s="35"/>
      <c r="AR1010" s="204" t="s">
        <v>344</v>
      </c>
      <c r="AT1010" s="204" t="s">
        <v>259</v>
      </c>
      <c r="AU1010" s="204" t="s">
        <v>80</v>
      </c>
      <c r="AY1010" s="18" t="s">
        <v>162</v>
      </c>
      <c r="BE1010" s="205">
        <f>IF(N1010="základní",J1010,0)</f>
        <v>0</v>
      </c>
      <c r="BF1010" s="205">
        <f>IF(N1010="snížená",J1010,0)</f>
        <v>0</v>
      </c>
      <c r="BG1010" s="205">
        <f>IF(N1010="zákl. přenesená",J1010,0)</f>
        <v>0</v>
      </c>
      <c r="BH1010" s="205">
        <f>IF(N1010="sníž. přenesená",J1010,0)</f>
        <v>0</v>
      </c>
      <c r="BI1010" s="205">
        <f>IF(N1010="nulová",J1010,0)</f>
        <v>0</v>
      </c>
      <c r="BJ1010" s="18" t="s">
        <v>78</v>
      </c>
      <c r="BK1010" s="205">
        <f>ROUND(I1010*H1010,2)</f>
        <v>0</v>
      </c>
      <c r="BL1010" s="18" t="s">
        <v>254</v>
      </c>
      <c r="BM1010" s="204" t="s">
        <v>1742</v>
      </c>
    </row>
    <row r="1011" spans="1:65" s="2" customFormat="1" ht="19.5">
      <c r="A1011" s="35"/>
      <c r="B1011" s="36"/>
      <c r="C1011" s="37"/>
      <c r="D1011" s="206" t="s">
        <v>264</v>
      </c>
      <c r="E1011" s="37"/>
      <c r="F1011" s="207" t="s">
        <v>1743</v>
      </c>
      <c r="G1011" s="37"/>
      <c r="H1011" s="37"/>
      <c r="I1011" s="116"/>
      <c r="J1011" s="37"/>
      <c r="K1011" s="37"/>
      <c r="L1011" s="40"/>
      <c r="M1011" s="208"/>
      <c r="N1011" s="209"/>
      <c r="O1011" s="65"/>
      <c r="P1011" s="65"/>
      <c r="Q1011" s="65"/>
      <c r="R1011" s="65"/>
      <c r="S1011" s="65"/>
      <c r="T1011" s="66"/>
      <c r="U1011" s="35"/>
      <c r="V1011" s="35"/>
      <c r="W1011" s="35"/>
      <c r="X1011" s="35"/>
      <c r="Y1011" s="35"/>
      <c r="Z1011" s="35"/>
      <c r="AA1011" s="35"/>
      <c r="AB1011" s="35"/>
      <c r="AC1011" s="35"/>
      <c r="AD1011" s="35"/>
      <c r="AE1011" s="35"/>
      <c r="AT1011" s="18" t="s">
        <v>264</v>
      </c>
      <c r="AU1011" s="18" t="s">
        <v>80</v>
      </c>
    </row>
    <row r="1012" spans="1:65" s="13" customFormat="1" ht="11.25">
      <c r="B1012" s="210"/>
      <c r="C1012" s="211"/>
      <c r="D1012" s="206" t="s">
        <v>184</v>
      </c>
      <c r="E1012" s="211"/>
      <c r="F1012" s="213" t="s">
        <v>1744</v>
      </c>
      <c r="G1012" s="211"/>
      <c r="H1012" s="214">
        <v>143.18799999999999</v>
      </c>
      <c r="I1012" s="215"/>
      <c r="J1012" s="211"/>
      <c r="K1012" s="211"/>
      <c r="L1012" s="216"/>
      <c r="M1012" s="217"/>
      <c r="N1012" s="218"/>
      <c r="O1012" s="218"/>
      <c r="P1012" s="218"/>
      <c r="Q1012" s="218"/>
      <c r="R1012" s="218"/>
      <c r="S1012" s="218"/>
      <c r="T1012" s="219"/>
      <c r="AT1012" s="220" t="s">
        <v>184</v>
      </c>
      <c r="AU1012" s="220" t="s">
        <v>80</v>
      </c>
      <c r="AV1012" s="13" t="s">
        <v>80</v>
      </c>
      <c r="AW1012" s="13" t="s">
        <v>4</v>
      </c>
      <c r="AX1012" s="13" t="s">
        <v>78</v>
      </c>
      <c r="AY1012" s="220" t="s">
        <v>162</v>
      </c>
    </row>
    <row r="1013" spans="1:65" s="2" customFormat="1" ht="21.75" customHeight="1">
      <c r="A1013" s="35"/>
      <c r="B1013" s="36"/>
      <c r="C1013" s="193" t="s">
        <v>1745</v>
      </c>
      <c r="D1013" s="193" t="s">
        <v>164</v>
      </c>
      <c r="E1013" s="194" t="s">
        <v>1706</v>
      </c>
      <c r="F1013" s="195" t="s">
        <v>1707</v>
      </c>
      <c r="G1013" s="196" t="s">
        <v>250</v>
      </c>
      <c r="H1013" s="197">
        <v>1379.76</v>
      </c>
      <c r="I1013" s="198"/>
      <c r="J1013" s="199">
        <f>ROUND(I1013*H1013,2)</f>
        <v>0</v>
      </c>
      <c r="K1013" s="195" t="s">
        <v>168</v>
      </c>
      <c r="L1013" s="40"/>
      <c r="M1013" s="200" t="s">
        <v>19</v>
      </c>
      <c r="N1013" s="201" t="s">
        <v>42</v>
      </c>
      <c r="O1013" s="65"/>
      <c r="P1013" s="202">
        <f>O1013*H1013</f>
        <v>0</v>
      </c>
      <c r="Q1013" s="202">
        <v>0</v>
      </c>
      <c r="R1013" s="202">
        <f>Q1013*H1013</f>
        <v>0</v>
      </c>
      <c r="S1013" s="202">
        <v>0</v>
      </c>
      <c r="T1013" s="203">
        <f>S1013*H1013</f>
        <v>0</v>
      </c>
      <c r="U1013" s="35"/>
      <c r="V1013" s="35"/>
      <c r="W1013" s="35"/>
      <c r="X1013" s="35"/>
      <c r="Y1013" s="35"/>
      <c r="Z1013" s="35"/>
      <c r="AA1013" s="35"/>
      <c r="AB1013" s="35"/>
      <c r="AC1013" s="35"/>
      <c r="AD1013" s="35"/>
      <c r="AE1013" s="35"/>
      <c r="AR1013" s="204" t="s">
        <v>254</v>
      </c>
      <c r="AT1013" s="204" t="s">
        <v>164</v>
      </c>
      <c r="AU1013" s="204" t="s">
        <v>80</v>
      </c>
      <c r="AY1013" s="18" t="s">
        <v>162</v>
      </c>
      <c r="BE1013" s="205">
        <f>IF(N1013="základní",J1013,0)</f>
        <v>0</v>
      </c>
      <c r="BF1013" s="205">
        <f>IF(N1013="snížená",J1013,0)</f>
        <v>0</v>
      </c>
      <c r="BG1013" s="205">
        <f>IF(N1013="zákl. přenesená",J1013,0)</f>
        <v>0</v>
      </c>
      <c r="BH1013" s="205">
        <f>IF(N1013="sníž. přenesená",J1013,0)</f>
        <v>0</v>
      </c>
      <c r="BI1013" s="205">
        <f>IF(N1013="nulová",J1013,0)</f>
        <v>0</v>
      </c>
      <c r="BJ1013" s="18" t="s">
        <v>78</v>
      </c>
      <c r="BK1013" s="205">
        <f>ROUND(I1013*H1013,2)</f>
        <v>0</v>
      </c>
      <c r="BL1013" s="18" t="s">
        <v>254</v>
      </c>
      <c r="BM1013" s="204" t="s">
        <v>1746</v>
      </c>
    </row>
    <row r="1014" spans="1:65" s="2" customFormat="1" ht="39">
      <c r="A1014" s="35"/>
      <c r="B1014" s="36"/>
      <c r="C1014" s="37"/>
      <c r="D1014" s="206" t="s">
        <v>171</v>
      </c>
      <c r="E1014" s="37"/>
      <c r="F1014" s="207" t="s">
        <v>1709</v>
      </c>
      <c r="G1014" s="37"/>
      <c r="H1014" s="37"/>
      <c r="I1014" s="116"/>
      <c r="J1014" s="37"/>
      <c r="K1014" s="37"/>
      <c r="L1014" s="40"/>
      <c r="M1014" s="208"/>
      <c r="N1014" s="209"/>
      <c r="O1014" s="65"/>
      <c r="P1014" s="65"/>
      <c r="Q1014" s="65"/>
      <c r="R1014" s="65"/>
      <c r="S1014" s="65"/>
      <c r="T1014" s="66"/>
      <c r="U1014" s="35"/>
      <c r="V1014" s="35"/>
      <c r="W1014" s="35"/>
      <c r="X1014" s="35"/>
      <c r="Y1014" s="35"/>
      <c r="Z1014" s="35"/>
      <c r="AA1014" s="35"/>
      <c r="AB1014" s="35"/>
      <c r="AC1014" s="35"/>
      <c r="AD1014" s="35"/>
      <c r="AE1014" s="35"/>
      <c r="AT1014" s="18" t="s">
        <v>171</v>
      </c>
      <c r="AU1014" s="18" t="s">
        <v>80</v>
      </c>
    </row>
    <row r="1015" spans="1:65" s="2" customFormat="1" ht="16.5" customHeight="1">
      <c r="A1015" s="35"/>
      <c r="B1015" s="36"/>
      <c r="C1015" s="232" t="s">
        <v>1747</v>
      </c>
      <c r="D1015" s="232" t="s">
        <v>259</v>
      </c>
      <c r="E1015" s="233" t="s">
        <v>1748</v>
      </c>
      <c r="F1015" s="234" t="s">
        <v>1749</v>
      </c>
      <c r="G1015" s="235" t="s">
        <v>250</v>
      </c>
      <c r="H1015" s="236">
        <v>930.26</v>
      </c>
      <c r="I1015" s="237"/>
      <c r="J1015" s="238">
        <f>ROUND(I1015*H1015,2)</f>
        <v>0</v>
      </c>
      <c r="K1015" s="234" t="s">
        <v>168</v>
      </c>
      <c r="L1015" s="239"/>
      <c r="M1015" s="240" t="s">
        <v>19</v>
      </c>
      <c r="N1015" s="241" t="s">
        <v>42</v>
      </c>
      <c r="O1015" s="65"/>
      <c r="P1015" s="202">
        <f>O1015*H1015</f>
        <v>0</v>
      </c>
      <c r="Q1015" s="202">
        <v>3.0000000000000001E-3</v>
      </c>
      <c r="R1015" s="202">
        <f>Q1015*H1015</f>
        <v>2.7907799999999998</v>
      </c>
      <c r="S1015" s="202">
        <v>0</v>
      </c>
      <c r="T1015" s="203">
        <f>S1015*H1015</f>
        <v>0</v>
      </c>
      <c r="U1015" s="35"/>
      <c r="V1015" s="35"/>
      <c r="W1015" s="35"/>
      <c r="X1015" s="35"/>
      <c r="Y1015" s="35"/>
      <c r="Z1015" s="35"/>
      <c r="AA1015" s="35"/>
      <c r="AB1015" s="35"/>
      <c r="AC1015" s="35"/>
      <c r="AD1015" s="35"/>
      <c r="AE1015" s="35"/>
      <c r="AR1015" s="204" t="s">
        <v>344</v>
      </c>
      <c r="AT1015" s="204" t="s">
        <v>259</v>
      </c>
      <c r="AU1015" s="204" t="s">
        <v>80</v>
      </c>
      <c r="AY1015" s="18" t="s">
        <v>162</v>
      </c>
      <c r="BE1015" s="205">
        <f>IF(N1015="základní",J1015,0)</f>
        <v>0</v>
      </c>
      <c r="BF1015" s="205">
        <f>IF(N1015="snížená",J1015,0)</f>
        <v>0</v>
      </c>
      <c r="BG1015" s="205">
        <f>IF(N1015="zákl. přenesená",J1015,0)</f>
        <v>0</v>
      </c>
      <c r="BH1015" s="205">
        <f>IF(N1015="sníž. přenesená",J1015,0)</f>
        <v>0</v>
      </c>
      <c r="BI1015" s="205">
        <f>IF(N1015="nulová",J1015,0)</f>
        <v>0</v>
      </c>
      <c r="BJ1015" s="18" t="s">
        <v>78</v>
      </c>
      <c r="BK1015" s="205">
        <f>ROUND(I1015*H1015,2)</f>
        <v>0</v>
      </c>
      <c r="BL1015" s="18" t="s">
        <v>254</v>
      </c>
      <c r="BM1015" s="204" t="s">
        <v>1750</v>
      </c>
    </row>
    <row r="1016" spans="1:65" s="13" customFormat="1" ht="11.25">
      <c r="B1016" s="210"/>
      <c r="C1016" s="211"/>
      <c r="D1016" s="206" t="s">
        <v>184</v>
      </c>
      <c r="E1016" s="211"/>
      <c r="F1016" s="213" t="s">
        <v>1751</v>
      </c>
      <c r="G1016" s="211"/>
      <c r="H1016" s="214">
        <v>930.26</v>
      </c>
      <c r="I1016" s="215"/>
      <c r="J1016" s="211"/>
      <c r="K1016" s="211"/>
      <c r="L1016" s="216"/>
      <c r="M1016" s="217"/>
      <c r="N1016" s="218"/>
      <c r="O1016" s="218"/>
      <c r="P1016" s="218"/>
      <c r="Q1016" s="218"/>
      <c r="R1016" s="218"/>
      <c r="S1016" s="218"/>
      <c r="T1016" s="219"/>
      <c r="AT1016" s="220" t="s">
        <v>184</v>
      </c>
      <c r="AU1016" s="220" t="s">
        <v>80</v>
      </c>
      <c r="AV1016" s="13" t="s">
        <v>80</v>
      </c>
      <c r="AW1016" s="13" t="s">
        <v>4</v>
      </c>
      <c r="AX1016" s="13" t="s">
        <v>78</v>
      </c>
      <c r="AY1016" s="220" t="s">
        <v>162</v>
      </c>
    </row>
    <row r="1017" spans="1:65" s="2" customFormat="1" ht="16.5" customHeight="1">
      <c r="A1017" s="35"/>
      <c r="B1017" s="36"/>
      <c r="C1017" s="232" t="s">
        <v>1752</v>
      </c>
      <c r="D1017" s="232" t="s">
        <v>259</v>
      </c>
      <c r="E1017" s="233" t="s">
        <v>1753</v>
      </c>
      <c r="F1017" s="234" t="s">
        <v>1754</v>
      </c>
      <c r="G1017" s="235" t="s">
        <v>250</v>
      </c>
      <c r="H1017" s="236">
        <v>477.08499999999998</v>
      </c>
      <c r="I1017" s="237"/>
      <c r="J1017" s="238">
        <f>ROUND(I1017*H1017,2)</f>
        <v>0</v>
      </c>
      <c r="K1017" s="234" t="s">
        <v>168</v>
      </c>
      <c r="L1017" s="239"/>
      <c r="M1017" s="240" t="s">
        <v>19</v>
      </c>
      <c r="N1017" s="241" t="s">
        <v>42</v>
      </c>
      <c r="O1017" s="65"/>
      <c r="P1017" s="202">
        <f>O1017*H1017</f>
        <v>0</v>
      </c>
      <c r="Q1017" s="202">
        <v>3.5000000000000001E-3</v>
      </c>
      <c r="R1017" s="202">
        <f>Q1017*H1017</f>
        <v>1.6697975</v>
      </c>
      <c r="S1017" s="202">
        <v>0</v>
      </c>
      <c r="T1017" s="203">
        <f>S1017*H1017</f>
        <v>0</v>
      </c>
      <c r="U1017" s="35"/>
      <c r="V1017" s="35"/>
      <c r="W1017" s="35"/>
      <c r="X1017" s="35"/>
      <c r="Y1017" s="35"/>
      <c r="Z1017" s="35"/>
      <c r="AA1017" s="35"/>
      <c r="AB1017" s="35"/>
      <c r="AC1017" s="35"/>
      <c r="AD1017" s="35"/>
      <c r="AE1017" s="35"/>
      <c r="AR1017" s="204" t="s">
        <v>344</v>
      </c>
      <c r="AT1017" s="204" t="s">
        <v>259</v>
      </c>
      <c r="AU1017" s="204" t="s">
        <v>80</v>
      </c>
      <c r="AY1017" s="18" t="s">
        <v>162</v>
      </c>
      <c r="BE1017" s="205">
        <f>IF(N1017="základní",J1017,0)</f>
        <v>0</v>
      </c>
      <c r="BF1017" s="205">
        <f>IF(N1017="snížená",J1017,0)</f>
        <v>0</v>
      </c>
      <c r="BG1017" s="205">
        <f>IF(N1017="zákl. přenesená",J1017,0)</f>
        <v>0</v>
      </c>
      <c r="BH1017" s="205">
        <f>IF(N1017="sníž. přenesená",J1017,0)</f>
        <v>0</v>
      </c>
      <c r="BI1017" s="205">
        <f>IF(N1017="nulová",J1017,0)</f>
        <v>0</v>
      </c>
      <c r="BJ1017" s="18" t="s">
        <v>78</v>
      </c>
      <c r="BK1017" s="205">
        <f>ROUND(I1017*H1017,2)</f>
        <v>0</v>
      </c>
      <c r="BL1017" s="18" t="s">
        <v>254</v>
      </c>
      <c r="BM1017" s="204" t="s">
        <v>1755</v>
      </c>
    </row>
    <row r="1018" spans="1:65" s="13" customFormat="1" ht="11.25">
      <c r="B1018" s="210"/>
      <c r="C1018" s="211"/>
      <c r="D1018" s="206" t="s">
        <v>184</v>
      </c>
      <c r="E1018" s="211"/>
      <c r="F1018" s="213" t="s">
        <v>1756</v>
      </c>
      <c r="G1018" s="211"/>
      <c r="H1018" s="214">
        <v>477.08499999999998</v>
      </c>
      <c r="I1018" s="215"/>
      <c r="J1018" s="211"/>
      <c r="K1018" s="211"/>
      <c r="L1018" s="216"/>
      <c r="M1018" s="217"/>
      <c r="N1018" s="218"/>
      <c r="O1018" s="218"/>
      <c r="P1018" s="218"/>
      <c r="Q1018" s="218"/>
      <c r="R1018" s="218"/>
      <c r="S1018" s="218"/>
      <c r="T1018" s="219"/>
      <c r="AT1018" s="220" t="s">
        <v>184</v>
      </c>
      <c r="AU1018" s="220" t="s">
        <v>80</v>
      </c>
      <c r="AV1018" s="13" t="s">
        <v>80</v>
      </c>
      <c r="AW1018" s="13" t="s">
        <v>4</v>
      </c>
      <c r="AX1018" s="13" t="s">
        <v>78</v>
      </c>
      <c r="AY1018" s="220" t="s">
        <v>162</v>
      </c>
    </row>
    <row r="1019" spans="1:65" s="2" customFormat="1" ht="21.75" customHeight="1">
      <c r="A1019" s="35"/>
      <c r="B1019" s="36"/>
      <c r="C1019" s="193" t="s">
        <v>1757</v>
      </c>
      <c r="D1019" s="193" t="s">
        <v>164</v>
      </c>
      <c r="E1019" s="194" t="s">
        <v>1758</v>
      </c>
      <c r="F1019" s="195" t="s">
        <v>1759</v>
      </c>
      <c r="G1019" s="196" t="s">
        <v>250</v>
      </c>
      <c r="H1019" s="197">
        <v>14.04</v>
      </c>
      <c r="I1019" s="198"/>
      <c r="J1019" s="199">
        <f>ROUND(I1019*H1019,2)</f>
        <v>0</v>
      </c>
      <c r="K1019" s="195" t="s">
        <v>168</v>
      </c>
      <c r="L1019" s="40"/>
      <c r="M1019" s="200" t="s">
        <v>19</v>
      </c>
      <c r="N1019" s="201" t="s">
        <v>42</v>
      </c>
      <c r="O1019" s="65"/>
      <c r="P1019" s="202">
        <f>O1019*H1019</f>
        <v>0</v>
      </c>
      <c r="Q1019" s="202">
        <v>0</v>
      </c>
      <c r="R1019" s="202">
        <f>Q1019*H1019</f>
        <v>0</v>
      </c>
      <c r="S1019" s="202">
        <v>0</v>
      </c>
      <c r="T1019" s="203">
        <f>S1019*H1019</f>
        <v>0</v>
      </c>
      <c r="U1019" s="35"/>
      <c r="V1019" s="35"/>
      <c r="W1019" s="35"/>
      <c r="X1019" s="35"/>
      <c r="Y1019" s="35"/>
      <c r="Z1019" s="35"/>
      <c r="AA1019" s="35"/>
      <c r="AB1019" s="35"/>
      <c r="AC1019" s="35"/>
      <c r="AD1019" s="35"/>
      <c r="AE1019" s="35"/>
      <c r="AR1019" s="204" t="s">
        <v>169</v>
      </c>
      <c r="AT1019" s="204" t="s">
        <v>164</v>
      </c>
      <c r="AU1019" s="204" t="s">
        <v>80</v>
      </c>
      <c r="AY1019" s="18" t="s">
        <v>162</v>
      </c>
      <c r="BE1019" s="205">
        <f>IF(N1019="základní",J1019,0)</f>
        <v>0</v>
      </c>
      <c r="BF1019" s="205">
        <f>IF(N1019="snížená",J1019,0)</f>
        <v>0</v>
      </c>
      <c r="BG1019" s="205">
        <f>IF(N1019="zákl. přenesená",J1019,0)</f>
        <v>0</v>
      </c>
      <c r="BH1019" s="205">
        <f>IF(N1019="sníž. přenesená",J1019,0)</f>
        <v>0</v>
      </c>
      <c r="BI1019" s="205">
        <f>IF(N1019="nulová",J1019,0)</f>
        <v>0</v>
      </c>
      <c r="BJ1019" s="18" t="s">
        <v>78</v>
      </c>
      <c r="BK1019" s="205">
        <f>ROUND(I1019*H1019,2)</f>
        <v>0</v>
      </c>
      <c r="BL1019" s="18" t="s">
        <v>169</v>
      </c>
      <c r="BM1019" s="204" t="s">
        <v>1760</v>
      </c>
    </row>
    <row r="1020" spans="1:65" s="2" customFormat="1" ht="39">
      <c r="A1020" s="35"/>
      <c r="B1020" s="36"/>
      <c r="C1020" s="37"/>
      <c r="D1020" s="206" t="s">
        <v>171</v>
      </c>
      <c r="E1020" s="37"/>
      <c r="F1020" s="207" t="s">
        <v>1709</v>
      </c>
      <c r="G1020" s="37"/>
      <c r="H1020" s="37"/>
      <c r="I1020" s="116"/>
      <c r="J1020" s="37"/>
      <c r="K1020" s="37"/>
      <c r="L1020" s="40"/>
      <c r="M1020" s="208"/>
      <c r="N1020" s="209"/>
      <c r="O1020" s="65"/>
      <c r="P1020" s="65"/>
      <c r="Q1020" s="65"/>
      <c r="R1020" s="65"/>
      <c r="S1020" s="65"/>
      <c r="T1020" s="66"/>
      <c r="U1020" s="35"/>
      <c r="V1020" s="35"/>
      <c r="W1020" s="35"/>
      <c r="X1020" s="35"/>
      <c r="Y1020" s="35"/>
      <c r="Z1020" s="35"/>
      <c r="AA1020" s="35"/>
      <c r="AB1020" s="35"/>
      <c r="AC1020" s="35"/>
      <c r="AD1020" s="35"/>
      <c r="AE1020" s="35"/>
      <c r="AT1020" s="18" t="s">
        <v>171</v>
      </c>
      <c r="AU1020" s="18" t="s">
        <v>80</v>
      </c>
    </row>
    <row r="1021" spans="1:65" s="2" customFormat="1" ht="16.5" customHeight="1">
      <c r="A1021" s="35"/>
      <c r="B1021" s="36"/>
      <c r="C1021" s="232" t="s">
        <v>1761</v>
      </c>
      <c r="D1021" s="232" t="s">
        <v>259</v>
      </c>
      <c r="E1021" s="233" t="s">
        <v>1762</v>
      </c>
      <c r="F1021" s="234" t="s">
        <v>1763</v>
      </c>
      <c r="G1021" s="235" t="s">
        <v>250</v>
      </c>
      <c r="H1021" s="236">
        <v>14.321</v>
      </c>
      <c r="I1021" s="237"/>
      <c r="J1021" s="238">
        <f>ROUND(I1021*H1021,2)</f>
        <v>0</v>
      </c>
      <c r="K1021" s="234" t="s">
        <v>168</v>
      </c>
      <c r="L1021" s="239"/>
      <c r="M1021" s="240" t="s">
        <v>19</v>
      </c>
      <c r="N1021" s="241" t="s">
        <v>42</v>
      </c>
      <c r="O1021" s="65"/>
      <c r="P1021" s="202">
        <f>O1021*H1021</f>
        <v>0</v>
      </c>
      <c r="Q1021" s="202">
        <v>1.1999999999999999E-3</v>
      </c>
      <c r="R1021" s="202">
        <f>Q1021*H1021</f>
        <v>1.7185199999999998E-2</v>
      </c>
      <c r="S1021" s="202">
        <v>0</v>
      </c>
      <c r="T1021" s="203">
        <f>S1021*H1021</f>
        <v>0</v>
      </c>
      <c r="U1021" s="35"/>
      <c r="V1021" s="35"/>
      <c r="W1021" s="35"/>
      <c r="X1021" s="35"/>
      <c r="Y1021" s="35"/>
      <c r="Z1021" s="35"/>
      <c r="AA1021" s="35"/>
      <c r="AB1021" s="35"/>
      <c r="AC1021" s="35"/>
      <c r="AD1021" s="35"/>
      <c r="AE1021" s="35"/>
      <c r="AR1021" s="204" t="s">
        <v>207</v>
      </c>
      <c r="AT1021" s="204" t="s">
        <v>259</v>
      </c>
      <c r="AU1021" s="204" t="s">
        <v>80</v>
      </c>
      <c r="AY1021" s="18" t="s">
        <v>162</v>
      </c>
      <c r="BE1021" s="205">
        <f>IF(N1021="základní",J1021,0)</f>
        <v>0</v>
      </c>
      <c r="BF1021" s="205">
        <f>IF(N1021="snížená",J1021,0)</f>
        <v>0</v>
      </c>
      <c r="BG1021" s="205">
        <f>IF(N1021="zákl. přenesená",J1021,0)</f>
        <v>0</v>
      </c>
      <c r="BH1021" s="205">
        <f>IF(N1021="sníž. přenesená",J1021,0)</f>
        <v>0</v>
      </c>
      <c r="BI1021" s="205">
        <f>IF(N1021="nulová",J1021,0)</f>
        <v>0</v>
      </c>
      <c r="BJ1021" s="18" t="s">
        <v>78</v>
      </c>
      <c r="BK1021" s="205">
        <f>ROUND(I1021*H1021,2)</f>
        <v>0</v>
      </c>
      <c r="BL1021" s="18" t="s">
        <v>169</v>
      </c>
      <c r="BM1021" s="204" t="s">
        <v>1764</v>
      </c>
    </row>
    <row r="1022" spans="1:65" s="2" customFormat="1" ht="19.5">
      <c r="A1022" s="35"/>
      <c r="B1022" s="36"/>
      <c r="C1022" s="37"/>
      <c r="D1022" s="206" t="s">
        <v>264</v>
      </c>
      <c r="E1022" s="37"/>
      <c r="F1022" s="207" t="s">
        <v>1715</v>
      </c>
      <c r="G1022" s="37"/>
      <c r="H1022" s="37"/>
      <c r="I1022" s="116"/>
      <c r="J1022" s="37"/>
      <c r="K1022" s="37"/>
      <c r="L1022" s="40"/>
      <c r="M1022" s="208"/>
      <c r="N1022" s="209"/>
      <c r="O1022" s="65"/>
      <c r="P1022" s="65"/>
      <c r="Q1022" s="65"/>
      <c r="R1022" s="65"/>
      <c r="S1022" s="65"/>
      <c r="T1022" s="66"/>
      <c r="U1022" s="35"/>
      <c r="V1022" s="35"/>
      <c r="W1022" s="35"/>
      <c r="X1022" s="35"/>
      <c r="Y1022" s="35"/>
      <c r="Z1022" s="35"/>
      <c r="AA1022" s="35"/>
      <c r="AB1022" s="35"/>
      <c r="AC1022" s="35"/>
      <c r="AD1022" s="35"/>
      <c r="AE1022" s="35"/>
      <c r="AT1022" s="18" t="s">
        <v>264</v>
      </c>
      <c r="AU1022" s="18" t="s">
        <v>80</v>
      </c>
    </row>
    <row r="1023" spans="1:65" s="13" customFormat="1" ht="11.25">
      <c r="B1023" s="210"/>
      <c r="C1023" s="211"/>
      <c r="D1023" s="206" t="s">
        <v>184</v>
      </c>
      <c r="E1023" s="212" t="s">
        <v>19</v>
      </c>
      <c r="F1023" s="213" t="s">
        <v>1765</v>
      </c>
      <c r="G1023" s="211"/>
      <c r="H1023" s="214">
        <v>14.04</v>
      </c>
      <c r="I1023" s="215"/>
      <c r="J1023" s="211"/>
      <c r="K1023" s="211"/>
      <c r="L1023" s="216"/>
      <c r="M1023" s="217"/>
      <c r="N1023" s="218"/>
      <c r="O1023" s="218"/>
      <c r="P1023" s="218"/>
      <c r="Q1023" s="218"/>
      <c r="R1023" s="218"/>
      <c r="S1023" s="218"/>
      <c r="T1023" s="219"/>
      <c r="AT1023" s="220" t="s">
        <v>184</v>
      </c>
      <c r="AU1023" s="220" t="s">
        <v>80</v>
      </c>
      <c r="AV1023" s="13" t="s">
        <v>80</v>
      </c>
      <c r="AW1023" s="13" t="s">
        <v>33</v>
      </c>
      <c r="AX1023" s="13" t="s">
        <v>78</v>
      </c>
      <c r="AY1023" s="220" t="s">
        <v>162</v>
      </c>
    </row>
    <row r="1024" spans="1:65" s="13" customFormat="1" ht="11.25">
      <c r="B1024" s="210"/>
      <c r="C1024" s="211"/>
      <c r="D1024" s="206" t="s">
        <v>184</v>
      </c>
      <c r="E1024" s="211"/>
      <c r="F1024" s="213" t="s">
        <v>1766</v>
      </c>
      <c r="G1024" s="211"/>
      <c r="H1024" s="214">
        <v>14.321</v>
      </c>
      <c r="I1024" s="215"/>
      <c r="J1024" s="211"/>
      <c r="K1024" s="211"/>
      <c r="L1024" s="216"/>
      <c r="M1024" s="217"/>
      <c r="N1024" s="218"/>
      <c r="O1024" s="218"/>
      <c r="P1024" s="218"/>
      <c r="Q1024" s="218"/>
      <c r="R1024" s="218"/>
      <c r="S1024" s="218"/>
      <c r="T1024" s="219"/>
      <c r="AT1024" s="220" t="s">
        <v>184</v>
      </c>
      <c r="AU1024" s="220" t="s">
        <v>80</v>
      </c>
      <c r="AV1024" s="13" t="s">
        <v>80</v>
      </c>
      <c r="AW1024" s="13" t="s">
        <v>4</v>
      </c>
      <c r="AX1024" s="13" t="s">
        <v>78</v>
      </c>
      <c r="AY1024" s="220" t="s">
        <v>162</v>
      </c>
    </row>
    <row r="1025" spans="1:65" s="2" customFormat="1" ht="16.5" customHeight="1">
      <c r="A1025" s="35"/>
      <c r="B1025" s="36"/>
      <c r="C1025" s="232" t="s">
        <v>1767</v>
      </c>
      <c r="D1025" s="232" t="s">
        <v>259</v>
      </c>
      <c r="E1025" s="233" t="s">
        <v>1768</v>
      </c>
      <c r="F1025" s="234" t="s">
        <v>1769</v>
      </c>
      <c r="G1025" s="235" t="s">
        <v>250</v>
      </c>
      <c r="H1025" s="236">
        <v>14.321</v>
      </c>
      <c r="I1025" s="237"/>
      <c r="J1025" s="238">
        <f>ROUND(I1025*H1025,2)</f>
        <v>0</v>
      </c>
      <c r="K1025" s="234" t="s">
        <v>168</v>
      </c>
      <c r="L1025" s="239"/>
      <c r="M1025" s="240" t="s">
        <v>19</v>
      </c>
      <c r="N1025" s="241" t="s">
        <v>42</v>
      </c>
      <c r="O1025" s="65"/>
      <c r="P1025" s="202">
        <f>O1025*H1025</f>
        <v>0</v>
      </c>
      <c r="Q1025" s="202">
        <v>8.9999999999999998E-4</v>
      </c>
      <c r="R1025" s="202">
        <f>Q1025*H1025</f>
        <v>1.28889E-2</v>
      </c>
      <c r="S1025" s="202">
        <v>0</v>
      </c>
      <c r="T1025" s="203">
        <f>S1025*H1025</f>
        <v>0</v>
      </c>
      <c r="U1025" s="35"/>
      <c r="V1025" s="35"/>
      <c r="W1025" s="35"/>
      <c r="X1025" s="35"/>
      <c r="Y1025" s="35"/>
      <c r="Z1025" s="35"/>
      <c r="AA1025" s="35"/>
      <c r="AB1025" s="35"/>
      <c r="AC1025" s="35"/>
      <c r="AD1025" s="35"/>
      <c r="AE1025" s="35"/>
      <c r="AR1025" s="204" t="s">
        <v>207</v>
      </c>
      <c r="AT1025" s="204" t="s">
        <v>259</v>
      </c>
      <c r="AU1025" s="204" t="s">
        <v>80</v>
      </c>
      <c r="AY1025" s="18" t="s">
        <v>162</v>
      </c>
      <c r="BE1025" s="205">
        <f>IF(N1025="základní",J1025,0)</f>
        <v>0</v>
      </c>
      <c r="BF1025" s="205">
        <f>IF(N1025="snížená",J1025,0)</f>
        <v>0</v>
      </c>
      <c r="BG1025" s="205">
        <f>IF(N1025="zákl. přenesená",J1025,0)</f>
        <v>0</v>
      </c>
      <c r="BH1025" s="205">
        <f>IF(N1025="sníž. přenesená",J1025,0)</f>
        <v>0</v>
      </c>
      <c r="BI1025" s="205">
        <f>IF(N1025="nulová",J1025,0)</f>
        <v>0</v>
      </c>
      <c r="BJ1025" s="18" t="s">
        <v>78</v>
      </c>
      <c r="BK1025" s="205">
        <f>ROUND(I1025*H1025,2)</f>
        <v>0</v>
      </c>
      <c r="BL1025" s="18" t="s">
        <v>169</v>
      </c>
      <c r="BM1025" s="204" t="s">
        <v>1770</v>
      </c>
    </row>
    <row r="1026" spans="1:65" s="2" customFormat="1" ht="19.5">
      <c r="A1026" s="35"/>
      <c r="B1026" s="36"/>
      <c r="C1026" s="37"/>
      <c r="D1026" s="206" t="s">
        <v>264</v>
      </c>
      <c r="E1026" s="37"/>
      <c r="F1026" s="207" t="s">
        <v>1715</v>
      </c>
      <c r="G1026" s="37"/>
      <c r="H1026" s="37"/>
      <c r="I1026" s="116"/>
      <c r="J1026" s="37"/>
      <c r="K1026" s="37"/>
      <c r="L1026" s="40"/>
      <c r="M1026" s="208"/>
      <c r="N1026" s="209"/>
      <c r="O1026" s="65"/>
      <c r="P1026" s="65"/>
      <c r="Q1026" s="65"/>
      <c r="R1026" s="65"/>
      <c r="S1026" s="65"/>
      <c r="T1026" s="66"/>
      <c r="U1026" s="35"/>
      <c r="V1026" s="35"/>
      <c r="W1026" s="35"/>
      <c r="X1026" s="35"/>
      <c r="Y1026" s="35"/>
      <c r="Z1026" s="35"/>
      <c r="AA1026" s="35"/>
      <c r="AB1026" s="35"/>
      <c r="AC1026" s="35"/>
      <c r="AD1026" s="35"/>
      <c r="AE1026" s="35"/>
      <c r="AT1026" s="18" t="s">
        <v>264</v>
      </c>
      <c r="AU1026" s="18" t="s">
        <v>80</v>
      </c>
    </row>
    <row r="1027" spans="1:65" s="13" customFormat="1" ht="11.25">
      <c r="B1027" s="210"/>
      <c r="C1027" s="211"/>
      <c r="D1027" s="206" t="s">
        <v>184</v>
      </c>
      <c r="E1027" s="211"/>
      <c r="F1027" s="213" t="s">
        <v>1766</v>
      </c>
      <c r="G1027" s="211"/>
      <c r="H1027" s="214">
        <v>14.321</v>
      </c>
      <c r="I1027" s="215"/>
      <c r="J1027" s="211"/>
      <c r="K1027" s="211"/>
      <c r="L1027" s="216"/>
      <c r="M1027" s="217"/>
      <c r="N1027" s="218"/>
      <c r="O1027" s="218"/>
      <c r="P1027" s="218"/>
      <c r="Q1027" s="218"/>
      <c r="R1027" s="218"/>
      <c r="S1027" s="218"/>
      <c r="T1027" s="219"/>
      <c r="AT1027" s="220" t="s">
        <v>184</v>
      </c>
      <c r="AU1027" s="220" t="s">
        <v>80</v>
      </c>
      <c r="AV1027" s="13" t="s">
        <v>80</v>
      </c>
      <c r="AW1027" s="13" t="s">
        <v>4</v>
      </c>
      <c r="AX1027" s="13" t="s">
        <v>78</v>
      </c>
      <c r="AY1027" s="220" t="s">
        <v>162</v>
      </c>
    </row>
    <row r="1028" spans="1:65" s="2" customFormat="1" ht="21.75" customHeight="1">
      <c r="A1028" s="35"/>
      <c r="B1028" s="36"/>
      <c r="C1028" s="193" t="s">
        <v>1771</v>
      </c>
      <c r="D1028" s="193" t="s">
        <v>164</v>
      </c>
      <c r="E1028" s="194" t="s">
        <v>1758</v>
      </c>
      <c r="F1028" s="195" t="s">
        <v>1759</v>
      </c>
      <c r="G1028" s="196" t="s">
        <v>250</v>
      </c>
      <c r="H1028" s="197">
        <v>1379.76</v>
      </c>
      <c r="I1028" s="198"/>
      <c r="J1028" s="199">
        <f>ROUND(I1028*H1028,2)</f>
        <v>0</v>
      </c>
      <c r="K1028" s="195" t="s">
        <v>168</v>
      </c>
      <c r="L1028" s="40"/>
      <c r="M1028" s="200" t="s">
        <v>19</v>
      </c>
      <c r="N1028" s="201" t="s">
        <v>42</v>
      </c>
      <c r="O1028" s="65"/>
      <c r="P1028" s="202">
        <f>O1028*H1028</f>
        <v>0</v>
      </c>
      <c r="Q1028" s="202">
        <v>0</v>
      </c>
      <c r="R1028" s="202">
        <f>Q1028*H1028</f>
        <v>0</v>
      </c>
      <c r="S1028" s="202">
        <v>0</v>
      </c>
      <c r="T1028" s="203">
        <f>S1028*H1028</f>
        <v>0</v>
      </c>
      <c r="U1028" s="35"/>
      <c r="V1028" s="35"/>
      <c r="W1028" s="35"/>
      <c r="X1028" s="35"/>
      <c r="Y1028" s="35"/>
      <c r="Z1028" s="35"/>
      <c r="AA1028" s="35"/>
      <c r="AB1028" s="35"/>
      <c r="AC1028" s="35"/>
      <c r="AD1028" s="35"/>
      <c r="AE1028" s="35"/>
      <c r="AR1028" s="204" t="s">
        <v>254</v>
      </c>
      <c r="AT1028" s="204" t="s">
        <v>164</v>
      </c>
      <c r="AU1028" s="204" t="s">
        <v>80</v>
      </c>
      <c r="AY1028" s="18" t="s">
        <v>162</v>
      </c>
      <c r="BE1028" s="205">
        <f>IF(N1028="základní",J1028,0)</f>
        <v>0</v>
      </c>
      <c r="BF1028" s="205">
        <f>IF(N1028="snížená",J1028,0)</f>
        <v>0</v>
      </c>
      <c r="BG1028" s="205">
        <f>IF(N1028="zákl. přenesená",J1028,0)</f>
        <v>0</v>
      </c>
      <c r="BH1028" s="205">
        <f>IF(N1028="sníž. přenesená",J1028,0)</f>
        <v>0</v>
      </c>
      <c r="BI1028" s="205">
        <f>IF(N1028="nulová",J1028,0)</f>
        <v>0</v>
      </c>
      <c r="BJ1028" s="18" t="s">
        <v>78</v>
      </c>
      <c r="BK1028" s="205">
        <f>ROUND(I1028*H1028,2)</f>
        <v>0</v>
      </c>
      <c r="BL1028" s="18" t="s">
        <v>254</v>
      </c>
      <c r="BM1028" s="204" t="s">
        <v>1772</v>
      </c>
    </row>
    <row r="1029" spans="1:65" s="2" customFormat="1" ht="39">
      <c r="A1029" s="35"/>
      <c r="B1029" s="36"/>
      <c r="C1029" s="37"/>
      <c r="D1029" s="206" t="s">
        <v>171</v>
      </c>
      <c r="E1029" s="37"/>
      <c r="F1029" s="207" t="s">
        <v>1709</v>
      </c>
      <c r="G1029" s="37"/>
      <c r="H1029" s="37"/>
      <c r="I1029" s="116"/>
      <c r="J1029" s="37"/>
      <c r="K1029" s="37"/>
      <c r="L1029" s="40"/>
      <c r="M1029" s="208"/>
      <c r="N1029" s="209"/>
      <c r="O1029" s="65"/>
      <c r="P1029" s="65"/>
      <c r="Q1029" s="65"/>
      <c r="R1029" s="65"/>
      <c r="S1029" s="65"/>
      <c r="T1029" s="66"/>
      <c r="U1029" s="35"/>
      <c r="V1029" s="35"/>
      <c r="W1029" s="35"/>
      <c r="X1029" s="35"/>
      <c r="Y1029" s="35"/>
      <c r="Z1029" s="35"/>
      <c r="AA1029" s="35"/>
      <c r="AB1029" s="35"/>
      <c r="AC1029" s="35"/>
      <c r="AD1029" s="35"/>
      <c r="AE1029" s="35"/>
      <c r="AT1029" s="18" t="s">
        <v>171</v>
      </c>
      <c r="AU1029" s="18" t="s">
        <v>80</v>
      </c>
    </row>
    <row r="1030" spans="1:65" s="2" customFormat="1" ht="16.5" customHeight="1">
      <c r="A1030" s="35"/>
      <c r="B1030" s="36"/>
      <c r="C1030" s="232" t="s">
        <v>1773</v>
      </c>
      <c r="D1030" s="232" t="s">
        <v>259</v>
      </c>
      <c r="E1030" s="233" t="s">
        <v>1774</v>
      </c>
      <c r="F1030" s="234" t="s">
        <v>1775</v>
      </c>
      <c r="G1030" s="235" t="s">
        <v>250</v>
      </c>
      <c r="H1030" s="236">
        <v>1407.355</v>
      </c>
      <c r="I1030" s="237"/>
      <c r="J1030" s="238">
        <f>ROUND(I1030*H1030,2)</f>
        <v>0</v>
      </c>
      <c r="K1030" s="234" t="s">
        <v>168</v>
      </c>
      <c r="L1030" s="239"/>
      <c r="M1030" s="240" t="s">
        <v>19</v>
      </c>
      <c r="N1030" s="241" t="s">
        <v>42</v>
      </c>
      <c r="O1030" s="65"/>
      <c r="P1030" s="202">
        <f>O1030*H1030</f>
        <v>0</v>
      </c>
      <c r="Q1030" s="202">
        <v>2E-3</v>
      </c>
      <c r="R1030" s="202">
        <f>Q1030*H1030</f>
        <v>2.8147100000000003</v>
      </c>
      <c r="S1030" s="202">
        <v>0</v>
      </c>
      <c r="T1030" s="203">
        <f>S1030*H1030</f>
        <v>0</v>
      </c>
      <c r="U1030" s="35"/>
      <c r="V1030" s="35"/>
      <c r="W1030" s="35"/>
      <c r="X1030" s="35"/>
      <c r="Y1030" s="35"/>
      <c r="Z1030" s="35"/>
      <c r="AA1030" s="35"/>
      <c r="AB1030" s="35"/>
      <c r="AC1030" s="35"/>
      <c r="AD1030" s="35"/>
      <c r="AE1030" s="35"/>
      <c r="AR1030" s="204" t="s">
        <v>344</v>
      </c>
      <c r="AT1030" s="204" t="s">
        <v>259</v>
      </c>
      <c r="AU1030" s="204" t="s">
        <v>80</v>
      </c>
      <c r="AY1030" s="18" t="s">
        <v>162</v>
      </c>
      <c r="BE1030" s="205">
        <f>IF(N1030="základní",J1030,0)</f>
        <v>0</v>
      </c>
      <c r="BF1030" s="205">
        <f>IF(N1030="snížená",J1030,0)</f>
        <v>0</v>
      </c>
      <c r="BG1030" s="205">
        <f>IF(N1030="zákl. přenesená",J1030,0)</f>
        <v>0</v>
      </c>
      <c r="BH1030" s="205">
        <f>IF(N1030="sníž. přenesená",J1030,0)</f>
        <v>0</v>
      </c>
      <c r="BI1030" s="205">
        <f>IF(N1030="nulová",J1030,0)</f>
        <v>0</v>
      </c>
      <c r="BJ1030" s="18" t="s">
        <v>78</v>
      </c>
      <c r="BK1030" s="205">
        <f>ROUND(I1030*H1030,2)</f>
        <v>0</v>
      </c>
      <c r="BL1030" s="18" t="s">
        <v>254</v>
      </c>
      <c r="BM1030" s="204" t="s">
        <v>1776</v>
      </c>
    </row>
    <row r="1031" spans="1:65" s="13" customFormat="1" ht="11.25">
      <c r="B1031" s="210"/>
      <c r="C1031" s="211"/>
      <c r="D1031" s="206" t="s">
        <v>184</v>
      </c>
      <c r="E1031" s="211"/>
      <c r="F1031" s="213" t="s">
        <v>1777</v>
      </c>
      <c r="G1031" s="211"/>
      <c r="H1031" s="214">
        <v>1407.355</v>
      </c>
      <c r="I1031" s="215"/>
      <c r="J1031" s="211"/>
      <c r="K1031" s="211"/>
      <c r="L1031" s="216"/>
      <c r="M1031" s="217"/>
      <c r="N1031" s="218"/>
      <c r="O1031" s="218"/>
      <c r="P1031" s="218"/>
      <c r="Q1031" s="218"/>
      <c r="R1031" s="218"/>
      <c r="S1031" s="218"/>
      <c r="T1031" s="219"/>
      <c r="AT1031" s="220" t="s">
        <v>184</v>
      </c>
      <c r="AU1031" s="220" t="s">
        <v>80</v>
      </c>
      <c r="AV1031" s="13" t="s">
        <v>80</v>
      </c>
      <c r="AW1031" s="13" t="s">
        <v>4</v>
      </c>
      <c r="AX1031" s="13" t="s">
        <v>78</v>
      </c>
      <c r="AY1031" s="220" t="s">
        <v>162</v>
      </c>
    </row>
    <row r="1032" spans="1:65" s="2" customFormat="1" ht="16.5" customHeight="1">
      <c r="A1032" s="35"/>
      <c r="B1032" s="36"/>
      <c r="C1032" s="232" t="s">
        <v>1778</v>
      </c>
      <c r="D1032" s="232" t="s">
        <v>259</v>
      </c>
      <c r="E1032" s="233" t="s">
        <v>1779</v>
      </c>
      <c r="F1032" s="234" t="s">
        <v>1780</v>
      </c>
      <c r="G1032" s="235" t="s">
        <v>250</v>
      </c>
      <c r="H1032" s="236">
        <v>1407.355</v>
      </c>
      <c r="I1032" s="237"/>
      <c r="J1032" s="238">
        <f>ROUND(I1032*H1032,2)</f>
        <v>0</v>
      </c>
      <c r="K1032" s="234" t="s">
        <v>168</v>
      </c>
      <c r="L1032" s="239"/>
      <c r="M1032" s="240" t="s">
        <v>19</v>
      </c>
      <c r="N1032" s="241" t="s">
        <v>42</v>
      </c>
      <c r="O1032" s="65"/>
      <c r="P1032" s="202">
        <f>O1032*H1032</f>
        <v>0</v>
      </c>
      <c r="Q1032" s="202">
        <v>5.0000000000000001E-3</v>
      </c>
      <c r="R1032" s="202">
        <f>Q1032*H1032</f>
        <v>7.0367750000000004</v>
      </c>
      <c r="S1032" s="202">
        <v>0</v>
      </c>
      <c r="T1032" s="203">
        <f>S1032*H1032</f>
        <v>0</v>
      </c>
      <c r="U1032" s="35"/>
      <c r="V1032" s="35"/>
      <c r="W1032" s="35"/>
      <c r="X1032" s="35"/>
      <c r="Y1032" s="35"/>
      <c r="Z1032" s="35"/>
      <c r="AA1032" s="35"/>
      <c r="AB1032" s="35"/>
      <c r="AC1032" s="35"/>
      <c r="AD1032" s="35"/>
      <c r="AE1032" s="35"/>
      <c r="AR1032" s="204" t="s">
        <v>344</v>
      </c>
      <c r="AT1032" s="204" t="s">
        <v>259</v>
      </c>
      <c r="AU1032" s="204" t="s">
        <v>80</v>
      </c>
      <c r="AY1032" s="18" t="s">
        <v>162</v>
      </c>
      <c r="BE1032" s="205">
        <f>IF(N1032="základní",J1032,0)</f>
        <v>0</v>
      </c>
      <c r="BF1032" s="205">
        <f>IF(N1032="snížená",J1032,0)</f>
        <v>0</v>
      </c>
      <c r="BG1032" s="205">
        <f>IF(N1032="zákl. přenesená",J1032,0)</f>
        <v>0</v>
      </c>
      <c r="BH1032" s="205">
        <f>IF(N1032="sníž. přenesená",J1032,0)</f>
        <v>0</v>
      </c>
      <c r="BI1032" s="205">
        <f>IF(N1032="nulová",J1032,0)</f>
        <v>0</v>
      </c>
      <c r="BJ1032" s="18" t="s">
        <v>78</v>
      </c>
      <c r="BK1032" s="205">
        <f>ROUND(I1032*H1032,2)</f>
        <v>0</v>
      </c>
      <c r="BL1032" s="18" t="s">
        <v>254</v>
      </c>
      <c r="BM1032" s="204" t="s">
        <v>1781</v>
      </c>
    </row>
    <row r="1033" spans="1:65" s="13" customFormat="1" ht="11.25">
      <c r="B1033" s="210"/>
      <c r="C1033" s="211"/>
      <c r="D1033" s="206" t="s">
        <v>184</v>
      </c>
      <c r="E1033" s="211"/>
      <c r="F1033" s="213" t="s">
        <v>1777</v>
      </c>
      <c r="G1033" s="211"/>
      <c r="H1033" s="214">
        <v>1407.355</v>
      </c>
      <c r="I1033" s="215"/>
      <c r="J1033" s="211"/>
      <c r="K1033" s="211"/>
      <c r="L1033" s="216"/>
      <c r="M1033" s="217"/>
      <c r="N1033" s="218"/>
      <c r="O1033" s="218"/>
      <c r="P1033" s="218"/>
      <c r="Q1033" s="218"/>
      <c r="R1033" s="218"/>
      <c r="S1033" s="218"/>
      <c r="T1033" s="219"/>
      <c r="AT1033" s="220" t="s">
        <v>184</v>
      </c>
      <c r="AU1033" s="220" t="s">
        <v>80</v>
      </c>
      <c r="AV1033" s="13" t="s">
        <v>80</v>
      </c>
      <c r="AW1033" s="13" t="s">
        <v>4</v>
      </c>
      <c r="AX1033" s="13" t="s">
        <v>78</v>
      </c>
      <c r="AY1033" s="220" t="s">
        <v>162</v>
      </c>
    </row>
    <row r="1034" spans="1:65" s="2" customFormat="1" ht="16.5" customHeight="1">
      <c r="A1034" s="35"/>
      <c r="B1034" s="36"/>
      <c r="C1034" s="193" t="s">
        <v>1782</v>
      </c>
      <c r="D1034" s="193" t="s">
        <v>164</v>
      </c>
      <c r="E1034" s="194" t="s">
        <v>1783</v>
      </c>
      <c r="F1034" s="195" t="s">
        <v>1784</v>
      </c>
      <c r="G1034" s="196" t="s">
        <v>250</v>
      </c>
      <c r="H1034" s="197">
        <v>800.45</v>
      </c>
      <c r="I1034" s="198"/>
      <c r="J1034" s="199">
        <f>ROUND(I1034*H1034,2)</f>
        <v>0</v>
      </c>
      <c r="K1034" s="195" t="s">
        <v>168</v>
      </c>
      <c r="L1034" s="40"/>
      <c r="M1034" s="200" t="s">
        <v>19</v>
      </c>
      <c r="N1034" s="201" t="s">
        <v>42</v>
      </c>
      <c r="O1034" s="65"/>
      <c r="P1034" s="202">
        <f>O1034*H1034</f>
        <v>0</v>
      </c>
      <c r="Q1034" s="202">
        <v>0</v>
      </c>
      <c r="R1034" s="202">
        <f>Q1034*H1034</f>
        <v>0</v>
      </c>
      <c r="S1034" s="202">
        <v>0</v>
      </c>
      <c r="T1034" s="203">
        <f>S1034*H1034</f>
        <v>0</v>
      </c>
      <c r="U1034" s="35"/>
      <c r="V1034" s="35"/>
      <c r="W1034" s="35"/>
      <c r="X1034" s="35"/>
      <c r="Y1034" s="35"/>
      <c r="Z1034" s="35"/>
      <c r="AA1034" s="35"/>
      <c r="AB1034" s="35"/>
      <c r="AC1034" s="35"/>
      <c r="AD1034" s="35"/>
      <c r="AE1034" s="35"/>
      <c r="AR1034" s="204" t="s">
        <v>254</v>
      </c>
      <c r="AT1034" s="204" t="s">
        <v>164</v>
      </c>
      <c r="AU1034" s="204" t="s">
        <v>80</v>
      </c>
      <c r="AY1034" s="18" t="s">
        <v>162</v>
      </c>
      <c r="BE1034" s="205">
        <f>IF(N1034="základní",J1034,0)</f>
        <v>0</v>
      </c>
      <c r="BF1034" s="205">
        <f>IF(N1034="snížená",J1034,0)</f>
        <v>0</v>
      </c>
      <c r="BG1034" s="205">
        <f>IF(N1034="zákl. přenesená",J1034,0)</f>
        <v>0</v>
      </c>
      <c r="BH1034" s="205">
        <f>IF(N1034="sníž. přenesená",J1034,0)</f>
        <v>0</v>
      </c>
      <c r="BI1034" s="205">
        <f>IF(N1034="nulová",J1034,0)</f>
        <v>0</v>
      </c>
      <c r="BJ1034" s="18" t="s">
        <v>78</v>
      </c>
      <c r="BK1034" s="205">
        <f>ROUND(I1034*H1034,2)</f>
        <v>0</v>
      </c>
      <c r="BL1034" s="18" t="s">
        <v>254</v>
      </c>
      <c r="BM1034" s="204" t="s">
        <v>1785</v>
      </c>
    </row>
    <row r="1035" spans="1:65" s="2" customFormat="1" ht="39">
      <c r="A1035" s="35"/>
      <c r="B1035" s="36"/>
      <c r="C1035" s="37"/>
      <c r="D1035" s="206" t="s">
        <v>171</v>
      </c>
      <c r="E1035" s="37"/>
      <c r="F1035" s="207" t="s">
        <v>1709</v>
      </c>
      <c r="G1035" s="37"/>
      <c r="H1035" s="37"/>
      <c r="I1035" s="116"/>
      <c r="J1035" s="37"/>
      <c r="K1035" s="37"/>
      <c r="L1035" s="40"/>
      <c r="M1035" s="208"/>
      <c r="N1035" s="209"/>
      <c r="O1035" s="65"/>
      <c r="P1035" s="65"/>
      <c r="Q1035" s="65"/>
      <c r="R1035" s="65"/>
      <c r="S1035" s="65"/>
      <c r="T1035" s="66"/>
      <c r="U1035" s="35"/>
      <c r="V1035" s="35"/>
      <c r="W1035" s="35"/>
      <c r="X1035" s="35"/>
      <c r="Y1035" s="35"/>
      <c r="Z1035" s="35"/>
      <c r="AA1035" s="35"/>
      <c r="AB1035" s="35"/>
      <c r="AC1035" s="35"/>
      <c r="AD1035" s="35"/>
      <c r="AE1035" s="35"/>
      <c r="AT1035" s="18" t="s">
        <v>171</v>
      </c>
      <c r="AU1035" s="18" t="s">
        <v>80</v>
      </c>
    </row>
    <row r="1036" spans="1:65" s="13" customFormat="1" ht="11.25">
      <c r="B1036" s="210"/>
      <c r="C1036" s="211"/>
      <c r="D1036" s="206" t="s">
        <v>184</v>
      </c>
      <c r="E1036" s="212" t="s">
        <v>19</v>
      </c>
      <c r="F1036" s="213" t="s">
        <v>1786</v>
      </c>
      <c r="G1036" s="211"/>
      <c r="H1036" s="214">
        <v>800.45</v>
      </c>
      <c r="I1036" s="215"/>
      <c r="J1036" s="211"/>
      <c r="K1036" s="211"/>
      <c r="L1036" s="216"/>
      <c r="M1036" s="217"/>
      <c r="N1036" s="218"/>
      <c r="O1036" s="218"/>
      <c r="P1036" s="218"/>
      <c r="Q1036" s="218"/>
      <c r="R1036" s="218"/>
      <c r="S1036" s="218"/>
      <c r="T1036" s="219"/>
      <c r="AT1036" s="220" t="s">
        <v>184</v>
      </c>
      <c r="AU1036" s="220" t="s">
        <v>80</v>
      </c>
      <c r="AV1036" s="13" t="s">
        <v>80</v>
      </c>
      <c r="AW1036" s="13" t="s">
        <v>33</v>
      </c>
      <c r="AX1036" s="13" t="s">
        <v>78</v>
      </c>
      <c r="AY1036" s="220" t="s">
        <v>162</v>
      </c>
    </row>
    <row r="1037" spans="1:65" s="2" customFormat="1" ht="16.5" customHeight="1">
      <c r="A1037" s="35"/>
      <c r="B1037" s="36"/>
      <c r="C1037" s="232" t="s">
        <v>1787</v>
      </c>
      <c r="D1037" s="232" t="s">
        <v>259</v>
      </c>
      <c r="E1037" s="233" t="s">
        <v>1788</v>
      </c>
      <c r="F1037" s="234" t="s">
        <v>1789</v>
      </c>
      <c r="G1037" s="235" t="s">
        <v>250</v>
      </c>
      <c r="H1037" s="236">
        <v>840.47299999999996</v>
      </c>
      <c r="I1037" s="237"/>
      <c r="J1037" s="238">
        <f>ROUND(I1037*H1037,2)</f>
        <v>0</v>
      </c>
      <c r="K1037" s="234" t="s">
        <v>19</v>
      </c>
      <c r="L1037" s="239"/>
      <c r="M1037" s="240" t="s">
        <v>19</v>
      </c>
      <c r="N1037" s="241" t="s">
        <v>42</v>
      </c>
      <c r="O1037" s="65"/>
      <c r="P1037" s="202">
        <f>O1037*H1037</f>
        <v>0</v>
      </c>
      <c r="Q1037" s="202">
        <v>1.6000000000000001E-4</v>
      </c>
      <c r="R1037" s="202">
        <f>Q1037*H1037</f>
        <v>0.13447568000000001</v>
      </c>
      <c r="S1037" s="202">
        <v>0</v>
      </c>
      <c r="T1037" s="203">
        <f>S1037*H1037</f>
        <v>0</v>
      </c>
      <c r="U1037" s="35"/>
      <c r="V1037" s="35"/>
      <c r="W1037" s="35"/>
      <c r="X1037" s="35"/>
      <c r="Y1037" s="35"/>
      <c r="Z1037" s="35"/>
      <c r="AA1037" s="35"/>
      <c r="AB1037" s="35"/>
      <c r="AC1037" s="35"/>
      <c r="AD1037" s="35"/>
      <c r="AE1037" s="35"/>
      <c r="AR1037" s="204" t="s">
        <v>344</v>
      </c>
      <c r="AT1037" s="204" t="s">
        <v>259</v>
      </c>
      <c r="AU1037" s="204" t="s">
        <v>80</v>
      </c>
      <c r="AY1037" s="18" t="s">
        <v>162</v>
      </c>
      <c r="BE1037" s="205">
        <f>IF(N1037="základní",J1037,0)</f>
        <v>0</v>
      </c>
      <c r="BF1037" s="205">
        <f>IF(N1037="snížená",J1037,0)</f>
        <v>0</v>
      </c>
      <c r="BG1037" s="205">
        <f>IF(N1037="zákl. přenesená",J1037,0)</f>
        <v>0</v>
      </c>
      <c r="BH1037" s="205">
        <f>IF(N1037="sníž. přenesená",J1037,0)</f>
        <v>0</v>
      </c>
      <c r="BI1037" s="205">
        <f>IF(N1037="nulová",J1037,0)</f>
        <v>0</v>
      </c>
      <c r="BJ1037" s="18" t="s">
        <v>78</v>
      </c>
      <c r="BK1037" s="205">
        <f>ROUND(I1037*H1037,2)</f>
        <v>0</v>
      </c>
      <c r="BL1037" s="18" t="s">
        <v>254</v>
      </c>
      <c r="BM1037" s="204" t="s">
        <v>1790</v>
      </c>
    </row>
    <row r="1038" spans="1:65" s="2" customFormat="1" ht="19.5">
      <c r="A1038" s="35"/>
      <c r="B1038" s="36"/>
      <c r="C1038" s="37"/>
      <c r="D1038" s="206" t="s">
        <v>264</v>
      </c>
      <c r="E1038" s="37"/>
      <c r="F1038" s="207" t="s">
        <v>1791</v>
      </c>
      <c r="G1038" s="37"/>
      <c r="H1038" s="37"/>
      <c r="I1038" s="116"/>
      <c r="J1038" s="37"/>
      <c r="K1038" s="37"/>
      <c r="L1038" s="40"/>
      <c r="M1038" s="208"/>
      <c r="N1038" s="209"/>
      <c r="O1038" s="65"/>
      <c r="P1038" s="65"/>
      <c r="Q1038" s="65"/>
      <c r="R1038" s="65"/>
      <c r="S1038" s="65"/>
      <c r="T1038" s="66"/>
      <c r="U1038" s="35"/>
      <c r="V1038" s="35"/>
      <c r="W1038" s="35"/>
      <c r="X1038" s="35"/>
      <c r="Y1038" s="35"/>
      <c r="Z1038" s="35"/>
      <c r="AA1038" s="35"/>
      <c r="AB1038" s="35"/>
      <c r="AC1038" s="35"/>
      <c r="AD1038" s="35"/>
      <c r="AE1038" s="35"/>
      <c r="AT1038" s="18" t="s">
        <v>264</v>
      </c>
      <c r="AU1038" s="18" t="s">
        <v>80</v>
      </c>
    </row>
    <row r="1039" spans="1:65" s="13" customFormat="1" ht="11.25">
      <c r="B1039" s="210"/>
      <c r="C1039" s="211"/>
      <c r="D1039" s="206" t="s">
        <v>184</v>
      </c>
      <c r="E1039" s="211"/>
      <c r="F1039" s="213" t="s">
        <v>1792</v>
      </c>
      <c r="G1039" s="211"/>
      <c r="H1039" s="214">
        <v>840.47299999999996</v>
      </c>
      <c r="I1039" s="215"/>
      <c r="J1039" s="211"/>
      <c r="K1039" s="211"/>
      <c r="L1039" s="216"/>
      <c r="M1039" s="217"/>
      <c r="N1039" s="218"/>
      <c r="O1039" s="218"/>
      <c r="P1039" s="218"/>
      <c r="Q1039" s="218"/>
      <c r="R1039" s="218"/>
      <c r="S1039" s="218"/>
      <c r="T1039" s="219"/>
      <c r="AT1039" s="220" t="s">
        <v>184</v>
      </c>
      <c r="AU1039" s="220" t="s">
        <v>80</v>
      </c>
      <c r="AV1039" s="13" t="s">
        <v>80</v>
      </c>
      <c r="AW1039" s="13" t="s">
        <v>4</v>
      </c>
      <c r="AX1039" s="13" t="s">
        <v>78</v>
      </c>
      <c r="AY1039" s="220" t="s">
        <v>162</v>
      </c>
    </row>
    <row r="1040" spans="1:65" s="2" customFormat="1" ht="21.75" customHeight="1">
      <c r="A1040" s="35"/>
      <c r="B1040" s="36"/>
      <c r="C1040" s="193" t="s">
        <v>1793</v>
      </c>
      <c r="D1040" s="193" t="s">
        <v>164</v>
      </c>
      <c r="E1040" s="194" t="s">
        <v>1794</v>
      </c>
      <c r="F1040" s="195" t="s">
        <v>1795</v>
      </c>
      <c r="G1040" s="196" t="s">
        <v>250</v>
      </c>
      <c r="H1040" s="197">
        <v>316.64999999999998</v>
      </c>
      <c r="I1040" s="198"/>
      <c r="J1040" s="199">
        <f>ROUND(I1040*H1040,2)</f>
        <v>0</v>
      </c>
      <c r="K1040" s="195" t="s">
        <v>168</v>
      </c>
      <c r="L1040" s="40"/>
      <c r="M1040" s="200" t="s">
        <v>19</v>
      </c>
      <c r="N1040" s="201" t="s">
        <v>42</v>
      </c>
      <c r="O1040" s="65"/>
      <c r="P1040" s="202">
        <f>O1040*H1040</f>
        <v>0</v>
      </c>
      <c r="Q1040" s="202">
        <v>6.0000000000000001E-3</v>
      </c>
      <c r="R1040" s="202">
        <f>Q1040*H1040</f>
        <v>1.8998999999999999</v>
      </c>
      <c r="S1040" s="202">
        <v>0</v>
      </c>
      <c r="T1040" s="203">
        <f>S1040*H1040</f>
        <v>0</v>
      </c>
      <c r="U1040" s="35"/>
      <c r="V1040" s="35"/>
      <c r="W1040" s="35"/>
      <c r="X1040" s="35"/>
      <c r="Y1040" s="35"/>
      <c r="Z1040" s="35"/>
      <c r="AA1040" s="35"/>
      <c r="AB1040" s="35"/>
      <c r="AC1040" s="35"/>
      <c r="AD1040" s="35"/>
      <c r="AE1040" s="35"/>
      <c r="AR1040" s="204" t="s">
        <v>254</v>
      </c>
      <c r="AT1040" s="204" t="s">
        <v>164</v>
      </c>
      <c r="AU1040" s="204" t="s">
        <v>80</v>
      </c>
      <c r="AY1040" s="18" t="s">
        <v>162</v>
      </c>
      <c r="BE1040" s="205">
        <f>IF(N1040="základní",J1040,0)</f>
        <v>0</v>
      </c>
      <c r="BF1040" s="205">
        <f>IF(N1040="snížená",J1040,0)</f>
        <v>0</v>
      </c>
      <c r="BG1040" s="205">
        <f>IF(N1040="zákl. přenesená",J1040,0)</f>
        <v>0</v>
      </c>
      <c r="BH1040" s="205">
        <f>IF(N1040="sníž. přenesená",J1040,0)</f>
        <v>0</v>
      </c>
      <c r="BI1040" s="205">
        <f>IF(N1040="nulová",J1040,0)</f>
        <v>0</v>
      </c>
      <c r="BJ1040" s="18" t="s">
        <v>78</v>
      </c>
      <c r="BK1040" s="205">
        <f>ROUND(I1040*H1040,2)</f>
        <v>0</v>
      </c>
      <c r="BL1040" s="18" t="s">
        <v>254</v>
      </c>
      <c r="BM1040" s="204" t="s">
        <v>1796</v>
      </c>
    </row>
    <row r="1041" spans="1:65" s="2" customFormat="1" ht="68.25">
      <c r="A1041" s="35"/>
      <c r="B1041" s="36"/>
      <c r="C1041" s="37"/>
      <c r="D1041" s="206" t="s">
        <v>171</v>
      </c>
      <c r="E1041" s="37"/>
      <c r="F1041" s="207" t="s">
        <v>1797</v>
      </c>
      <c r="G1041" s="37"/>
      <c r="H1041" s="37"/>
      <c r="I1041" s="116"/>
      <c r="J1041" s="37"/>
      <c r="K1041" s="37"/>
      <c r="L1041" s="40"/>
      <c r="M1041" s="208"/>
      <c r="N1041" s="209"/>
      <c r="O1041" s="65"/>
      <c r="P1041" s="65"/>
      <c r="Q1041" s="65"/>
      <c r="R1041" s="65"/>
      <c r="S1041" s="65"/>
      <c r="T1041" s="66"/>
      <c r="U1041" s="35"/>
      <c r="V1041" s="35"/>
      <c r="W1041" s="35"/>
      <c r="X1041" s="35"/>
      <c r="Y1041" s="35"/>
      <c r="Z1041" s="35"/>
      <c r="AA1041" s="35"/>
      <c r="AB1041" s="35"/>
      <c r="AC1041" s="35"/>
      <c r="AD1041" s="35"/>
      <c r="AE1041" s="35"/>
      <c r="AT1041" s="18" t="s">
        <v>171</v>
      </c>
      <c r="AU1041" s="18" t="s">
        <v>80</v>
      </c>
    </row>
    <row r="1042" spans="1:65" s="13" customFormat="1" ht="11.25">
      <c r="B1042" s="210"/>
      <c r="C1042" s="211"/>
      <c r="D1042" s="206" t="s">
        <v>184</v>
      </c>
      <c r="E1042" s="212" t="s">
        <v>19</v>
      </c>
      <c r="F1042" s="213" t="s">
        <v>1798</v>
      </c>
      <c r="G1042" s="211"/>
      <c r="H1042" s="214">
        <v>316.64999999999998</v>
      </c>
      <c r="I1042" s="215"/>
      <c r="J1042" s="211"/>
      <c r="K1042" s="211"/>
      <c r="L1042" s="216"/>
      <c r="M1042" s="217"/>
      <c r="N1042" s="218"/>
      <c r="O1042" s="218"/>
      <c r="P1042" s="218"/>
      <c r="Q1042" s="218"/>
      <c r="R1042" s="218"/>
      <c r="S1042" s="218"/>
      <c r="T1042" s="219"/>
      <c r="AT1042" s="220" t="s">
        <v>184</v>
      </c>
      <c r="AU1042" s="220" t="s">
        <v>80</v>
      </c>
      <c r="AV1042" s="13" t="s">
        <v>80</v>
      </c>
      <c r="AW1042" s="13" t="s">
        <v>33</v>
      </c>
      <c r="AX1042" s="13" t="s">
        <v>78</v>
      </c>
      <c r="AY1042" s="220" t="s">
        <v>162</v>
      </c>
    </row>
    <row r="1043" spans="1:65" s="2" customFormat="1" ht="16.5" customHeight="1">
      <c r="A1043" s="35"/>
      <c r="B1043" s="36"/>
      <c r="C1043" s="232" t="s">
        <v>1799</v>
      </c>
      <c r="D1043" s="232" t="s">
        <v>259</v>
      </c>
      <c r="E1043" s="233" t="s">
        <v>1800</v>
      </c>
      <c r="F1043" s="234" t="s">
        <v>1801</v>
      </c>
      <c r="G1043" s="235" t="s">
        <v>250</v>
      </c>
      <c r="H1043" s="236">
        <v>332.483</v>
      </c>
      <c r="I1043" s="237"/>
      <c r="J1043" s="238">
        <f>ROUND(I1043*H1043,2)</f>
        <v>0</v>
      </c>
      <c r="K1043" s="234" t="s">
        <v>168</v>
      </c>
      <c r="L1043" s="239"/>
      <c r="M1043" s="240" t="s">
        <v>19</v>
      </c>
      <c r="N1043" s="241" t="s">
        <v>42</v>
      </c>
      <c r="O1043" s="65"/>
      <c r="P1043" s="202">
        <f>O1043*H1043</f>
        <v>0</v>
      </c>
      <c r="Q1043" s="202">
        <v>3.2000000000000002E-3</v>
      </c>
      <c r="R1043" s="202">
        <f>Q1043*H1043</f>
        <v>1.0639456</v>
      </c>
      <c r="S1043" s="202">
        <v>0</v>
      </c>
      <c r="T1043" s="203">
        <f>S1043*H1043</f>
        <v>0</v>
      </c>
      <c r="U1043" s="35"/>
      <c r="V1043" s="35"/>
      <c r="W1043" s="35"/>
      <c r="X1043" s="35"/>
      <c r="Y1043" s="35"/>
      <c r="Z1043" s="35"/>
      <c r="AA1043" s="35"/>
      <c r="AB1043" s="35"/>
      <c r="AC1043" s="35"/>
      <c r="AD1043" s="35"/>
      <c r="AE1043" s="35"/>
      <c r="AR1043" s="204" t="s">
        <v>344</v>
      </c>
      <c r="AT1043" s="204" t="s">
        <v>259</v>
      </c>
      <c r="AU1043" s="204" t="s">
        <v>80</v>
      </c>
      <c r="AY1043" s="18" t="s">
        <v>162</v>
      </c>
      <c r="BE1043" s="205">
        <f>IF(N1043="základní",J1043,0)</f>
        <v>0</v>
      </c>
      <c r="BF1043" s="205">
        <f>IF(N1043="snížená",J1043,0)</f>
        <v>0</v>
      </c>
      <c r="BG1043" s="205">
        <f>IF(N1043="zákl. přenesená",J1043,0)</f>
        <v>0</v>
      </c>
      <c r="BH1043" s="205">
        <f>IF(N1043="sníž. přenesená",J1043,0)</f>
        <v>0</v>
      </c>
      <c r="BI1043" s="205">
        <f>IF(N1043="nulová",J1043,0)</f>
        <v>0</v>
      </c>
      <c r="BJ1043" s="18" t="s">
        <v>78</v>
      </c>
      <c r="BK1043" s="205">
        <f>ROUND(I1043*H1043,2)</f>
        <v>0</v>
      </c>
      <c r="BL1043" s="18" t="s">
        <v>254</v>
      </c>
      <c r="BM1043" s="204" t="s">
        <v>1802</v>
      </c>
    </row>
    <row r="1044" spans="1:65" s="2" customFormat="1" ht="19.5">
      <c r="A1044" s="35"/>
      <c r="B1044" s="36"/>
      <c r="C1044" s="37"/>
      <c r="D1044" s="206" t="s">
        <v>264</v>
      </c>
      <c r="E1044" s="37"/>
      <c r="F1044" s="207" t="s">
        <v>1743</v>
      </c>
      <c r="G1044" s="37"/>
      <c r="H1044" s="37"/>
      <c r="I1044" s="116"/>
      <c r="J1044" s="37"/>
      <c r="K1044" s="37"/>
      <c r="L1044" s="40"/>
      <c r="M1044" s="208"/>
      <c r="N1044" s="209"/>
      <c r="O1044" s="65"/>
      <c r="P1044" s="65"/>
      <c r="Q1044" s="65"/>
      <c r="R1044" s="65"/>
      <c r="S1044" s="65"/>
      <c r="T1044" s="66"/>
      <c r="U1044" s="35"/>
      <c r="V1044" s="35"/>
      <c r="W1044" s="35"/>
      <c r="X1044" s="35"/>
      <c r="Y1044" s="35"/>
      <c r="Z1044" s="35"/>
      <c r="AA1044" s="35"/>
      <c r="AB1044" s="35"/>
      <c r="AC1044" s="35"/>
      <c r="AD1044" s="35"/>
      <c r="AE1044" s="35"/>
      <c r="AT1044" s="18" t="s">
        <v>264</v>
      </c>
      <c r="AU1044" s="18" t="s">
        <v>80</v>
      </c>
    </row>
    <row r="1045" spans="1:65" s="13" customFormat="1" ht="11.25">
      <c r="B1045" s="210"/>
      <c r="C1045" s="211"/>
      <c r="D1045" s="206" t="s">
        <v>184</v>
      </c>
      <c r="E1045" s="211"/>
      <c r="F1045" s="213" t="s">
        <v>1803</v>
      </c>
      <c r="G1045" s="211"/>
      <c r="H1045" s="214">
        <v>332.483</v>
      </c>
      <c r="I1045" s="215"/>
      <c r="J1045" s="211"/>
      <c r="K1045" s="211"/>
      <c r="L1045" s="216"/>
      <c r="M1045" s="217"/>
      <c r="N1045" s="218"/>
      <c r="O1045" s="218"/>
      <c r="P1045" s="218"/>
      <c r="Q1045" s="218"/>
      <c r="R1045" s="218"/>
      <c r="S1045" s="218"/>
      <c r="T1045" s="219"/>
      <c r="AT1045" s="220" t="s">
        <v>184</v>
      </c>
      <c r="AU1045" s="220" t="s">
        <v>80</v>
      </c>
      <c r="AV1045" s="13" t="s">
        <v>80</v>
      </c>
      <c r="AW1045" s="13" t="s">
        <v>4</v>
      </c>
      <c r="AX1045" s="13" t="s">
        <v>78</v>
      </c>
      <c r="AY1045" s="220" t="s">
        <v>162</v>
      </c>
    </row>
    <row r="1046" spans="1:65" s="2" customFormat="1" ht="21.75" customHeight="1">
      <c r="A1046" s="35"/>
      <c r="B1046" s="36"/>
      <c r="C1046" s="193" t="s">
        <v>1804</v>
      </c>
      <c r="D1046" s="193" t="s">
        <v>164</v>
      </c>
      <c r="E1046" s="194" t="s">
        <v>1794</v>
      </c>
      <c r="F1046" s="195" t="s">
        <v>1795</v>
      </c>
      <c r="G1046" s="196" t="s">
        <v>250</v>
      </c>
      <c r="H1046" s="197">
        <v>401.83</v>
      </c>
      <c r="I1046" s="198"/>
      <c r="J1046" s="199">
        <f>ROUND(I1046*H1046,2)</f>
        <v>0</v>
      </c>
      <c r="K1046" s="195" t="s">
        <v>168</v>
      </c>
      <c r="L1046" s="40"/>
      <c r="M1046" s="200" t="s">
        <v>19</v>
      </c>
      <c r="N1046" s="201" t="s">
        <v>42</v>
      </c>
      <c r="O1046" s="65"/>
      <c r="P1046" s="202">
        <f>O1046*H1046</f>
        <v>0</v>
      </c>
      <c r="Q1046" s="202">
        <v>6.0000000000000001E-3</v>
      </c>
      <c r="R1046" s="202">
        <f>Q1046*H1046</f>
        <v>2.4109799999999999</v>
      </c>
      <c r="S1046" s="202">
        <v>0</v>
      </c>
      <c r="T1046" s="203">
        <f>S1046*H1046</f>
        <v>0</v>
      </c>
      <c r="U1046" s="35"/>
      <c r="V1046" s="35"/>
      <c r="W1046" s="35"/>
      <c r="X1046" s="35"/>
      <c r="Y1046" s="35"/>
      <c r="Z1046" s="35"/>
      <c r="AA1046" s="35"/>
      <c r="AB1046" s="35"/>
      <c r="AC1046" s="35"/>
      <c r="AD1046" s="35"/>
      <c r="AE1046" s="35"/>
      <c r="AR1046" s="204" t="s">
        <v>254</v>
      </c>
      <c r="AT1046" s="204" t="s">
        <v>164</v>
      </c>
      <c r="AU1046" s="204" t="s">
        <v>80</v>
      </c>
      <c r="AY1046" s="18" t="s">
        <v>162</v>
      </c>
      <c r="BE1046" s="205">
        <f>IF(N1046="základní",J1046,0)</f>
        <v>0</v>
      </c>
      <c r="BF1046" s="205">
        <f>IF(N1046="snížená",J1046,0)</f>
        <v>0</v>
      </c>
      <c r="BG1046" s="205">
        <f>IF(N1046="zákl. přenesená",J1046,0)</f>
        <v>0</v>
      </c>
      <c r="BH1046" s="205">
        <f>IF(N1046="sníž. přenesená",J1046,0)</f>
        <v>0</v>
      </c>
      <c r="BI1046" s="205">
        <f>IF(N1046="nulová",J1046,0)</f>
        <v>0</v>
      </c>
      <c r="BJ1046" s="18" t="s">
        <v>78</v>
      </c>
      <c r="BK1046" s="205">
        <f>ROUND(I1046*H1046,2)</f>
        <v>0</v>
      </c>
      <c r="BL1046" s="18" t="s">
        <v>254</v>
      </c>
      <c r="BM1046" s="204" t="s">
        <v>1805</v>
      </c>
    </row>
    <row r="1047" spans="1:65" s="2" customFormat="1" ht="68.25">
      <c r="A1047" s="35"/>
      <c r="B1047" s="36"/>
      <c r="C1047" s="37"/>
      <c r="D1047" s="206" t="s">
        <v>171</v>
      </c>
      <c r="E1047" s="37"/>
      <c r="F1047" s="207" t="s">
        <v>1797</v>
      </c>
      <c r="G1047" s="37"/>
      <c r="H1047" s="37"/>
      <c r="I1047" s="116"/>
      <c r="J1047" s="37"/>
      <c r="K1047" s="37"/>
      <c r="L1047" s="40"/>
      <c r="M1047" s="208"/>
      <c r="N1047" s="209"/>
      <c r="O1047" s="65"/>
      <c r="P1047" s="65"/>
      <c r="Q1047" s="65"/>
      <c r="R1047" s="65"/>
      <c r="S1047" s="65"/>
      <c r="T1047" s="66"/>
      <c r="U1047" s="35"/>
      <c r="V1047" s="35"/>
      <c r="W1047" s="35"/>
      <c r="X1047" s="35"/>
      <c r="Y1047" s="35"/>
      <c r="Z1047" s="35"/>
      <c r="AA1047" s="35"/>
      <c r="AB1047" s="35"/>
      <c r="AC1047" s="35"/>
      <c r="AD1047" s="35"/>
      <c r="AE1047" s="35"/>
      <c r="AT1047" s="18" t="s">
        <v>171</v>
      </c>
      <c r="AU1047" s="18" t="s">
        <v>80</v>
      </c>
    </row>
    <row r="1048" spans="1:65" s="13" customFormat="1" ht="11.25">
      <c r="B1048" s="210"/>
      <c r="C1048" s="211"/>
      <c r="D1048" s="206" t="s">
        <v>184</v>
      </c>
      <c r="E1048" s="212" t="s">
        <v>19</v>
      </c>
      <c r="F1048" s="213" t="s">
        <v>1806</v>
      </c>
      <c r="G1048" s="211"/>
      <c r="H1048" s="214">
        <v>401.83</v>
      </c>
      <c r="I1048" s="215"/>
      <c r="J1048" s="211"/>
      <c r="K1048" s="211"/>
      <c r="L1048" s="216"/>
      <c r="M1048" s="217"/>
      <c r="N1048" s="218"/>
      <c r="O1048" s="218"/>
      <c r="P1048" s="218"/>
      <c r="Q1048" s="218"/>
      <c r="R1048" s="218"/>
      <c r="S1048" s="218"/>
      <c r="T1048" s="219"/>
      <c r="AT1048" s="220" t="s">
        <v>184</v>
      </c>
      <c r="AU1048" s="220" t="s">
        <v>80</v>
      </c>
      <c r="AV1048" s="13" t="s">
        <v>80</v>
      </c>
      <c r="AW1048" s="13" t="s">
        <v>33</v>
      </c>
      <c r="AX1048" s="13" t="s">
        <v>78</v>
      </c>
      <c r="AY1048" s="220" t="s">
        <v>162</v>
      </c>
    </row>
    <row r="1049" spans="1:65" s="2" customFormat="1" ht="16.5" customHeight="1">
      <c r="A1049" s="35"/>
      <c r="B1049" s="36"/>
      <c r="C1049" s="232" t="s">
        <v>1807</v>
      </c>
      <c r="D1049" s="232" t="s">
        <v>259</v>
      </c>
      <c r="E1049" s="233" t="s">
        <v>1808</v>
      </c>
      <c r="F1049" s="234" t="s">
        <v>1809</v>
      </c>
      <c r="G1049" s="235" t="s">
        <v>181</v>
      </c>
      <c r="H1049" s="236">
        <v>83.855999999999995</v>
      </c>
      <c r="I1049" s="237"/>
      <c r="J1049" s="238">
        <f>ROUND(I1049*H1049,2)</f>
        <v>0</v>
      </c>
      <c r="K1049" s="234" t="s">
        <v>168</v>
      </c>
      <c r="L1049" s="239"/>
      <c r="M1049" s="240" t="s">
        <v>19</v>
      </c>
      <c r="N1049" s="241" t="s">
        <v>42</v>
      </c>
      <c r="O1049" s="65"/>
      <c r="P1049" s="202">
        <f>O1049*H1049</f>
        <v>0</v>
      </c>
      <c r="Q1049" s="202">
        <v>3.2000000000000001E-2</v>
      </c>
      <c r="R1049" s="202">
        <f>Q1049*H1049</f>
        <v>2.683392</v>
      </c>
      <c r="S1049" s="202">
        <v>0</v>
      </c>
      <c r="T1049" s="203">
        <f>S1049*H1049</f>
        <v>0</v>
      </c>
      <c r="U1049" s="35"/>
      <c r="V1049" s="35"/>
      <c r="W1049" s="35"/>
      <c r="X1049" s="35"/>
      <c r="Y1049" s="35"/>
      <c r="Z1049" s="35"/>
      <c r="AA1049" s="35"/>
      <c r="AB1049" s="35"/>
      <c r="AC1049" s="35"/>
      <c r="AD1049" s="35"/>
      <c r="AE1049" s="35"/>
      <c r="AR1049" s="204" t="s">
        <v>344</v>
      </c>
      <c r="AT1049" s="204" t="s">
        <v>259</v>
      </c>
      <c r="AU1049" s="204" t="s">
        <v>80</v>
      </c>
      <c r="AY1049" s="18" t="s">
        <v>162</v>
      </c>
      <c r="BE1049" s="205">
        <f>IF(N1049="základní",J1049,0)</f>
        <v>0</v>
      </c>
      <c r="BF1049" s="205">
        <f>IF(N1049="snížená",J1049,0)</f>
        <v>0</v>
      </c>
      <c r="BG1049" s="205">
        <f>IF(N1049="zákl. přenesená",J1049,0)</f>
        <v>0</v>
      </c>
      <c r="BH1049" s="205">
        <f>IF(N1049="sníž. přenesená",J1049,0)</f>
        <v>0</v>
      </c>
      <c r="BI1049" s="205">
        <f>IF(N1049="nulová",J1049,0)</f>
        <v>0</v>
      </c>
      <c r="BJ1049" s="18" t="s">
        <v>78</v>
      </c>
      <c r="BK1049" s="205">
        <f>ROUND(I1049*H1049,2)</f>
        <v>0</v>
      </c>
      <c r="BL1049" s="18" t="s">
        <v>254</v>
      </c>
      <c r="BM1049" s="204" t="s">
        <v>1810</v>
      </c>
    </row>
    <row r="1050" spans="1:65" s="2" customFormat="1" ht="19.5">
      <c r="A1050" s="35"/>
      <c r="B1050" s="36"/>
      <c r="C1050" s="37"/>
      <c r="D1050" s="206" t="s">
        <v>264</v>
      </c>
      <c r="E1050" s="37"/>
      <c r="F1050" s="207" t="s">
        <v>1743</v>
      </c>
      <c r="G1050" s="37"/>
      <c r="H1050" s="37"/>
      <c r="I1050" s="116"/>
      <c r="J1050" s="37"/>
      <c r="K1050" s="37"/>
      <c r="L1050" s="40"/>
      <c r="M1050" s="208"/>
      <c r="N1050" s="209"/>
      <c r="O1050" s="65"/>
      <c r="P1050" s="65"/>
      <c r="Q1050" s="65"/>
      <c r="R1050" s="65"/>
      <c r="S1050" s="65"/>
      <c r="T1050" s="66"/>
      <c r="U1050" s="35"/>
      <c r="V1050" s="35"/>
      <c r="W1050" s="35"/>
      <c r="X1050" s="35"/>
      <c r="Y1050" s="35"/>
      <c r="Z1050" s="35"/>
      <c r="AA1050" s="35"/>
      <c r="AB1050" s="35"/>
      <c r="AC1050" s="35"/>
      <c r="AD1050" s="35"/>
      <c r="AE1050" s="35"/>
      <c r="AT1050" s="18" t="s">
        <v>264</v>
      </c>
      <c r="AU1050" s="18" t="s">
        <v>80</v>
      </c>
    </row>
    <row r="1051" spans="1:65" s="13" customFormat="1" ht="11.25">
      <c r="B1051" s="210"/>
      <c r="C1051" s="211"/>
      <c r="D1051" s="206" t="s">
        <v>184</v>
      </c>
      <c r="E1051" s="211"/>
      <c r="F1051" s="213" t="s">
        <v>1811</v>
      </c>
      <c r="G1051" s="211"/>
      <c r="H1051" s="214">
        <v>83.855999999999995</v>
      </c>
      <c r="I1051" s="215"/>
      <c r="J1051" s="211"/>
      <c r="K1051" s="211"/>
      <c r="L1051" s="216"/>
      <c r="M1051" s="217"/>
      <c r="N1051" s="218"/>
      <c r="O1051" s="218"/>
      <c r="P1051" s="218"/>
      <c r="Q1051" s="218"/>
      <c r="R1051" s="218"/>
      <c r="S1051" s="218"/>
      <c r="T1051" s="219"/>
      <c r="AT1051" s="220" t="s">
        <v>184</v>
      </c>
      <c r="AU1051" s="220" t="s">
        <v>80</v>
      </c>
      <c r="AV1051" s="13" t="s">
        <v>80</v>
      </c>
      <c r="AW1051" s="13" t="s">
        <v>4</v>
      </c>
      <c r="AX1051" s="13" t="s">
        <v>78</v>
      </c>
      <c r="AY1051" s="220" t="s">
        <v>162</v>
      </c>
    </row>
    <row r="1052" spans="1:65" s="2" customFormat="1" ht="21.75" customHeight="1">
      <c r="A1052" s="35"/>
      <c r="B1052" s="36"/>
      <c r="C1052" s="193" t="s">
        <v>1812</v>
      </c>
      <c r="D1052" s="193" t="s">
        <v>164</v>
      </c>
      <c r="E1052" s="194" t="s">
        <v>1794</v>
      </c>
      <c r="F1052" s="195" t="s">
        <v>1795</v>
      </c>
      <c r="G1052" s="196" t="s">
        <v>250</v>
      </c>
      <c r="H1052" s="197">
        <v>199.89</v>
      </c>
      <c r="I1052" s="198"/>
      <c r="J1052" s="199">
        <f>ROUND(I1052*H1052,2)</f>
        <v>0</v>
      </c>
      <c r="K1052" s="195" t="s">
        <v>168</v>
      </c>
      <c r="L1052" s="40"/>
      <c r="M1052" s="200" t="s">
        <v>19</v>
      </c>
      <c r="N1052" s="201" t="s">
        <v>42</v>
      </c>
      <c r="O1052" s="65"/>
      <c r="P1052" s="202">
        <f>O1052*H1052</f>
        <v>0</v>
      </c>
      <c r="Q1052" s="202">
        <v>6.0000000000000001E-3</v>
      </c>
      <c r="R1052" s="202">
        <f>Q1052*H1052</f>
        <v>1.1993399999999999</v>
      </c>
      <c r="S1052" s="202">
        <v>0</v>
      </c>
      <c r="T1052" s="203">
        <f>S1052*H1052</f>
        <v>0</v>
      </c>
      <c r="U1052" s="35"/>
      <c r="V1052" s="35"/>
      <c r="W1052" s="35"/>
      <c r="X1052" s="35"/>
      <c r="Y1052" s="35"/>
      <c r="Z1052" s="35"/>
      <c r="AA1052" s="35"/>
      <c r="AB1052" s="35"/>
      <c r="AC1052" s="35"/>
      <c r="AD1052" s="35"/>
      <c r="AE1052" s="35"/>
      <c r="AR1052" s="204" t="s">
        <v>254</v>
      </c>
      <c r="AT1052" s="204" t="s">
        <v>164</v>
      </c>
      <c r="AU1052" s="204" t="s">
        <v>80</v>
      </c>
      <c r="AY1052" s="18" t="s">
        <v>162</v>
      </c>
      <c r="BE1052" s="205">
        <f>IF(N1052="základní",J1052,0)</f>
        <v>0</v>
      </c>
      <c r="BF1052" s="205">
        <f>IF(N1052="snížená",J1052,0)</f>
        <v>0</v>
      </c>
      <c r="BG1052" s="205">
        <f>IF(N1052="zákl. přenesená",J1052,0)</f>
        <v>0</v>
      </c>
      <c r="BH1052" s="205">
        <f>IF(N1052="sníž. přenesená",J1052,0)</f>
        <v>0</v>
      </c>
      <c r="BI1052" s="205">
        <f>IF(N1052="nulová",J1052,0)</f>
        <v>0</v>
      </c>
      <c r="BJ1052" s="18" t="s">
        <v>78</v>
      </c>
      <c r="BK1052" s="205">
        <f>ROUND(I1052*H1052,2)</f>
        <v>0</v>
      </c>
      <c r="BL1052" s="18" t="s">
        <v>254</v>
      </c>
      <c r="BM1052" s="204" t="s">
        <v>1813</v>
      </c>
    </row>
    <row r="1053" spans="1:65" s="2" customFormat="1" ht="68.25">
      <c r="A1053" s="35"/>
      <c r="B1053" s="36"/>
      <c r="C1053" s="37"/>
      <c r="D1053" s="206" t="s">
        <v>171</v>
      </c>
      <c r="E1053" s="37"/>
      <c r="F1053" s="207" t="s">
        <v>1797</v>
      </c>
      <c r="G1053" s="37"/>
      <c r="H1053" s="37"/>
      <c r="I1053" s="116"/>
      <c r="J1053" s="37"/>
      <c r="K1053" s="37"/>
      <c r="L1053" s="40"/>
      <c r="M1053" s="208"/>
      <c r="N1053" s="209"/>
      <c r="O1053" s="65"/>
      <c r="P1053" s="65"/>
      <c r="Q1053" s="65"/>
      <c r="R1053" s="65"/>
      <c r="S1053" s="65"/>
      <c r="T1053" s="66"/>
      <c r="U1053" s="35"/>
      <c r="V1053" s="35"/>
      <c r="W1053" s="35"/>
      <c r="X1053" s="35"/>
      <c r="Y1053" s="35"/>
      <c r="Z1053" s="35"/>
      <c r="AA1053" s="35"/>
      <c r="AB1053" s="35"/>
      <c r="AC1053" s="35"/>
      <c r="AD1053" s="35"/>
      <c r="AE1053" s="35"/>
      <c r="AT1053" s="18" t="s">
        <v>171</v>
      </c>
      <c r="AU1053" s="18" t="s">
        <v>80</v>
      </c>
    </row>
    <row r="1054" spans="1:65" s="13" customFormat="1" ht="11.25">
      <c r="B1054" s="210"/>
      <c r="C1054" s="211"/>
      <c r="D1054" s="206" t="s">
        <v>184</v>
      </c>
      <c r="E1054" s="212" t="s">
        <v>19</v>
      </c>
      <c r="F1054" s="213" t="s">
        <v>1814</v>
      </c>
      <c r="G1054" s="211"/>
      <c r="H1054" s="214">
        <v>199.89</v>
      </c>
      <c r="I1054" s="215"/>
      <c r="J1054" s="211"/>
      <c r="K1054" s="211"/>
      <c r="L1054" s="216"/>
      <c r="M1054" s="217"/>
      <c r="N1054" s="218"/>
      <c r="O1054" s="218"/>
      <c r="P1054" s="218"/>
      <c r="Q1054" s="218"/>
      <c r="R1054" s="218"/>
      <c r="S1054" s="218"/>
      <c r="T1054" s="219"/>
      <c r="AT1054" s="220" t="s">
        <v>184</v>
      </c>
      <c r="AU1054" s="220" t="s">
        <v>80</v>
      </c>
      <c r="AV1054" s="13" t="s">
        <v>80</v>
      </c>
      <c r="AW1054" s="13" t="s">
        <v>33</v>
      </c>
      <c r="AX1054" s="13" t="s">
        <v>78</v>
      </c>
      <c r="AY1054" s="220" t="s">
        <v>162</v>
      </c>
    </row>
    <row r="1055" spans="1:65" s="2" customFormat="1" ht="16.5" customHeight="1">
      <c r="A1055" s="35"/>
      <c r="B1055" s="36"/>
      <c r="C1055" s="232" t="s">
        <v>1815</v>
      </c>
      <c r="D1055" s="232" t="s">
        <v>259</v>
      </c>
      <c r="E1055" s="233" t="s">
        <v>1816</v>
      </c>
      <c r="F1055" s="234" t="s">
        <v>1817</v>
      </c>
      <c r="G1055" s="235" t="s">
        <v>250</v>
      </c>
      <c r="H1055" s="236">
        <v>203.88800000000001</v>
      </c>
      <c r="I1055" s="237"/>
      <c r="J1055" s="238">
        <f>ROUND(I1055*H1055,2)</f>
        <v>0</v>
      </c>
      <c r="K1055" s="234" t="s">
        <v>168</v>
      </c>
      <c r="L1055" s="239"/>
      <c r="M1055" s="240" t="s">
        <v>19</v>
      </c>
      <c r="N1055" s="241" t="s">
        <v>42</v>
      </c>
      <c r="O1055" s="65"/>
      <c r="P1055" s="202">
        <f>O1055*H1055</f>
        <v>0</v>
      </c>
      <c r="Q1055" s="202">
        <v>4.0000000000000001E-3</v>
      </c>
      <c r="R1055" s="202">
        <f>Q1055*H1055</f>
        <v>0.81555200000000005</v>
      </c>
      <c r="S1055" s="202">
        <v>0</v>
      </c>
      <c r="T1055" s="203">
        <f>S1055*H1055</f>
        <v>0</v>
      </c>
      <c r="U1055" s="35"/>
      <c r="V1055" s="35"/>
      <c r="W1055" s="35"/>
      <c r="X1055" s="35"/>
      <c r="Y1055" s="35"/>
      <c r="Z1055" s="35"/>
      <c r="AA1055" s="35"/>
      <c r="AB1055" s="35"/>
      <c r="AC1055" s="35"/>
      <c r="AD1055" s="35"/>
      <c r="AE1055" s="35"/>
      <c r="AR1055" s="204" t="s">
        <v>344</v>
      </c>
      <c r="AT1055" s="204" t="s">
        <v>259</v>
      </c>
      <c r="AU1055" s="204" t="s">
        <v>80</v>
      </c>
      <c r="AY1055" s="18" t="s">
        <v>162</v>
      </c>
      <c r="BE1055" s="205">
        <f>IF(N1055="základní",J1055,0)</f>
        <v>0</v>
      </c>
      <c r="BF1055" s="205">
        <f>IF(N1055="snížená",J1055,0)</f>
        <v>0</v>
      </c>
      <c r="BG1055" s="205">
        <f>IF(N1055="zákl. přenesená",J1055,0)</f>
        <v>0</v>
      </c>
      <c r="BH1055" s="205">
        <f>IF(N1055="sníž. přenesená",J1055,0)</f>
        <v>0</v>
      </c>
      <c r="BI1055" s="205">
        <f>IF(N1055="nulová",J1055,0)</f>
        <v>0</v>
      </c>
      <c r="BJ1055" s="18" t="s">
        <v>78</v>
      </c>
      <c r="BK1055" s="205">
        <f>ROUND(I1055*H1055,2)</f>
        <v>0</v>
      </c>
      <c r="BL1055" s="18" t="s">
        <v>254</v>
      </c>
      <c r="BM1055" s="204" t="s">
        <v>1818</v>
      </c>
    </row>
    <row r="1056" spans="1:65" s="2" customFormat="1" ht="19.5">
      <c r="A1056" s="35"/>
      <c r="B1056" s="36"/>
      <c r="C1056" s="37"/>
      <c r="D1056" s="206" t="s">
        <v>264</v>
      </c>
      <c r="E1056" s="37"/>
      <c r="F1056" s="207" t="s">
        <v>1743</v>
      </c>
      <c r="G1056" s="37"/>
      <c r="H1056" s="37"/>
      <c r="I1056" s="116"/>
      <c r="J1056" s="37"/>
      <c r="K1056" s="37"/>
      <c r="L1056" s="40"/>
      <c r="M1056" s="208"/>
      <c r="N1056" s="209"/>
      <c r="O1056" s="65"/>
      <c r="P1056" s="65"/>
      <c r="Q1056" s="65"/>
      <c r="R1056" s="65"/>
      <c r="S1056" s="65"/>
      <c r="T1056" s="66"/>
      <c r="U1056" s="35"/>
      <c r="V1056" s="35"/>
      <c r="W1056" s="35"/>
      <c r="X1056" s="35"/>
      <c r="Y1056" s="35"/>
      <c r="Z1056" s="35"/>
      <c r="AA1056" s="35"/>
      <c r="AB1056" s="35"/>
      <c r="AC1056" s="35"/>
      <c r="AD1056" s="35"/>
      <c r="AE1056" s="35"/>
      <c r="AT1056" s="18" t="s">
        <v>264</v>
      </c>
      <c r="AU1056" s="18" t="s">
        <v>80</v>
      </c>
    </row>
    <row r="1057" spans="1:65" s="13" customFormat="1" ht="11.25">
      <c r="B1057" s="210"/>
      <c r="C1057" s="211"/>
      <c r="D1057" s="206" t="s">
        <v>184</v>
      </c>
      <c r="E1057" s="211"/>
      <c r="F1057" s="213" t="s">
        <v>1819</v>
      </c>
      <c r="G1057" s="211"/>
      <c r="H1057" s="214">
        <v>203.88800000000001</v>
      </c>
      <c r="I1057" s="215"/>
      <c r="J1057" s="211"/>
      <c r="K1057" s="211"/>
      <c r="L1057" s="216"/>
      <c r="M1057" s="217"/>
      <c r="N1057" s="218"/>
      <c r="O1057" s="218"/>
      <c r="P1057" s="218"/>
      <c r="Q1057" s="218"/>
      <c r="R1057" s="218"/>
      <c r="S1057" s="218"/>
      <c r="T1057" s="219"/>
      <c r="AT1057" s="220" t="s">
        <v>184</v>
      </c>
      <c r="AU1057" s="220" t="s">
        <v>80</v>
      </c>
      <c r="AV1057" s="13" t="s">
        <v>80</v>
      </c>
      <c r="AW1057" s="13" t="s">
        <v>4</v>
      </c>
      <c r="AX1057" s="13" t="s">
        <v>78</v>
      </c>
      <c r="AY1057" s="220" t="s">
        <v>162</v>
      </c>
    </row>
    <row r="1058" spans="1:65" s="2" customFormat="1" ht="21.75" customHeight="1">
      <c r="A1058" s="35"/>
      <c r="B1058" s="36"/>
      <c r="C1058" s="193" t="s">
        <v>1820</v>
      </c>
      <c r="D1058" s="193" t="s">
        <v>164</v>
      </c>
      <c r="E1058" s="194" t="s">
        <v>1794</v>
      </c>
      <c r="F1058" s="195" t="s">
        <v>1795</v>
      </c>
      <c r="G1058" s="196" t="s">
        <v>250</v>
      </c>
      <c r="H1058" s="197">
        <v>235.45</v>
      </c>
      <c r="I1058" s="198"/>
      <c r="J1058" s="199">
        <f>ROUND(I1058*H1058,2)</f>
        <v>0</v>
      </c>
      <c r="K1058" s="195" t="s">
        <v>168</v>
      </c>
      <c r="L1058" s="40"/>
      <c r="M1058" s="200" t="s">
        <v>19</v>
      </c>
      <c r="N1058" s="201" t="s">
        <v>42</v>
      </c>
      <c r="O1058" s="65"/>
      <c r="P1058" s="202">
        <f>O1058*H1058</f>
        <v>0</v>
      </c>
      <c r="Q1058" s="202">
        <v>6.0000000000000001E-3</v>
      </c>
      <c r="R1058" s="202">
        <f>Q1058*H1058</f>
        <v>1.4127000000000001</v>
      </c>
      <c r="S1058" s="202">
        <v>0</v>
      </c>
      <c r="T1058" s="203">
        <f>S1058*H1058</f>
        <v>0</v>
      </c>
      <c r="U1058" s="35"/>
      <c r="V1058" s="35"/>
      <c r="W1058" s="35"/>
      <c r="X1058" s="35"/>
      <c r="Y1058" s="35"/>
      <c r="Z1058" s="35"/>
      <c r="AA1058" s="35"/>
      <c r="AB1058" s="35"/>
      <c r="AC1058" s="35"/>
      <c r="AD1058" s="35"/>
      <c r="AE1058" s="35"/>
      <c r="AR1058" s="204" t="s">
        <v>254</v>
      </c>
      <c r="AT1058" s="204" t="s">
        <v>164</v>
      </c>
      <c r="AU1058" s="204" t="s">
        <v>80</v>
      </c>
      <c r="AY1058" s="18" t="s">
        <v>162</v>
      </c>
      <c r="BE1058" s="205">
        <f>IF(N1058="základní",J1058,0)</f>
        <v>0</v>
      </c>
      <c r="BF1058" s="205">
        <f>IF(N1058="snížená",J1058,0)</f>
        <v>0</v>
      </c>
      <c r="BG1058" s="205">
        <f>IF(N1058="zákl. přenesená",J1058,0)</f>
        <v>0</v>
      </c>
      <c r="BH1058" s="205">
        <f>IF(N1058="sníž. přenesená",J1058,0)</f>
        <v>0</v>
      </c>
      <c r="BI1058" s="205">
        <f>IF(N1058="nulová",J1058,0)</f>
        <v>0</v>
      </c>
      <c r="BJ1058" s="18" t="s">
        <v>78</v>
      </c>
      <c r="BK1058" s="205">
        <f>ROUND(I1058*H1058,2)</f>
        <v>0</v>
      </c>
      <c r="BL1058" s="18" t="s">
        <v>254</v>
      </c>
      <c r="BM1058" s="204" t="s">
        <v>1821</v>
      </c>
    </row>
    <row r="1059" spans="1:65" s="2" customFormat="1" ht="68.25">
      <c r="A1059" s="35"/>
      <c r="B1059" s="36"/>
      <c r="C1059" s="37"/>
      <c r="D1059" s="206" t="s">
        <v>171</v>
      </c>
      <c r="E1059" s="37"/>
      <c r="F1059" s="207" t="s">
        <v>1797</v>
      </c>
      <c r="G1059" s="37"/>
      <c r="H1059" s="37"/>
      <c r="I1059" s="116"/>
      <c r="J1059" s="37"/>
      <c r="K1059" s="37"/>
      <c r="L1059" s="40"/>
      <c r="M1059" s="208"/>
      <c r="N1059" s="209"/>
      <c r="O1059" s="65"/>
      <c r="P1059" s="65"/>
      <c r="Q1059" s="65"/>
      <c r="R1059" s="65"/>
      <c r="S1059" s="65"/>
      <c r="T1059" s="66"/>
      <c r="U1059" s="35"/>
      <c r="V1059" s="35"/>
      <c r="W1059" s="35"/>
      <c r="X1059" s="35"/>
      <c r="Y1059" s="35"/>
      <c r="Z1059" s="35"/>
      <c r="AA1059" s="35"/>
      <c r="AB1059" s="35"/>
      <c r="AC1059" s="35"/>
      <c r="AD1059" s="35"/>
      <c r="AE1059" s="35"/>
      <c r="AT1059" s="18" t="s">
        <v>171</v>
      </c>
      <c r="AU1059" s="18" t="s">
        <v>80</v>
      </c>
    </row>
    <row r="1060" spans="1:65" s="13" customFormat="1" ht="11.25">
      <c r="B1060" s="210"/>
      <c r="C1060" s="211"/>
      <c r="D1060" s="206" t="s">
        <v>184</v>
      </c>
      <c r="E1060" s="212" t="s">
        <v>19</v>
      </c>
      <c r="F1060" s="213" t="s">
        <v>1822</v>
      </c>
      <c r="G1060" s="211"/>
      <c r="H1060" s="214">
        <v>235.45</v>
      </c>
      <c r="I1060" s="215"/>
      <c r="J1060" s="211"/>
      <c r="K1060" s="211"/>
      <c r="L1060" s="216"/>
      <c r="M1060" s="217"/>
      <c r="N1060" s="218"/>
      <c r="O1060" s="218"/>
      <c r="P1060" s="218"/>
      <c r="Q1060" s="218"/>
      <c r="R1060" s="218"/>
      <c r="S1060" s="218"/>
      <c r="T1060" s="219"/>
      <c r="AT1060" s="220" t="s">
        <v>184</v>
      </c>
      <c r="AU1060" s="220" t="s">
        <v>80</v>
      </c>
      <c r="AV1060" s="13" t="s">
        <v>80</v>
      </c>
      <c r="AW1060" s="13" t="s">
        <v>33</v>
      </c>
      <c r="AX1060" s="13" t="s">
        <v>78</v>
      </c>
      <c r="AY1060" s="220" t="s">
        <v>162</v>
      </c>
    </row>
    <row r="1061" spans="1:65" s="2" customFormat="1" ht="16.5" customHeight="1">
      <c r="A1061" s="35"/>
      <c r="B1061" s="36"/>
      <c r="C1061" s="232" t="s">
        <v>1823</v>
      </c>
      <c r="D1061" s="232" t="s">
        <v>259</v>
      </c>
      <c r="E1061" s="233" t="s">
        <v>1824</v>
      </c>
      <c r="F1061" s="234" t="s">
        <v>1825</v>
      </c>
      <c r="G1061" s="235" t="s">
        <v>250</v>
      </c>
      <c r="H1061" s="236">
        <v>247.22300000000001</v>
      </c>
      <c r="I1061" s="237"/>
      <c r="J1061" s="238">
        <f>ROUND(I1061*H1061,2)</f>
        <v>0</v>
      </c>
      <c r="K1061" s="234" t="s">
        <v>168</v>
      </c>
      <c r="L1061" s="239"/>
      <c r="M1061" s="240" t="s">
        <v>19</v>
      </c>
      <c r="N1061" s="241" t="s">
        <v>42</v>
      </c>
      <c r="O1061" s="65"/>
      <c r="P1061" s="202">
        <f>O1061*H1061</f>
        <v>0</v>
      </c>
      <c r="Q1061" s="202">
        <v>2.5000000000000001E-3</v>
      </c>
      <c r="R1061" s="202">
        <f>Q1061*H1061</f>
        <v>0.61805750000000004</v>
      </c>
      <c r="S1061" s="202">
        <v>0</v>
      </c>
      <c r="T1061" s="203">
        <f>S1061*H1061</f>
        <v>0</v>
      </c>
      <c r="U1061" s="35"/>
      <c r="V1061" s="35"/>
      <c r="W1061" s="35"/>
      <c r="X1061" s="35"/>
      <c r="Y1061" s="35"/>
      <c r="Z1061" s="35"/>
      <c r="AA1061" s="35"/>
      <c r="AB1061" s="35"/>
      <c r="AC1061" s="35"/>
      <c r="AD1061" s="35"/>
      <c r="AE1061" s="35"/>
      <c r="AR1061" s="204" t="s">
        <v>344</v>
      </c>
      <c r="AT1061" s="204" t="s">
        <v>259</v>
      </c>
      <c r="AU1061" s="204" t="s">
        <v>80</v>
      </c>
      <c r="AY1061" s="18" t="s">
        <v>162</v>
      </c>
      <c r="BE1061" s="205">
        <f>IF(N1061="základní",J1061,0)</f>
        <v>0</v>
      </c>
      <c r="BF1061" s="205">
        <f>IF(N1061="snížená",J1061,0)</f>
        <v>0</v>
      </c>
      <c r="BG1061" s="205">
        <f>IF(N1061="zákl. přenesená",J1061,0)</f>
        <v>0</v>
      </c>
      <c r="BH1061" s="205">
        <f>IF(N1061="sníž. přenesená",J1061,0)</f>
        <v>0</v>
      </c>
      <c r="BI1061" s="205">
        <f>IF(N1061="nulová",J1061,0)</f>
        <v>0</v>
      </c>
      <c r="BJ1061" s="18" t="s">
        <v>78</v>
      </c>
      <c r="BK1061" s="205">
        <f>ROUND(I1061*H1061,2)</f>
        <v>0</v>
      </c>
      <c r="BL1061" s="18" t="s">
        <v>254</v>
      </c>
      <c r="BM1061" s="204" t="s">
        <v>1826</v>
      </c>
    </row>
    <row r="1062" spans="1:65" s="13" customFormat="1" ht="11.25">
      <c r="B1062" s="210"/>
      <c r="C1062" s="211"/>
      <c r="D1062" s="206" t="s">
        <v>184</v>
      </c>
      <c r="E1062" s="211"/>
      <c r="F1062" s="213" t="s">
        <v>1827</v>
      </c>
      <c r="G1062" s="211"/>
      <c r="H1062" s="214">
        <v>247.22300000000001</v>
      </c>
      <c r="I1062" s="215"/>
      <c r="J1062" s="211"/>
      <c r="K1062" s="211"/>
      <c r="L1062" s="216"/>
      <c r="M1062" s="217"/>
      <c r="N1062" s="218"/>
      <c r="O1062" s="218"/>
      <c r="P1062" s="218"/>
      <c r="Q1062" s="218"/>
      <c r="R1062" s="218"/>
      <c r="S1062" s="218"/>
      <c r="T1062" s="219"/>
      <c r="AT1062" s="220" t="s">
        <v>184</v>
      </c>
      <c r="AU1062" s="220" t="s">
        <v>80</v>
      </c>
      <c r="AV1062" s="13" t="s">
        <v>80</v>
      </c>
      <c r="AW1062" s="13" t="s">
        <v>4</v>
      </c>
      <c r="AX1062" s="13" t="s">
        <v>78</v>
      </c>
      <c r="AY1062" s="220" t="s">
        <v>162</v>
      </c>
    </row>
    <row r="1063" spans="1:65" s="2" customFormat="1" ht="21.75" customHeight="1">
      <c r="A1063" s="35"/>
      <c r="B1063" s="36"/>
      <c r="C1063" s="193" t="s">
        <v>1828</v>
      </c>
      <c r="D1063" s="193" t="s">
        <v>164</v>
      </c>
      <c r="E1063" s="194" t="s">
        <v>1829</v>
      </c>
      <c r="F1063" s="195" t="s">
        <v>1830</v>
      </c>
      <c r="G1063" s="196" t="s">
        <v>250</v>
      </c>
      <c r="H1063" s="197">
        <v>5307</v>
      </c>
      <c r="I1063" s="198"/>
      <c r="J1063" s="199">
        <f>ROUND(I1063*H1063,2)</f>
        <v>0</v>
      </c>
      <c r="K1063" s="195" t="s">
        <v>168</v>
      </c>
      <c r="L1063" s="40"/>
      <c r="M1063" s="200" t="s">
        <v>19</v>
      </c>
      <c r="N1063" s="201" t="s">
        <v>42</v>
      </c>
      <c r="O1063" s="65"/>
      <c r="P1063" s="202">
        <f>O1063*H1063</f>
        <v>0</v>
      </c>
      <c r="Q1063" s="202">
        <v>0</v>
      </c>
      <c r="R1063" s="202">
        <f>Q1063*H1063</f>
        <v>0</v>
      </c>
      <c r="S1063" s="202">
        <v>0</v>
      </c>
      <c r="T1063" s="203">
        <f>S1063*H1063</f>
        <v>0</v>
      </c>
      <c r="U1063" s="35"/>
      <c r="V1063" s="35"/>
      <c r="W1063" s="35"/>
      <c r="X1063" s="35"/>
      <c r="Y1063" s="35"/>
      <c r="Z1063" s="35"/>
      <c r="AA1063" s="35"/>
      <c r="AB1063" s="35"/>
      <c r="AC1063" s="35"/>
      <c r="AD1063" s="35"/>
      <c r="AE1063" s="35"/>
      <c r="AR1063" s="204" t="s">
        <v>254</v>
      </c>
      <c r="AT1063" s="204" t="s">
        <v>164</v>
      </c>
      <c r="AU1063" s="204" t="s">
        <v>80</v>
      </c>
      <c r="AY1063" s="18" t="s">
        <v>162</v>
      </c>
      <c r="BE1063" s="205">
        <f>IF(N1063="základní",J1063,0)</f>
        <v>0</v>
      </c>
      <c r="BF1063" s="205">
        <f>IF(N1063="snížená",J1063,0)</f>
        <v>0</v>
      </c>
      <c r="BG1063" s="205">
        <f>IF(N1063="zákl. přenesená",J1063,0)</f>
        <v>0</v>
      </c>
      <c r="BH1063" s="205">
        <f>IF(N1063="sníž. přenesená",J1063,0)</f>
        <v>0</v>
      </c>
      <c r="BI1063" s="205">
        <f>IF(N1063="nulová",J1063,0)</f>
        <v>0</v>
      </c>
      <c r="BJ1063" s="18" t="s">
        <v>78</v>
      </c>
      <c r="BK1063" s="205">
        <f>ROUND(I1063*H1063,2)</f>
        <v>0</v>
      </c>
      <c r="BL1063" s="18" t="s">
        <v>254</v>
      </c>
      <c r="BM1063" s="204" t="s">
        <v>1831</v>
      </c>
    </row>
    <row r="1064" spans="1:65" s="2" customFormat="1" ht="107.25">
      <c r="A1064" s="35"/>
      <c r="B1064" s="36"/>
      <c r="C1064" s="37"/>
      <c r="D1064" s="206" t="s">
        <v>171</v>
      </c>
      <c r="E1064" s="37"/>
      <c r="F1064" s="207" t="s">
        <v>1832</v>
      </c>
      <c r="G1064" s="37"/>
      <c r="H1064" s="37"/>
      <c r="I1064" s="116"/>
      <c r="J1064" s="37"/>
      <c r="K1064" s="37"/>
      <c r="L1064" s="40"/>
      <c r="M1064" s="208"/>
      <c r="N1064" s="209"/>
      <c r="O1064" s="65"/>
      <c r="P1064" s="65"/>
      <c r="Q1064" s="65"/>
      <c r="R1064" s="65"/>
      <c r="S1064" s="65"/>
      <c r="T1064" s="66"/>
      <c r="U1064" s="35"/>
      <c r="V1064" s="35"/>
      <c r="W1064" s="35"/>
      <c r="X1064" s="35"/>
      <c r="Y1064" s="35"/>
      <c r="Z1064" s="35"/>
      <c r="AA1064" s="35"/>
      <c r="AB1064" s="35"/>
      <c r="AC1064" s="35"/>
      <c r="AD1064" s="35"/>
      <c r="AE1064" s="35"/>
      <c r="AT1064" s="18" t="s">
        <v>171</v>
      </c>
      <c r="AU1064" s="18" t="s">
        <v>80</v>
      </c>
    </row>
    <row r="1065" spans="1:65" s="13" customFormat="1" ht="11.25">
      <c r="B1065" s="210"/>
      <c r="C1065" s="211"/>
      <c r="D1065" s="206" t="s">
        <v>184</v>
      </c>
      <c r="E1065" s="212" t="s">
        <v>19</v>
      </c>
      <c r="F1065" s="213" t="s">
        <v>1833</v>
      </c>
      <c r="G1065" s="211"/>
      <c r="H1065" s="214">
        <v>3613.82</v>
      </c>
      <c r="I1065" s="215"/>
      <c r="J1065" s="211"/>
      <c r="K1065" s="211"/>
      <c r="L1065" s="216"/>
      <c r="M1065" s="217"/>
      <c r="N1065" s="218"/>
      <c r="O1065" s="218"/>
      <c r="P1065" s="218"/>
      <c r="Q1065" s="218"/>
      <c r="R1065" s="218"/>
      <c r="S1065" s="218"/>
      <c r="T1065" s="219"/>
      <c r="AT1065" s="220" t="s">
        <v>184</v>
      </c>
      <c r="AU1065" s="220" t="s">
        <v>80</v>
      </c>
      <c r="AV1065" s="13" t="s">
        <v>80</v>
      </c>
      <c r="AW1065" s="13" t="s">
        <v>33</v>
      </c>
      <c r="AX1065" s="13" t="s">
        <v>71</v>
      </c>
      <c r="AY1065" s="220" t="s">
        <v>162</v>
      </c>
    </row>
    <row r="1066" spans="1:65" s="13" customFormat="1" ht="11.25">
      <c r="B1066" s="210"/>
      <c r="C1066" s="211"/>
      <c r="D1066" s="206" t="s">
        <v>184</v>
      </c>
      <c r="E1066" s="212" t="s">
        <v>19</v>
      </c>
      <c r="F1066" s="213" t="s">
        <v>1834</v>
      </c>
      <c r="G1066" s="211"/>
      <c r="H1066" s="214">
        <v>1693.18</v>
      </c>
      <c r="I1066" s="215"/>
      <c r="J1066" s="211"/>
      <c r="K1066" s="211"/>
      <c r="L1066" s="216"/>
      <c r="M1066" s="217"/>
      <c r="N1066" s="218"/>
      <c r="O1066" s="218"/>
      <c r="P1066" s="218"/>
      <c r="Q1066" s="218"/>
      <c r="R1066" s="218"/>
      <c r="S1066" s="218"/>
      <c r="T1066" s="219"/>
      <c r="AT1066" s="220" t="s">
        <v>184</v>
      </c>
      <c r="AU1066" s="220" t="s">
        <v>80</v>
      </c>
      <c r="AV1066" s="13" t="s">
        <v>80</v>
      </c>
      <c r="AW1066" s="13" t="s">
        <v>33</v>
      </c>
      <c r="AX1066" s="13" t="s">
        <v>71</v>
      </c>
      <c r="AY1066" s="220" t="s">
        <v>162</v>
      </c>
    </row>
    <row r="1067" spans="1:65" s="14" customFormat="1" ht="11.25">
      <c r="B1067" s="221"/>
      <c r="C1067" s="222"/>
      <c r="D1067" s="206" t="s">
        <v>184</v>
      </c>
      <c r="E1067" s="223" t="s">
        <v>19</v>
      </c>
      <c r="F1067" s="224" t="s">
        <v>236</v>
      </c>
      <c r="G1067" s="222"/>
      <c r="H1067" s="225">
        <v>5307</v>
      </c>
      <c r="I1067" s="226"/>
      <c r="J1067" s="222"/>
      <c r="K1067" s="222"/>
      <c r="L1067" s="227"/>
      <c r="M1067" s="228"/>
      <c r="N1067" s="229"/>
      <c r="O1067" s="229"/>
      <c r="P1067" s="229"/>
      <c r="Q1067" s="229"/>
      <c r="R1067" s="229"/>
      <c r="S1067" s="229"/>
      <c r="T1067" s="230"/>
      <c r="AT1067" s="231" t="s">
        <v>184</v>
      </c>
      <c r="AU1067" s="231" t="s">
        <v>80</v>
      </c>
      <c r="AV1067" s="14" t="s">
        <v>169</v>
      </c>
      <c r="AW1067" s="14" t="s">
        <v>33</v>
      </c>
      <c r="AX1067" s="14" t="s">
        <v>78</v>
      </c>
      <c r="AY1067" s="231" t="s">
        <v>162</v>
      </c>
    </row>
    <row r="1068" spans="1:65" s="2" customFormat="1" ht="16.5" customHeight="1">
      <c r="A1068" s="35"/>
      <c r="B1068" s="36"/>
      <c r="C1068" s="232" t="s">
        <v>1835</v>
      </c>
      <c r="D1068" s="232" t="s">
        <v>259</v>
      </c>
      <c r="E1068" s="233" t="s">
        <v>345</v>
      </c>
      <c r="F1068" s="234" t="s">
        <v>346</v>
      </c>
      <c r="G1068" s="235" t="s">
        <v>250</v>
      </c>
      <c r="H1068" s="236">
        <v>6103.05</v>
      </c>
      <c r="I1068" s="237"/>
      <c r="J1068" s="238">
        <f>ROUND(I1068*H1068,2)</f>
        <v>0</v>
      </c>
      <c r="K1068" s="234" t="s">
        <v>168</v>
      </c>
      <c r="L1068" s="239"/>
      <c r="M1068" s="240" t="s">
        <v>19</v>
      </c>
      <c r="N1068" s="241" t="s">
        <v>42</v>
      </c>
      <c r="O1068" s="65"/>
      <c r="P1068" s="202">
        <f>O1068*H1068</f>
        <v>0</v>
      </c>
      <c r="Q1068" s="202">
        <v>5.0000000000000001E-4</v>
      </c>
      <c r="R1068" s="202">
        <f>Q1068*H1068</f>
        <v>3.0515250000000003</v>
      </c>
      <c r="S1068" s="202">
        <v>0</v>
      </c>
      <c r="T1068" s="203">
        <f>S1068*H1068</f>
        <v>0</v>
      </c>
      <c r="U1068" s="35"/>
      <c r="V1068" s="35"/>
      <c r="W1068" s="35"/>
      <c r="X1068" s="35"/>
      <c r="Y1068" s="35"/>
      <c r="Z1068" s="35"/>
      <c r="AA1068" s="35"/>
      <c r="AB1068" s="35"/>
      <c r="AC1068" s="35"/>
      <c r="AD1068" s="35"/>
      <c r="AE1068" s="35"/>
      <c r="AR1068" s="204" t="s">
        <v>344</v>
      </c>
      <c r="AT1068" s="204" t="s">
        <v>259</v>
      </c>
      <c r="AU1068" s="204" t="s">
        <v>80</v>
      </c>
      <c r="AY1068" s="18" t="s">
        <v>162</v>
      </c>
      <c r="BE1068" s="205">
        <f>IF(N1068="základní",J1068,0)</f>
        <v>0</v>
      </c>
      <c r="BF1068" s="205">
        <f>IF(N1068="snížená",J1068,0)</f>
        <v>0</v>
      </c>
      <c r="BG1068" s="205">
        <f>IF(N1068="zákl. přenesená",J1068,0)</f>
        <v>0</v>
      </c>
      <c r="BH1068" s="205">
        <f>IF(N1068="sníž. přenesená",J1068,0)</f>
        <v>0</v>
      </c>
      <c r="BI1068" s="205">
        <f>IF(N1068="nulová",J1068,0)</f>
        <v>0</v>
      </c>
      <c r="BJ1068" s="18" t="s">
        <v>78</v>
      </c>
      <c r="BK1068" s="205">
        <f>ROUND(I1068*H1068,2)</f>
        <v>0</v>
      </c>
      <c r="BL1068" s="18" t="s">
        <v>254</v>
      </c>
      <c r="BM1068" s="204" t="s">
        <v>1836</v>
      </c>
    </row>
    <row r="1069" spans="1:65" s="2" customFormat="1" ht="19.5">
      <c r="A1069" s="35"/>
      <c r="B1069" s="36"/>
      <c r="C1069" s="37"/>
      <c r="D1069" s="206" t="s">
        <v>264</v>
      </c>
      <c r="E1069" s="37"/>
      <c r="F1069" s="207" t="s">
        <v>348</v>
      </c>
      <c r="G1069" s="37"/>
      <c r="H1069" s="37"/>
      <c r="I1069" s="116"/>
      <c r="J1069" s="37"/>
      <c r="K1069" s="37"/>
      <c r="L1069" s="40"/>
      <c r="M1069" s="208"/>
      <c r="N1069" s="209"/>
      <c r="O1069" s="65"/>
      <c r="P1069" s="65"/>
      <c r="Q1069" s="65"/>
      <c r="R1069" s="65"/>
      <c r="S1069" s="65"/>
      <c r="T1069" s="66"/>
      <c r="U1069" s="35"/>
      <c r="V1069" s="35"/>
      <c r="W1069" s="35"/>
      <c r="X1069" s="35"/>
      <c r="Y1069" s="35"/>
      <c r="Z1069" s="35"/>
      <c r="AA1069" s="35"/>
      <c r="AB1069" s="35"/>
      <c r="AC1069" s="35"/>
      <c r="AD1069" s="35"/>
      <c r="AE1069" s="35"/>
      <c r="AT1069" s="18" t="s">
        <v>264</v>
      </c>
      <c r="AU1069" s="18" t="s">
        <v>80</v>
      </c>
    </row>
    <row r="1070" spans="1:65" s="13" customFormat="1" ht="11.25">
      <c r="B1070" s="210"/>
      <c r="C1070" s="211"/>
      <c r="D1070" s="206" t="s">
        <v>184</v>
      </c>
      <c r="E1070" s="211"/>
      <c r="F1070" s="213" t="s">
        <v>1837</v>
      </c>
      <c r="G1070" s="211"/>
      <c r="H1070" s="214">
        <v>6103.05</v>
      </c>
      <c r="I1070" s="215"/>
      <c r="J1070" s="211"/>
      <c r="K1070" s="211"/>
      <c r="L1070" s="216"/>
      <c r="M1070" s="217"/>
      <c r="N1070" s="218"/>
      <c r="O1070" s="218"/>
      <c r="P1070" s="218"/>
      <c r="Q1070" s="218"/>
      <c r="R1070" s="218"/>
      <c r="S1070" s="218"/>
      <c r="T1070" s="219"/>
      <c r="AT1070" s="220" t="s">
        <v>184</v>
      </c>
      <c r="AU1070" s="220" t="s">
        <v>80</v>
      </c>
      <c r="AV1070" s="13" t="s">
        <v>80</v>
      </c>
      <c r="AW1070" s="13" t="s">
        <v>4</v>
      </c>
      <c r="AX1070" s="13" t="s">
        <v>78</v>
      </c>
      <c r="AY1070" s="220" t="s">
        <v>162</v>
      </c>
    </row>
    <row r="1071" spans="1:65" s="2" customFormat="1" ht="21.75" customHeight="1">
      <c r="A1071" s="35"/>
      <c r="B1071" s="36"/>
      <c r="C1071" s="193" t="s">
        <v>1838</v>
      </c>
      <c r="D1071" s="193" t="s">
        <v>164</v>
      </c>
      <c r="E1071" s="194" t="s">
        <v>1829</v>
      </c>
      <c r="F1071" s="195" t="s">
        <v>1830</v>
      </c>
      <c r="G1071" s="196" t="s">
        <v>250</v>
      </c>
      <c r="H1071" s="197">
        <v>354.09</v>
      </c>
      <c r="I1071" s="198"/>
      <c r="J1071" s="199">
        <f>ROUND(I1071*H1071,2)</f>
        <v>0</v>
      </c>
      <c r="K1071" s="195" t="s">
        <v>168</v>
      </c>
      <c r="L1071" s="40"/>
      <c r="M1071" s="200" t="s">
        <v>19</v>
      </c>
      <c r="N1071" s="201" t="s">
        <v>42</v>
      </c>
      <c r="O1071" s="65"/>
      <c r="P1071" s="202">
        <f>O1071*H1071</f>
        <v>0</v>
      </c>
      <c r="Q1071" s="202">
        <v>0</v>
      </c>
      <c r="R1071" s="202">
        <f>Q1071*H1071</f>
        <v>0</v>
      </c>
      <c r="S1071" s="202">
        <v>0</v>
      </c>
      <c r="T1071" s="203">
        <f>S1071*H1071</f>
        <v>0</v>
      </c>
      <c r="U1071" s="35"/>
      <c r="V1071" s="35"/>
      <c r="W1071" s="35"/>
      <c r="X1071" s="35"/>
      <c r="Y1071" s="35"/>
      <c r="Z1071" s="35"/>
      <c r="AA1071" s="35"/>
      <c r="AB1071" s="35"/>
      <c r="AC1071" s="35"/>
      <c r="AD1071" s="35"/>
      <c r="AE1071" s="35"/>
      <c r="AR1071" s="204" t="s">
        <v>254</v>
      </c>
      <c r="AT1071" s="204" t="s">
        <v>164</v>
      </c>
      <c r="AU1071" s="204" t="s">
        <v>80</v>
      </c>
      <c r="AY1071" s="18" t="s">
        <v>162</v>
      </c>
      <c r="BE1071" s="205">
        <f>IF(N1071="základní",J1071,0)</f>
        <v>0</v>
      </c>
      <c r="BF1071" s="205">
        <f>IF(N1071="snížená",J1071,0)</f>
        <v>0</v>
      </c>
      <c r="BG1071" s="205">
        <f>IF(N1071="zákl. přenesená",J1071,0)</f>
        <v>0</v>
      </c>
      <c r="BH1071" s="205">
        <f>IF(N1071="sníž. přenesená",J1071,0)</f>
        <v>0</v>
      </c>
      <c r="BI1071" s="205">
        <f>IF(N1071="nulová",J1071,0)</f>
        <v>0</v>
      </c>
      <c r="BJ1071" s="18" t="s">
        <v>78</v>
      </c>
      <c r="BK1071" s="205">
        <f>ROUND(I1071*H1071,2)</f>
        <v>0</v>
      </c>
      <c r="BL1071" s="18" t="s">
        <v>254</v>
      </c>
      <c r="BM1071" s="204" t="s">
        <v>1839</v>
      </c>
    </row>
    <row r="1072" spans="1:65" s="2" customFormat="1" ht="107.25">
      <c r="A1072" s="35"/>
      <c r="B1072" s="36"/>
      <c r="C1072" s="37"/>
      <c r="D1072" s="206" t="s">
        <v>171</v>
      </c>
      <c r="E1072" s="37"/>
      <c r="F1072" s="207" t="s">
        <v>1832</v>
      </c>
      <c r="G1072" s="37"/>
      <c r="H1072" s="37"/>
      <c r="I1072" s="116"/>
      <c r="J1072" s="37"/>
      <c r="K1072" s="37"/>
      <c r="L1072" s="40"/>
      <c r="M1072" s="208"/>
      <c r="N1072" s="209"/>
      <c r="O1072" s="65"/>
      <c r="P1072" s="65"/>
      <c r="Q1072" s="65"/>
      <c r="R1072" s="65"/>
      <c r="S1072" s="65"/>
      <c r="T1072" s="66"/>
      <c r="U1072" s="35"/>
      <c r="V1072" s="35"/>
      <c r="W1072" s="35"/>
      <c r="X1072" s="35"/>
      <c r="Y1072" s="35"/>
      <c r="Z1072" s="35"/>
      <c r="AA1072" s="35"/>
      <c r="AB1072" s="35"/>
      <c r="AC1072" s="35"/>
      <c r="AD1072" s="35"/>
      <c r="AE1072" s="35"/>
      <c r="AT1072" s="18" t="s">
        <v>171</v>
      </c>
      <c r="AU1072" s="18" t="s">
        <v>80</v>
      </c>
    </row>
    <row r="1073" spans="1:65" s="13" customFormat="1" ht="11.25">
      <c r="B1073" s="210"/>
      <c r="C1073" s="211"/>
      <c r="D1073" s="206" t="s">
        <v>184</v>
      </c>
      <c r="E1073" s="212" t="s">
        <v>19</v>
      </c>
      <c r="F1073" s="213" t="s">
        <v>1840</v>
      </c>
      <c r="G1073" s="211"/>
      <c r="H1073" s="214">
        <v>354.09</v>
      </c>
      <c r="I1073" s="215"/>
      <c r="J1073" s="211"/>
      <c r="K1073" s="211"/>
      <c r="L1073" s="216"/>
      <c r="M1073" s="217"/>
      <c r="N1073" s="218"/>
      <c r="O1073" s="218"/>
      <c r="P1073" s="218"/>
      <c r="Q1073" s="218"/>
      <c r="R1073" s="218"/>
      <c r="S1073" s="218"/>
      <c r="T1073" s="219"/>
      <c r="AT1073" s="220" t="s">
        <v>184</v>
      </c>
      <c r="AU1073" s="220" t="s">
        <v>80</v>
      </c>
      <c r="AV1073" s="13" t="s">
        <v>80</v>
      </c>
      <c r="AW1073" s="13" t="s">
        <v>33</v>
      </c>
      <c r="AX1073" s="13" t="s">
        <v>78</v>
      </c>
      <c r="AY1073" s="220" t="s">
        <v>162</v>
      </c>
    </row>
    <row r="1074" spans="1:65" s="2" customFormat="1" ht="16.5" customHeight="1">
      <c r="A1074" s="35"/>
      <c r="B1074" s="36"/>
      <c r="C1074" s="232" t="s">
        <v>1841</v>
      </c>
      <c r="D1074" s="232" t="s">
        <v>259</v>
      </c>
      <c r="E1074" s="233" t="s">
        <v>881</v>
      </c>
      <c r="F1074" s="234" t="s">
        <v>882</v>
      </c>
      <c r="G1074" s="235" t="s">
        <v>250</v>
      </c>
      <c r="H1074" s="236">
        <v>361.17200000000003</v>
      </c>
      <c r="I1074" s="237"/>
      <c r="J1074" s="238">
        <f>ROUND(I1074*H1074,2)</f>
        <v>0</v>
      </c>
      <c r="K1074" s="234" t="s">
        <v>19</v>
      </c>
      <c r="L1074" s="239"/>
      <c r="M1074" s="240" t="s">
        <v>19</v>
      </c>
      <c r="N1074" s="241" t="s">
        <v>42</v>
      </c>
      <c r="O1074" s="65"/>
      <c r="P1074" s="202">
        <f>O1074*H1074</f>
        <v>0</v>
      </c>
      <c r="Q1074" s="202">
        <v>1.8E-3</v>
      </c>
      <c r="R1074" s="202">
        <f>Q1074*H1074</f>
        <v>0.65010960000000007</v>
      </c>
      <c r="S1074" s="202">
        <v>0</v>
      </c>
      <c r="T1074" s="203">
        <f>S1074*H1074</f>
        <v>0</v>
      </c>
      <c r="U1074" s="35"/>
      <c r="V1074" s="35"/>
      <c r="W1074" s="35"/>
      <c r="X1074" s="35"/>
      <c r="Y1074" s="35"/>
      <c r="Z1074" s="35"/>
      <c r="AA1074" s="35"/>
      <c r="AB1074" s="35"/>
      <c r="AC1074" s="35"/>
      <c r="AD1074" s="35"/>
      <c r="AE1074" s="35"/>
      <c r="AR1074" s="204" t="s">
        <v>344</v>
      </c>
      <c r="AT1074" s="204" t="s">
        <v>259</v>
      </c>
      <c r="AU1074" s="204" t="s">
        <v>80</v>
      </c>
      <c r="AY1074" s="18" t="s">
        <v>162</v>
      </c>
      <c r="BE1074" s="205">
        <f>IF(N1074="základní",J1074,0)</f>
        <v>0</v>
      </c>
      <c r="BF1074" s="205">
        <f>IF(N1074="snížená",J1074,0)</f>
        <v>0</v>
      </c>
      <c r="BG1074" s="205">
        <f>IF(N1074="zákl. přenesená",J1074,0)</f>
        <v>0</v>
      </c>
      <c r="BH1074" s="205">
        <f>IF(N1074="sníž. přenesená",J1074,0)</f>
        <v>0</v>
      </c>
      <c r="BI1074" s="205">
        <f>IF(N1074="nulová",J1074,0)</f>
        <v>0</v>
      </c>
      <c r="BJ1074" s="18" t="s">
        <v>78</v>
      </c>
      <c r="BK1074" s="205">
        <f>ROUND(I1074*H1074,2)</f>
        <v>0</v>
      </c>
      <c r="BL1074" s="18" t="s">
        <v>254</v>
      </c>
      <c r="BM1074" s="204" t="s">
        <v>1842</v>
      </c>
    </row>
    <row r="1075" spans="1:65" s="2" customFormat="1" ht="19.5">
      <c r="A1075" s="35"/>
      <c r="B1075" s="36"/>
      <c r="C1075" s="37"/>
      <c r="D1075" s="206" t="s">
        <v>264</v>
      </c>
      <c r="E1075" s="37"/>
      <c r="F1075" s="207" t="s">
        <v>1715</v>
      </c>
      <c r="G1075" s="37"/>
      <c r="H1075" s="37"/>
      <c r="I1075" s="116"/>
      <c r="J1075" s="37"/>
      <c r="K1075" s="37"/>
      <c r="L1075" s="40"/>
      <c r="M1075" s="208"/>
      <c r="N1075" s="209"/>
      <c r="O1075" s="65"/>
      <c r="P1075" s="65"/>
      <c r="Q1075" s="65"/>
      <c r="R1075" s="65"/>
      <c r="S1075" s="65"/>
      <c r="T1075" s="66"/>
      <c r="U1075" s="35"/>
      <c r="V1075" s="35"/>
      <c r="W1075" s="35"/>
      <c r="X1075" s="35"/>
      <c r="Y1075" s="35"/>
      <c r="Z1075" s="35"/>
      <c r="AA1075" s="35"/>
      <c r="AB1075" s="35"/>
      <c r="AC1075" s="35"/>
      <c r="AD1075" s="35"/>
      <c r="AE1075" s="35"/>
      <c r="AT1075" s="18" t="s">
        <v>264</v>
      </c>
      <c r="AU1075" s="18" t="s">
        <v>80</v>
      </c>
    </row>
    <row r="1076" spans="1:65" s="13" customFormat="1" ht="11.25">
      <c r="B1076" s="210"/>
      <c r="C1076" s="211"/>
      <c r="D1076" s="206" t="s">
        <v>184</v>
      </c>
      <c r="E1076" s="211"/>
      <c r="F1076" s="213" t="s">
        <v>1843</v>
      </c>
      <c r="G1076" s="211"/>
      <c r="H1076" s="214">
        <v>361.17200000000003</v>
      </c>
      <c r="I1076" s="215"/>
      <c r="J1076" s="211"/>
      <c r="K1076" s="211"/>
      <c r="L1076" s="216"/>
      <c r="M1076" s="217"/>
      <c r="N1076" s="218"/>
      <c r="O1076" s="218"/>
      <c r="P1076" s="218"/>
      <c r="Q1076" s="218"/>
      <c r="R1076" s="218"/>
      <c r="S1076" s="218"/>
      <c r="T1076" s="219"/>
      <c r="AT1076" s="220" t="s">
        <v>184</v>
      </c>
      <c r="AU1076" s="220" t="s">
        <v>80</v>
      </c>
      <c r="AV1076" s="13" t="s">
        <v>80</v>
      </c>
      <c r="AW1076" s="13" t="s">
        <v>4</v>
      </c>
      <c r="AX1076" s="13" t="s">
        <v>78</v>
      </c>
      <c r="AY1076" s="220" t="s">
        <v>162</v>
      </c>
    </row>
    <row r="1077" spans="1:65" s="2" customFormat="1" ht="21.75" customHeight="1">
      <c r="A1077" s="35"/>
      <c r="B1077" s="36"/>
      <c r="C1077" s="193" t="s">
        <v>1844</v>
      </c>
      <c r="D1077" s="193" t="s">
        <v>164</v>
      </c>
      <c r="E1077" s="194" t="s">
        <v>1829</v>
      </c>
      <c r="F1077" s="195" t="s">
        <v>1830</v>
      </c>
      <c r="G1077" s="196" t="s">
        <v>250</v>
      </c>
      <c r="H1077" s="197">
        <v>1401.51</v>
      </c>
      <c r="I1077" s="198"/>
      <c r="J1077" s="199">
        <f>ROUND(I1077*H1077,2)</f>
        <v>0</v>
      </c>
      <c r="K1077" s="195" t="s">
        <v>168</v>
      </c>
      <c r="L1077" s="40"/>
      <c r="M1077" s="200" t="s">
        <v>19</v>
      </c>
      <c r="N1077" s="201" t="s">
        <v>42</v>
      </c>
      <c r="O1077" s="65"/>
      <c r="P1077" s="202">
        <f>O1077*H1077</f>
        <v>0</v>
      </c>
      <c r="Q1077" s="202">
        <v>0</v>
      </c>
      <c r="R1077" s="202">
        <f>Q1077*H1077</f>
        <v>0</v>
      </c>
      <c r="S1077" s="202">
        <v>0</v>
      </c>
      <c r="T1077" s="203">
        <f>S1077*H1077</f>
        <v>0</v>
      </c>
      <c r="U1077" s="35"/>
      <c r="V1077" s="35"/>
      <c r="W1077" s="35"/>
      <c r="X1077" s="35"/>
      <c r="Y1077" s="35"/>
      <c r="Z1077" s="35"/>
      <c r="AA1077" s="35"/>
      <c r="AB1077" s="35"/>
      <c r="AC1077" s="35"/>
      <c r="AD1077" s="35"/>
      <c r="AE1077" s="35"/>
      <c r="AR1077" s="204" t="s">
        <v>254</v>
      </c>
      <c r="AT1077" s="204" t="s">
        <v>164</v>
      </c>
      <c r="AU1077" s="204" t="s">
        <v>80</v>
      </c>
      <c r="AY1077" s="18" t="s">
        <v>162</v>
      </c>
      <c r="BE1077" s="205">
        <f>IF(N1077="základní",J1077,0)</f>
        <v>0</v>
      </c>
      <c r="BF1077" s="205">
        <f>IF(N1077="snížená",J1077,0)</f>
        <v>0</v>
      </c>
      <c r="BG1077" s="205">
        <f>IF(N1077="zákl. přenesená",J1077,0)</f>
        <v>0</v>
      </c>
      <c r="BH1077" s="205">
        <f>IF(N1077="sníž. přenesená",J1077,0)</f>
        <v>0</v>
      </c>
      <c r="BI1077" s="205">
        <f>IF(N1077="nulová",J1077,0)</f>
        <v>0</v>
      </c>
      <c r="BJ1077" s="18" t="s">
        <v>78</v>
      </c>
      <c r="BK1077" s="205">
        <f>ROUND(I1077*H1077,2)</f>
        <v>0</v>
      </c>
      <c r="BL1077" s="18" t="s">
        <v>254</v>
      </c>
      <c r="BM1077" s="204" t="s">
        <v>1845</v>
      </c>
    </row>
    <row r="1078" spans="1:65" s="2" customFormat="1" ht="107.25">
      <c r="A1078" s="35"/>
      <c r="B1078" s="36"/>
      <c r="C1078" s="37"/>
      <c r="D1078" s="206" t="s">
        <v>171</v>
      </c>
      <c r="E1078" s="37"/>
      <c r="F1078" s="207" t="s">
        <v>1832</v>
      </c>
      <c r="G1078" s="37"/>
      <c r="H1078" s="37"/>
      <c r="I1078" s="116"/>
      <c r="J1078" s="37"/>
      <c r="K1078" s="37"/>
      <c r="L1078" s="40"/>
      <c r="M1078" s="208"/>
      <c r="N1078" s="209"/>
      <c r="O1078" s="65"/>
      <c r="P1078" s="65"/>
      <c r="Q1078" s="65"/>
      <c r="R1078" s="65"/>
      <c r="S1078" s="65"/>
      <c r="T1078" s="66"/>
      <c r="U1078" s="35"/>
      <c r="V1078" s="35"/>
      <c r="W1078" s="35"/>
      <c r="X1078" s="35"/>
      <c r="Y1078" s="35"/>
      <c r="Z1078" s="35"/>
      <c r="AA1078" s="35"/>
      <c r="AB1078" s="35"/>
      <c r="AC1078" s="35"/>
      <c r="AD1078" s="35"/>
      <c r="AE1078" s="35"/>
      <c r="AT1078" s="18" t="s">
        <v>171</v>
      </c>
      <c r="AU1078" s="18" t="s">
        <v>80</v>
      </c>
    </row>
    <row r="1079" spans="1:65" s="13" customFormat="1" ht="11.25">
      <c r="B1079" s="210"/>
      <c r="C1079" s="211"/>
      <c r="D1079" s="206" t="s">
        <v>184</v>
      </c>
      <c r="E1079" s="212" t="s">
        <v>19</v>
      </c>
      <c r="F1079" s="213" t="s">
        <v>1846</v>
      </c>
      <c r="G1079" s="211"/>
      <c r="H1079" s="214">
        <v>1401.51</v>
      </c>
      <c r="I1079" s="215"/>
      <c r="J1079" s="211"/>
      <c r="K1079" s="211"/>
      <c r="L1079" s="216"/>
      <c r="M1079" s="217"/>
      <c r="N1079" s="218"/>
      <c r="O1079" s="218"/>
      <c r="P1079" s="218"/>
      <c r="Q1079" s="218"/>
      <c r="R1079" s="218"/>
      <c r="S1079" s="218"/>
      <c r="T1079" s="219"/>
      <c r="AT1079" s="220" t="s">
        <v>184</v>
      </c>
      <c r="AU1079" s="220" t="s">
        <v>80</v>
      </c>
      <c r="AV1079" s="13" t="s">
        <v>80</v>
      </c>
      <c r="AW1079" s="13" t="s">
        <v>33</v>
      </c>
      <c r="AX1079" s="13" t="s">
        <v>78</v>
      </c>
      <c r="AY1079" s="220" t="s">
        <v>162</v>
      </c>
    </row>
    <row r="1080" spans="1:65" s="2" customFormat="1" ht="16.5" customHeight="1">
      <c r="A1080" s="35"/>
      <c r="B1080" s="36"/>
      <c r="C1080" s="232" t="s">
        <v>1847</v>
      </c>
      <c r="D1080" s="232" t="s">
        <v>259</v>
      </c>
      <c r="E1080" s="233" t="s">
        <v>1848</v>
      </c>
      <c r="F1080" s="234" t="s">
        <v>1849</v>
      </c>
      <c r="G1080" s="235" t="s">
        <v>250</v>
      </c>
      <c r="H1080" s="236">
        <v>1429.54</v>
      </c>
      <c r="I1080" s="237"/>
      <c r="J1080" s="238">
        <f>ROUND(I1080*H1080,2)</f>
        <v>0</v>
      </c>
      <c r="K1080" s="234" t="s">
        <v>19</v>
      </c>
      <c r="L1080" s="239"/>
      <c r="M1080" s="240" t="s">
        <v>19</v>
      </c>
      <c r="N1080" s="241" t="s">
        <v>42</v>
      </c>
      <c r="O1080" s="65"/>
      <c r="P1080" s="202">
        <f>O1080*H1080</f>
        <v>0</v>
      </c>
      <c r="Q1080" s="202">
        <v>2.3999999999999998E-3</v>
      </c>
      <c r="R1080" s="202">
        <f>Q1080*H1080</f>
        <v>3.4308959999999997</v>
      </c>
      <c r="S1080" s="202">
        <v>0</v>
      </c>
      <c r="T1080" s="203">
        <f>S1080*H1080</f>
        <v>0</v>
      </c>
      <c r="U1080" s="35"/>
      <c r="V1080" s="35"/>
      <c r="W1080" s="35"/>
      <c r="X1080" s="35"/>
      <c r="Y1080" s="35"/>
      <c r="Z1080" s="35"/>
      <c r="AA1080" s="35"/>
      <c r="AB1080" s="35"/>
      <c r="AC1080" s="35"/>
      <c r="AD1080" s="35"/>
      <c r="AE1080" s="35"/>
      <c r="AR1080" s="204" t="s">
        <v>344</v>
      </c>
      <c r="AT1080" s="204" t="s">
        <v>259</v>
      </c>
      <c r="AU1080" s="204" t="s">
        <v>80</v>
      </c>
      <c r="AY1080" s="18" t="s">
        <v>162</v>
      </c>
      <c r="BE1080" s="205">
        <f>IF(N1080="základní",J1080,0)</f>
        <v>0</v>
      </c>
      <c r="BF1080" s="205">
        <f>IF(N1080="snížená",J1080,0)</f>
        <v>0</v>
      </c>
      <c r="BG1080" s="205">
        <f>IF(N1080="zákl. přenesená",J1080,0)</f>
        <v>0</v>
      </c>
      <c r="BH1080" s="205">
        <f>IF(N1080="sníž. přenesená",J1080,0)</f>
        <v>0</v>
      </c>
      <c r="BI1080" s="205">
        <f>IF(N1080="nulová",J1080,0)</f>
        <v>0</v>
      </c>
      <c r="BJ1080" s="18" t="s">
        <v>78</v>
      </c>
      <c r="BK1080" s="205">
        <f>ROUND(I1080*H1080,2)</f>
        <v>0</v>
      </c>
      <c r="BL1080" s="18" t="s">
        <v>254</v>
      </c>
      <c r="BM1080" s="204" t="s">
        <v>1850</v>
      </c>
    </row>
    <row r="1081" spans="1:65" s="2" customFormat="1" ht="19.5">
      <c r="A1081" s="35"/>
      <c r="B1081" s="36"/>
      <c r="C1081" s="37"/>
      <c r="D1081" s="206" t="s">
        <v>264</v>
      </c>
      <c r="E1081" s="37"/>
      <c r="F1081" s="207" t="s">
        <v>1715</v>
      </c>
      <c r="G1081" s="37"/>
      <c r="H1081" s="37"/>
      <c r="I1081" s="116"/>
      <c r="J1081" s="37"/>
      <c r="K1081" s="37"/>
      <c r="L1081" s="40"/>
      <c r="M1081" s="208"/>
      <c r="N1081" s="209"/>
      <c r="O1081" s="65"/>
      <c r="P1081" s="65"/>
      <c r="Q1081" s="65"/>
      <c r="R1081" s="65"/>
      <c r="S1081" s="65"/>
      <c r="T1081" s="66"/>
      <c r="U1081" s="35"/>
      <c r="V1081" s="35"/>
      <c r="W1081" s="35"/>
      <c r="X1081" s="35"/>
      <c r="Y1081" s="35"/>
      <c r="Z1081" s="35"/>
      <c r="AA1081" s="35"/>
      <c r="AB1081" s="35"/>
      <c r="AC1081" s="35"/>
      <c r="AD1081" s="35"/>
      <c r="AE1081" s="35"/>
      <c r="AT1081" s="18" t="s">
        <v>264</v>
      </c>
      <c r="AU1081" s="18" t="s">
        <v>80</v>
      </c>
    </row>
    <row r="1082" spans="1:65" s="13" customFormat="1" ht="11.25">
      <c r="B1082" s="210"/>
      <c r="C1082" s="211"/>
      <c r="D1082" s="206" t="s">
        <v>184</v>
      </c>
      <c r="E1082" s="211"/>
      <c r="F1082" s="213" t="s">
        <v>1851</v>
      </c>
      <c r="G1082" s="211"/>
      <c r="H1082" s="214">
        <v>1429.54</v>
      </c>
      <c r="I1082" s="215"/>
      <c r="J1082" s="211"/>
      <c r="K1082" s="211"/>
      <c r="L1082" s="216"/>
      <c r="M1082" s="217"/>
      <c r="N1082" s="218"/>
      <c r="O1082" s="218"/>
      <c r="P1082" s="218"/>
      <c r="Q1082" s="218"/>
      <c r="R1082" s="218"/>
      <c r="S1082" s="218"/>
      <c r="T1082" s="219"/>
      <c r="AT1082" s="220" t="s">
        <v>184</v>
      </c>
      <c r="AU1082" s="220" t="s">
        <v>80</v>
      </c>
      <c r="AV1082" s="13" t="s">
        <v>80</v>
      </c>
      <c r="AW1082" s="13" t="s">
        <v>4</v>
      </c>
      <c r="AX1082" s="13" t="s">
        <v>78</v>
      </c>
      <c r="AY1082" s="220" t="s">
        <v>162</v>
      </c>
    </row>
    <row r="1083" spans="1:65" s="2" customFormat="1" ht="21.75" customHeight="1">
      <c r="A1083" s="35"/>
      <c r="B1083" s="36"/>
      <c r="C1083" s="193" t="s">
        <v>1852</v>
      </c>
      <c r="D1083" s="193" t="s">
        <v>164</v>
      </c>
      <c r="E1083" s="194" t="s">
        <v>1853</v>
      </c>
      <c r="F1083" s="195" t="s">
        <v>1854</v>
      </c>
      <c r="G1083" s="196" t="s">
        <v>250</v>
      </c>
      <c r="H1083" s="197">
        <v>1532.7</v>
      </c>
      <c r="I1083" s="198"/>
      <c r="J1083" s="199">
        <f>ROUND(I1083*H1083,2)</f>
        <v>0</v>
      </c>
      <c r="K1083" s="195" t="s">
        <v>168</v>
      </c>
      <c r="L1083" s="40"/>
      <c r="M1083" s="200" t="s">
        <v>19</v>
      </c>
      <c r="N1083" s="201" t="s">
        <v>42</v>
      </c>
      <c r="O1083" s="65"/>
      <c r="P1083" s="202">
        <f>O1083*H1083</f>
        <v>0</v>
      </c>
      <c r="Q1083" s="202">
        <v>0</v>
      </c>
      <c r="R1083" s="202">
        <f>Q1083*H1083</f>
        <v>0</v>
      </c>
      <c r="S1083" s="202">
        <v>0</v>
      </c>
      <c r="T1083" s="203">
        <f>S1083*H1083</f>
        <v>0</v>
      </c>
      <c r="U1083" s="35"/>
      <c r="V1083" s="35"/>
      <c r="W1083" s="35"/>
      <c r="X1083" s="35"/>
      <c r="Y1083" s="35"/>
      <c r="Z1083" s="35"/>
      <c r="AA1083" s="35"/>
      <c r="AB1083" s="35"/>
      <c r="AC1083" s="35"/>
      <c r="AD1083" s="35"/>
      <c r="AE1083" s="35"/>
      <c r="AR1083" s="204" t="s">
        <v>254</v>
      </c>
      <c r="AT1083" s="204" t="s">
        <v>164</v>
      </c>
      <c r="AU1083" s="204" t="s">
        <v>80</v>
      </c>
      <c r="AY1083" s="18" t="s">
        <v>162</v>
      </c>
      <c r="BE1083" s="205">
        <f>IF(N1083="základní",J1083,0)</f>
        <v>0</v>
      </c>
      <c r="BF1083" s="205">
        <f>IF(N1083="snížená",J1083,0)</f>
        <v>0</v>
      </c>
      <c r="BG1083" s="205">
        <f>IF(N1083="zákl. přenesená",J1083,0)</f>
        <v>0</v>
      </c>
      <c r="BH1083" s="205">
        <f>IF(N1083="sníž. přenesená",J1083,0)</f>
        <v>0</v>
      </c>
      <c r="BI1083" s="205">
        <f>IF(N1083="nulová",J1083,0)</f>
        <v>0</v>
      </c>
      <c r="BJ1083" s="18" t="s">
        <v>78</v>
      </c>
      <c r="BK1083" s="205">
        <f>ROUND(I1083*H1083,2)</f>
        <v>0</v>
      </c>
      <c r="BL1083" s="18" t="s">
        <v>254</v>
      </c>
      <c r="BM1083" s="204" t="s">
        <v>1855</v>
      </c>
    </row>
    <row r="1084" spans="1:65" s="2" customFormat="1" ht="107.25">
      <c r="A1084" s="35"/>
      <c r="B1084" s="36"/>
      <c r="C1084" s="37"/>
      <c r="D1084" s="206" t="s">
        <v>171</v>
      </c>
      <c r="E1084" s="37"/>
      <c r="F1084" s="207" t="s">
        <v>1832</v>
      </c>
      <c r="G1084" s="37"/>
      <c r="H1084" s="37"/>
      <c r="I1084" s="116"/>
      <c r="J1084" s="37"/>
      <c r="K1084" s="37"/>
      <c r="L1084" s="40"/>
      <c r="M1084" s="208"/>
      <c r="N1084" s="209"/>
      <c r="O1084" s="65"/>
      <c r="P1084" s="65"/>
      <c r="Q1084" s="65"/>
      <c r="R1084" s="65"/>
      <c r="S1084" s="65"/>
      <c r="T1084" s="66"/>
      <c r="U1084" s="35"/>
      <c r="V1084" s="35"/>
      <c r="W1084" s="35"/>
      <c r="X1084" s="35"/>
      <c r="Y1084" s="35"/>
      <c r="Z1084" s="35"/>
      <c r="AA1084" s="35"/>
      <c r="AB1084" s="35"/>
      <c r="AC1084" s="35"/>
      <c r="AD1084" s="35"/>
      <c r="AE1084" s="35"/>
      <c r="AT1084" s="18" t="s">
        <v>171</v>
      </c>
      <c r="AU1084" s="18" t="s">
        <v>80</v>
      </c>
    </row>
    <row r="1085" spans="1:65" s="13" customFormat="1" ht="11.25">
      <c r="B1085" s="210"/>
      <c r="C1085" s="211"/>
      <c r="D1085" s="206" t="s">
        <v>184</v>
      </c>
      <c r="E1085" s="212" t="s">
        <v>19</v>
      </c>
      <c r="F1085" s="213" t="s">
        <v>1856</v>
      </c>
      <c r="G1085" s="211"/>
      <c r="H1085" s="214">
        <v>1532.7</v>
      </c>
      <c r="I1085" s="215"/>
      <c r="J1085" s="211"/>
      <c r="K1085" s="211"/>
      <c r="L1085" s="216"/>
      <c r="M1085" s="217"/>
      <c r="N1085" s="218"/>
      <c r="O1085" s="218"/>
      <c r="P1085" s="218"/>
      <c r="Q1085" s="218"/>
      <c r="R1085" s="218"/>
      <c r="S1085" s="218"/>
      <c r="T1085" s="219"/>
      <c r="AT1085" s="220" t="s">
        <v>184</v>
      </c>
      <c r="AU1085" s="220" t="s">
        <v>80</v>
      </c>
      <c r="AV1085" s="13" t="s">
        <v>80</v>
      </c>
      <c r="AW1085" s="13" t="s">
        <v>33</v>
      </c>
      <c r="AX1085" s="13" t="s">
        <v>78</v>
      </c>
      <c r="AY1085" s="220" t="s">
        <v>162</v>
      </c>
    </row>
    <row r="1086" spans="1:65" s="2" customFormat="1" ht="16.5" customHeight="1">
      <c r="A1086" s="35"/>
      <c r="B1086" s="36"/>
      <c r="C1086" s="232" t="s">
        <v>1857</v>
      </c>
      <c r="D1086" s="232" t="s">
        <v>259</v>
      </c>
      <c r="E1086" s="233" t="s">
        <v>1858</v>
      </c>
      <c r="F1086" s="234" t="s">
        <v>1859</v>
      </c>
      <c r="G1086" s="235" t="s">
        <v>250</v>
      </c>
      <c r="H1086" s="236">
        <v>1563.354</v>
      </c>
      <c r="I1086" s="237"/>
      <c r="J1086" s="238">
        <f>ROUND(I1086*H1086,2)</f>
        <v>0</v>
      </c>
      <c r="K1086" s="234" t="s">
        <v>168</v>
      </c>
      <c r="L1086" s="239"/>
      <c r="M1086" s="240" t="s">
        <v>19</v>
      </c>
      <c r="N1086" s="241" t="s">
        <v>42</v>
      </c>
      <c r="O1086" s="65"/>
      <c r="P1086" s="202">
        <f>O1086*H1086</f>
        <v>0</v>
      </c>
      <c r="Q1086" s="202">
        <v>2.1000000000000001E-2</v>
      </c>
      <c r="R1086" s="202">
        <f>Q1086*H1086</f>
        <v>32.830434000000004</v>
      </c>
      <c r="S1086" s="202">
        <v>0</v>
      </c>
      <c r="T1086" s="203">
        <f>S1086*H1086</f>
        <v>0</v>
      </c>
      <c r="U1086" s="35"/>
      <c r="V1086" s="35"/>
      <c r="W1086" s="35"/>
      <c r="X1086" s="35"/>
      <c r="Y1086" s="35"/>
      <c r="Z1086" s="35"/>
      <c r="AA1086" s="35"/>
      <c r="AB1086" s="35"/>
      <c r="AC1086" s="35"/>
      <c r="AD1086" s="35"/>
      <c r="AE1086" s="35"/>
      <c r="AR1086" s="204" t="s">
        <v>344</v>
      </c>
      <c r="AT1086" s="204" t="s">
        <v>259</v>
      </c>
      <c r="AU1086" s="204" t="s">
        <v>80</v>
      </c>
      <c r="AY1086" s="18" t="s">
        <v>162</v>
      </c>
      <c r="BE1086" s="205">
        <f>IF(N1086="základní",J1086,0)</f>
        <v>0</v>
      </c>
      <c r="BF1086" s="205">
        <f>IF(N1086="snížená",J1086,0)</f>
        <v>0</v>
      </c>
      <c r="BG1086" s="205">
        <f>IF(N1086="zákl. přenesená",J1086,0)</f>
        <v>0</v>
      </c>
      <c r="BH1086" s="205">
        <f>IF(N1086="sníž. přenesená",J1086,0)</f>
        <v>0</v>
      </c>
      <c r="BI1086" s="205">
        <f>IF(N1086="nulová",J1086,0)</f>
        <v>0</v>
      </c>
      <c r="BJ1086" s="18" t="s">
        <v>78</v>
      </c>
      <c r="BK1086" s="205">
        <f>ROUND(I1086*H1086,2)</f>
        <v>0</v>
      </c>
      <c r="BL1086" s="18" t="s">
        <v>254</v>
      </c>
      <c r="BM1086" s="204" t="s">
        <v>1860</v>
      </c>
    </row>
    <row r="1087" spans="1:65" s="13" customFormat="1" ht="11.25">
      <c r="B1087" s="210"/>
      <c r="C1087" s="211"/>
      <c r="D1087" s="206" t="s">
        <v>184</v>
      </c>
      <c r="E1087" s="211"/>
      <c r="F1087" s="213" t="s">
        <v>1861</v>
      </c>
      <c r="G1087" s="211"/>
      <c r="H1087" s="214">
        <v>1563.354</v>
      </c>
      <c r="I1087" s="215"/>
      <c r="J1087" s="211"/>
      <c r="K1087" s="211"/>
      <c r="L1087" s="216"/>
      <c r="M1087" s="217"/>
      <c r="N1087" s="218"/>
      <c r="O1087" s="218"/>
      <c r="P1087" s="218"/>
      <c r="Q1087" s="218"/>
      <c r="R1087" s="218"/>
      <c r="S1087" s="218"/>
      <c r="T1087" s="219"/>
      <c r="AT1087" s="220" t="s">
        <v>184</v>
      </c>
      <c r="AU1087" s="220" t="s">
        <v>80</v>
      </c>
      <c r="AV1087" s="13" t="s">
        <v>80</v>
      </c>
      <c r="AW1087" s="13" t="s">
        <v>4</v>
      </c>
      <c r="AX1087" s="13" t="s">
        <v>78</v>
      </c>
      <c r="AY1087" s="220" t="s">
        <v>162</v>
      </c>
    </row>
    <row r="1088" spans="1:65" s="2" customFormat="1" ht="16.5" customHeight="1">
      <c r="A1088" s="35"/>
      <c r="B1088" s="36"/>
      <c r="C1088" s="232" t="s">
        <v>1862</v>
      </c>
      <c r="D1088" s="232" t="s">
        <v>259</v>
      </c>
      <c r="E1088" s="233" t="s">
        <v>1858</v>
      </c>
      <c r="F1088" s="234" t="s">
        <v>1859</v>
      </c>
      <c r="G1088" s="235" t="s">
        <v>250</v>
      </c>
      <c r="H1088" s="236">
        <v>1563.354</v>
      </c>
      <c r="I1088" s="237"/>
      <c r="J1088" s="238">
        <f>ROUND(I1088*H1088,2)</f>
        <v>0</v>
      </c>
      <c r="K1088" s="234" t="s">
        <v>168</v>
      </c>
      <c r="L1088" s="239"/>
      <c r="M1088" s="240" t="s">
        <v>19</v>
      </c>
      <c r="N1088" s="241" t="s">
        <v>42</v>
      </c>
      <c r="O1088" s="65"/>
      <c r="P1088" s="202">
        <f>O1088*H1088</f>
        <v>0</v>
      </c>
      <c r="Q1088" s="202">
        <v>2.1000000000000001E-2</v>
      </c>
      <c r="R1088" s="202">
        <f>Q1088*H1088</f>
        <v>32.830434000000004</v>
      </c>
      <c r="S1088" s="202">
        <v>0</v>
      </c>
      <c r="T1088" s="203">
        <f>S1088*H1088</f>
        <v>0</v>
      </c>
      <c r="U1088" s="35"/>
      <c r="V1088" s="35"/>
      <c r="W1088" s="35"/>
      <c r="X1088" s="35"/>
      <c r="Y1088" s="35"/>
      <c r="Z1088" s="35"/>
      <c r="AA1088" s="35"/>
      <c r="AB1088" s="35"/>
      <c r="AC1088" s="35"/>
      <c r="AD1088" s="35"/>
      <c r="AE1088" s="35"/>
      <c r="AR1088" s="204" t="s">
        <v>344</v>
      </c>
      <c r="AT1088" s="204" t="s">
        <v>259</v>
      </c>
      <c r="AU1088" s="204" t="s">
        <v>80</v>
      </c>
      <c r="AY1088" s="18" t="s">
        <v>162</v>
      </c>
      <c r="BE1088" s="205">
        <f>IF(N1088="základní",J1088,0)</f>
        <v>0</v>
      </c>
      <c r="BF1088" s="205">
        <f>IF(N1088="snížená",J1088,0)</f>
        <v>0</v>
      </c>
      <c r="BG1088" s="205">
        <f>IF(N1088="zákl. přenesená",J1088,0)</f>
        <v>0</v>
      </c>
      <c r="BH1088" s="205">
        <f>IF(N1088="sníž. přenesená",J1088,0)</f>
        <v>0</v>
      </c>
      <c r="BI1088" s="205">
        <f>IF(N1088="nulová",J1088,0)</f>
        <v>0</v>
      </c>
      <c r="BJ1088" s="18" t="s">
        <v>78</v>
      </c>
      <c r="BK1088" s="205">
        <f>ROUND(I1088*H1088,2)</f>
        <v>0</v>
      </c>
      <c r="BL1088" s="18" t="s">
        <v>254</v>
      </c>
      <c r="BM1088" s="204" t="s">
        <v>1863</v>
      </c>
    </row>
    <row r="1089" spans="1:65" s="13" customFormat="1" ht="11.25">
      <c r="B1089" s="210"/>
      <c r="C1089" s="211"/>
      <c r="D1089" s="206" t="s">
        <v>184</v>
      </c>
      <c r="E1089" s="211"/>
      <c r="F1089" s="213" t="s">
        <v>1861</v>
      </c>
      <c r="G1089" s="211"/>
      <c r="H1089" s="214">
        <v>1563.354</v>
      </c>
      <c r="I1089" s="215"/>
      <c r="J1089" s="211"/>
      <c r="K1089" s="211"/>
      <c r="L1089" s="216"/>
      <c r="M1089" s="217"/>
      <c r="N1089" s="218"/>
      <c r="O1089" s="218"/>
      <c r="P1089" s="218"/>
      <c r="Q1089" s="218"/>
      <c r="R1089" s="218"/>
      <c r="S1089" s="218"/>
      <c r="T1089" s="219"/>
      <c r="AT1089" s="220" t="s">
        <v>184</v>
      </c>
      <c r="AU1089" s="220" t="s">
        <v>80</v>
      </c>
      <c r="AV1089" s="13" t="s">
        <v>80</v>
      </c>
      <c r="AW1089" s="13" t="s">
        <v>4</v>
      </c>
      <c r="AX1089" s="13" t="s">
        <v>78</v>
      </c>
      <c r="AY1089" s="220" t="s">
        <v>162</v>
      </c>
    </row>
    <row r="1090" spans="1:65" s="2" customFormat="1" ht="16.5" customHeight="1">
      <c r="A1090" s="35"/>
      <c r="B1090" s="36"/>
      <c r="C1090" s="232" t="s">
        <v>1864</v>
      </c>
      <c r="D1090" s="232" t="s">
        <v>259</v>
      </c>
      <c r="E1090" s="233" t="s">
        <v>1865</v>
      </c>
      <c r="F1090" s="234" t="s">
        <v>1866</v>
      </c>
      <c r="G1090" s="235" t="s">
        <v>250</v>
      </c>
      <c r="H1090" s="236">
        <v>1563.354</v>
      </c>
      <c r="I1090" s="237"/>
      <c r="J1090" s="238">
        <f>ROUND(I1090*H1090,2)</f>
        <v>0</v>
      </c>
      <c r="K1090" s="234" t="s">
        <v>168</v>
      </c>
      <c r="L1090" s="239"/>
      <c r="M1090" s="240" t="s">
        <v>19</v>
      </c>
      <c r="N1090" s="241" t="s">
        <v>42</v>
      </c>
      <c r="O1090" s="65"/>
      <c r="P1090" s="202">
        <f>O1090*H1090</f>
        <v>0</v>
      </c>
      <c r="Q1090" s="202">
        <v>8.9999999999999993E-3</v>
      </c>
      <c r="R1090" s="202">
        <f>Q1090*H1090</f>
        <v>14.070186</v>
      </c>
      <c r="S1090" s="202">
        <v>0</v>
      </c>
      <c r="T1090" s="203">
        <f>S1090*H1090</f>
        <v>0</v>
      </c>
      <c r="U1090" s="35"/>
      <c r="V1090" s="35"/>
      <c r="W1090" s="35"/>
      <c r="X1090" s="35"/>
      <c r="Y1090" s="35"/>
      <c r="Z1090" s="35"/>
      <c r="AA1090" s="35"/>
      <c r="AB1090" s="35"/>
      <c r="AC1090" s="35"/>
      <c r="AD1090" s="35"/>
      <c r="AE1090" s="35"/>
      <c r="AR1090" s="204" t="s">
        <v>344</v>
      </c>
      <c r="AT1090" s="204" t="s">
        <v>259</v>
      </c>
      <c r="AU1090" s="204" t="s">
        <v>80</v>
      </c>
      <c r="AY1090" s="18" t="s">
        <v>162</v>
      </c>
      <c r="BE1090" s="205">
        <f>IF(N1090="základní",J1090,0)</f>
        <v>0</v>
      </c>
      <c r="BF1090" s="205">
        <f>IF(N1090="snížená",J1090,0)</f>
        <v>0</v>
      </c>
      <c r="BG1090" s="205">
        <f>IF(N1090="zákl. přenesená",J1090,0)</f>
        <v>0</v>
      </c>
      <c r="BH1090" s="205">
        <f>IF(N1090="sníž. přenesená",J1090,0)</f>
        <v>0</v>
      </c>
      <c r="BI1090" s="205">
        <f>IF(N1090="nulová",J1090,0)</f>
        <v>0</v>
      </c>
      <c r="BJ1090" s="18" t="s">
        <v>78</v>
      </c>
      <c r="BK1090" s="205">
        <f>ROUND(I1090*H1090,2)</f>
        <v>0</v>
      </c>
      <c r="BL1090" s="18" t="s">
        <v>254</v>
      </c>
      <c r="BM1090" s="204" t="s">
        <v>1867</v>
      </c>
    </row>
    <row r="1091" spans="1:65" s="13" customFormat="1" ht="11.25">
      <c r="B1091" s="210"/>
      <c r="C1091" s="211"/>
      <c r="D1091" s="206" t="s">
        <v>184</v>
      </c>
      <c r="E1091" s="211"/>
      <c r="F1091" s="213" t="s">
        <v>1861</v>
      </c>
      <c r="G1091" s="211"/>
      <c r="H1091" s="214">
        <v>1563.354</v>
      </c>
      <c r="I1091" s="215"/>
      <c r="J1091" s="211"/>
      <c r="K1091" s="211"/>
      <c r="L1091" s="216"/>
      <c r="M1091" s="217"/>
      <c r="N1091" s="218"/>
      <c r="O1091" s="218"/>
      <c r="P1091" s="218"/>
      <c r="Q1091" s="218"/>
      <c r="R1091" s="218"/>
      <c r="S1091" s="218"/>
      <c r="T1091" s="219"/>
      <c r="AT1091" s="220" t="s">
        <v>184</v>
      </c>
      <c r="AU1091" s="220" t="s">
        <v>80</v>
      </c>
      <c r="AV1091" s="13" t="s">
        <v>80</v>
      </c>
      <c r="AW1091" s="13" t="s">
        <v>4</v>
      </c>
      <c r="AX1091" s="13" t="s">
        <v>78</v>
      </c>
      <c r="AY1091" s="220" t="s">
        <v>162</v>
      </c>
    </row>
    <row r="1092" spans="1:65" s="2" customFormat="1" ht="21.75" customHeight="1">
      <c r="A1092" s="35"/>
      <c r="B1092" s="36"/>
      <c r="C1092" s="193" t="s">
        <v>1868</v>
      </c>
      <c r="D1092" s="193" t="s">
        <v>164</v>
      </c>
      <c r="E1092" s="194" t="s">
        <v>1869</v>
      </c>
      <c r="F1092" s="195" t="s">
        <v>1870</v>
      </c>
      <c r="G1092" s="196" t="s">
        <v>250</v>
      </c>
      <c r="H1092" s="197">
        <v>354.09</v>
      </c>
      <c r="I1092" s="198"/>
      <c r="J1092" s="199">
        <f>ROUND(I1092*H1092,2)</f>
        <v>0</v>
      </c>
      <c r="K1092" s="195" t="s">
        <v>168</v>
      </c>
      <c r="L1092" s="40"/>
      <c r="M1092" s="200" t="s">
        <v>19</v>
      </c>
      <c r="N1092" s="201" t="s">
        <v>42</v>
      </c>
      <c r="O1092" s="65"/>
      <c r="P1092" s="202">
        <f>O1092*H1092</f>
        <v>0</v>
      </c>
      <c r="Q1092" s="202">
        <v>5.0000000000000002E-5</v>
      </c>
      <c r="R1092" s="202">
        <f>Q1092*H1092</f>
        <v>1.7704499999999998E-2</v>
      </c>
      <c r="S1092" s="202">
        <v>0</v>
      </c>
      <c r="T1092" s="203">
        <f>S1092*H1092</f>
        <v>0</v>
      </c>
      <c r="U1092" s="35"/>
      <c r="V1092" s="35"/>
      <c r="W1092" s="35"/>
      <c r="X1092" s="35"/>
      <c r="Y1092" s="35"/>
      <c r="Z1092" s="35"/>
      <c r="AA1092" s="35"/>
      <c r="AB1092" s="35"/>
      <c r="AC1092" s="35"/>
      <c r="AD1092" s="35"/>
      <c r="AE1092" s="35"/>
      <c r="AR1092" s="204" t="s">
        <v>254</v>
      </c>
      <c r="AT1092" s="204" t="s">
        <v>164</v>
      </c>
      <c r="AU1092" s="204" t="s">
        <v>80</v>
      </c>
      <c r="AY1092" s="18" t="s">
        <v>162</v>
      </c>
      <c r="BE1092" s="205">
        <f>IF(N1092="základní",J1092,0)</f>
        <v>0</v>
      </c>
      <c r="BF1092" s="205">
        <f>IF(N1092="snížená",J1092,0)</f>
        <v>0</v>
      </c>
      <c r="BG1092" s="205">
        <f>IF(N1092="zákl. přenesená",J1092,0)</f>
        <v>0</v>
      </c>
      <c r="BH1092" s="205">
        <f>IF(N1092="sníž. přenesená",J1092,0)</f>
        <v>0</v>
      </c>
      <c r="BI1092" s="205">
        <f>IF(N1092="nulová",J1092,0)</f>
        <v>0</v>
      </c>
      <c r="BJ1092" s="18" t="s">
        <v>78</v>
      </c>
      <c r="BK1092" s="205">
        <f>ROUND(I1092*H1092,2)</f>
        <v>0</v>
      </c>
      <c r="BL1092" s="18" t="s">
        <v>254</v>
      </c>
      <c r="BM1092" s="204" t="s">
        <v>1871</v>
      </c>
    </row>
    <row r="1093" spans="1:65" s="2" customFormat="1" ht="107.25">
      <c r="A1093" s="35"/>
      <c r="B1093" s="36"/>
      <c r="C1093" s="37"/>
      <c r="D1093" s="206" t="s">
        <v>171</v>
      </c>
      <c r="E1093" s="37"/>
      <c r="F1093" s="207" t="s">
        <v>1832</v>
      </c>
      <c r="G1093" s="37"/>
      <c r="H1093" s="37"/>
      <c r="I1093" s="116"/>
      <c r="J1093" s="37"/>
      <c r="K1093" s="37"/>
      <c r="L1093" s="40"/>
      <c r="M1093" s="208"/>
      <c r="N1093" s="209"/>
      <c r="O1093" s="65"/>
      <c r="P1093" s="65"/>
      <c r="Q1093" s="65"/>
      <c r="R1093" s="65"/>
      <c r="S1093" s="65"/>
      <c r="T1093" s="66"/>
      <c r="U1093" s="35"/>
      <c r="V1093" s="35"/>
      <c r="W1093" s="35"/>
      <c r="X1093" s="35"/>
      <c r="Y1093" s="35"/>
      <c r="Z1093" s="35"/>
      <c r="AA1093" s="35"/>
      <c r="AB1093" s="35"/>
      <c r="AC1093" s="35"/>
      <c r="AD1093" s="35"/>
      <c r="AE1093" s="35"/>
      <c r="AT1093" s="18" t="s">
        <v>171</v>
      </c>
      <c r="AU1093" s="18" t="s">
        <v>80</v>
      </c>
    </row>
    <row r="1094" spans="1:65" s="13" customFormat="1" ht="11.25">
      <c r="B1094" s="210"/>
      <c r="C1094" s="211"/>
      <c r="D1094" s="206" t="s">
        <v>184</v>
      </c>
      <c r="E1094" s="212" t="s">
        <v>19</v>
      </c>
      <c r="F1094" s="213" t="s">
        <v>1840</v>
      </c>
      <c r="G1094" s="211"/>
      <c r="H1094" s="214">
        <v>354.09</v>
      </c>
      <c r="I1094" s="215"/>
      <c r="J1094" s="211"/>
      <c r="K1094" s="211"/>
      <c r="L1094" s="216"/>
      <c r="M1094" s="217"/>
      <c r="N1094" s="218"/>
      <c r="O1094" s="218"/>
      <c r="P1094" s="218"/>
      <c r="Q1094" s="218"/>
      <c r="R1094" s="218"/>
      <c r="S1094" s="218"/>
      <c r="T1094" s="219"/>
      <c r="AT1094" s="220" t="s">
        <v>184</v>
      </c>
      <c r="AU1094" s="220" t="s">
        <v>80</v>
      </c>
      <c r="AV1094" s="13" t="s">
        <v>80</v>
      </c>
      <c r="AW1094" s="13" t="s">
        <v>33</v>
      </c>
      <c r="AX1094" s="13" t="s">
        <v>78</v>
      </c>
      <c r="AY1094" s="220" t="s">
        <v>162</v>
      </c>
    </row>
    <row r="1095" spans="1:65" s="2" customFormat="1" ht="21.75" customHeight="1">
      <c r="A1095" s="35"/>
      <c r="B1095" s="36"/>
      <c r="C1095" s="193" t="s">
        <v>1872</v>
      </c>
      <c r="D1095" s="193" t="s">
        <v>164</v>
      </c>
      <c r="E1095" s="194" t="s">
        <v>1873</v>
      </c>
      <c r="F1095" s="195" t="s">
        <v>1874</v>
      </c>
      <c r="G1095" s="196" t="s">
        <v>250</v>
      </c>
      <c r="H1095" s="197">
        <v>1401.51</v>
      </c>
      <c r="I1095" s="198"/>
      <c r="J1095" s="199">
        <f>ROUND(I1095*H1095,2)</f>
        <v>0</v>
      </c>
      <c r="K1095" s="195" t="s">
        <v>168</v>
      </c>
      <c r="L1095" s="40"/>
      <c r="M1095" s="200" t="s">
        <v>19</v>
      </c>
      <c r="N1095" s="201" t="s">
        <v>42</v>
      </c>
      <c r="O1095" s="65"/>
      <c r="P1095" s="202">
        <f>O1095*H1095</f>
        <v>0</v>
      </c>
      <c r="Q1095" s="202">
        <v>6.9999999999999994E-5</v>
      </c>
      <c r="R1095" s="202">
        <f>Q1095*H1095</f>
        <v>9.810569999999999E-2</v>
      </c>
      <c r="S1095" s="202">
        <v>0</v>
      </c>
      <c r="T1095" s="203">
        <f>S1095*H1095</f>
        <v>0</v>
      </c>
      <c r="U1095" s="35"/>
      <c r="V1095" s="35"/>
      <c r="W1095" s="35"/>
      <c r="X1095" s="35"/>
      <c r="Y1095" s="35"/>
      <c r="Z1095" s="35"/>
      <c r="AA1095" s="35"/>
      <c r="AB1095" s="35"/>
      <c r="AC1095" s="35"/>
      <c r="AD1095" s="35"/>
      <c r="AE1095" s="35"/>
      <c r="AR1095" s="204" t="s">
        <v>254</v>
      </c>
      <c r="AT1095" s="204" t="s">
        <v>164</v>
      </c>
      <c r="AU1095" s="204" t="s">
        <v>80</v>
      </c>
      <c r="AY1095" s="18" t="s">
        <v>162</v>
      </c>
      <c r="BE1095" s="205">
        <f>IF(N1095="základní",J1095,0)</f>
        <v>0</v>
      </c>
      <c r="BF1095" s="205">
        <f>IF(N1095="snížená",J1095,0)</f>
        <v>0</v>
      </c>
      <c r="BG1095" s="205">
        <f>IF(N1095="zákl. přenesená",J1095,0)</f>
        <v>0</v>
      </c>
      <c r="BH1095" s="205">
        <f>IF(N1095="sníž. přenesená",J1095,0)</f>
        <v>0</v>
      </c>
      <c r="BI1095" s="205">
        <f>IF(N1095="nulová",J1095,0)</f>
        <v>0</v>
      </c>
      <c r="BJ1095" s="18" t="s">
        <v>78</v>
      </c>
      <c r="BK1095" s="205">
        <f>ROUND(I1095*H1095,2)</f>
        <v>0</v>
      </c>
      <c r="BL1095" s="18" t="s">
        <v>254</v>
      </c>
      <c r="BM1095" s="204" t="s">
        <v>1875</v>
      </c>
    </row>
    <row r="1096" spans="1:65" s="2" customFormat="1" ht="107.25">
      <c r="A1096" s="35"/>
      <c r="B1096" s="36"/>
      <c r="C1096" s="37"/>
      <c r="D1096" s="206" t="s">
        <v>171</v>
      </c>
      <c r="E1096" s="37"/>
      <c r="F1096" s="207" t="s">
        <v>1832</v>
      </c>
      <c r="G1096" s="37"/>
      <c r="H1096" s="37"/>
      <c r="I1096" s="116"/>
      <c r="J1096" s="37"/>
      <c r="K1096" s="37"/>
      <c r="L1096" s="40"/>
      <c r="M1096" s="208"/>
      <c r="N1096" s="209"/>
      <c r="O1096" s="65"/>
      <c r="P1096" s="65"/>
      <c r="Q1096" s="65"/>
      <c r="R1096" s="65"/>
      <c r="S1096" s="65"/>
      <c r="T1096" s="66"/>
      <c r="U1096" s="35"/>
      <c r="V1096" s="35"/>
      <c r="W1096" s="35"/>
      <c r="X1096" s="35"/>
      <c r="Y1096" s="35"/>
      <c r="Z1096" s="35"/>
      <c r="AA1096" s="35"/>
      <c r="AB1096" s="35"/>
      <c r="AC1096" s="35"/>
      <c r="AD1096" s="35"/>
      <c r="AE1096" s="35"/>
      <c r="AT1096" s="18" t="s">
        <v>171</v>
      </c>
      <c r="AU1096" s="18" t="s">
        <v>80</v>
      </c>
    </row>
    <row r="1097" spans="1:65" s="13" customFormat="1" ht="11.25">
      <c r="B1097" s="210"/>
      <c r="C1097" s="211"/>
      <c r="D1097" s="206" t="s">
        <v>184</v>
      </c>
      <c r="E1097" s="212" t="s">
        <v>19</v>
      </c>
      <c r="F1097" s="213" t="s">
        <v>1846</v>
      </c>
      <c r="G1097" s="211"/>
      <c r="H1097" s="214">
        <v>1401.51</v>
      </c>
      <c r="I1097" s="215"/>
      <c r="J1097" s="211"/>
      <c r="K1097" s="211"/>
      <c r="L1097" s="216"/>
      <c r="M1097" s="217"/>
      <c r="N1097" s="218"/>
      <c r="O1097" s="218"/>
      <c r="P1097" s="218"/>
      <c r="Q1097" s="218"/>
      <c r="R1097" s="218"/>
      <c r="S1097" s="218"/>
      <c r="T1097" s="219"/>
      <c r="AT1097" s="220" t="s">
        <v>184</v>
      </c>
      <c r="AU1097" s="220" t="s">
        <v>80</v>
      </c>
      <c r="AV1097" s="13" t="s">
        <v>80</v>
      </c>
      <c r="AW1097" s="13" t="s">
        <v>33</v>
      </c>
      <c r="AX1097" s="13" t="s">
        <v>78</v>
      </c>
      <c r="AY1097" s="220" t="s">
        <v>162</v>
      </c>
    </row>
    <row r="1098" spans="1:65" s="2" customFormat="1" ht="21.75" customHeight="1">
      <c r="A1098" s="35"/>
      <c r="B1098" s="36"/>
      <c r="C1098" s="193" t="s">
        <v>1876</v>
      </c>
      <c r="D1098" s="193" t="s">
        <v>164</v>
      </c>
      <c r="E1098" s="194" t="s">
        <v>1877</v>
      </c>
      <c r="F1098" s="195" t="s">
        <v>1878</v>
      </c>
      <c r="G1098" s="196" t="s">
        <v>250</v>
      </c>
      <c r="H1098" s="197">
        <v>1532.7</v>
      </c>
      <c r="I1098" s="198"/>
      <c r="J1098" s="199">
        <f>ROUND(I1098*H1098,2)</f>
        <v>0</v>
      </c>
      <c r="K1098" s="195" t="s">
        <v>168</v>
      </c>
      <c r="L1098" s="40"/>
      <c r="M1098" s="200" t="s">
        <v>19</v>
      </c>
      <c r="N1098" s="201" t="s">
        <v>42</v>
      </c>
      <c r="O1098" s="65"/>
      <c r="P1098" s="202">
        <f>O1098*H1098</f>
        <v>0</v>
      </c>
      <c r="Q1098" s="202">
        <v>9.0000000000000006E-5</v>
      </c>
      <c r="R1098" s="202">
        <f>Q1098*H1098</f>
        <v>0.13794300000000001</v>
      </c>
      <c r="S1098" s="202">
        <v>0</v>
      </c>
      <c r="T1098" s="203">
        <f>S1098*H1098</f>
        <v>0</v>
      </c>
      <c r="U1098" s="35"/>
      <c r="V1098" s="35"/>
      <c r="W1098" s="35"/>
      <c r="X1098" s="35"/>
      <c r="Y1098" s="35"/>
      <c r="Z1098" s="35"/>
      <c r="AA1098" s="35"/>
      <c r="AB1098" s="35"/>
      <c r="AC1098" s="35"/>
      <c r="AD1098" s="35"/>
      <c r="AE1098" s="35"/>
      <c r="AR1098" s="204" t="s">
        <v>254</v>
      </c>
      <c r="AT1098" s="204" t="s">
        <v>164</v>
      </c>
      <c r="AU1098" s="204" t="s">
        <v>80</v>
      </c>
      <c r="AY1098" s="18" t="s">
        <v>162</v>
      </c>
      <c r="BE1098" s="205">
        <f>IF(N1098="základní",J1098,0)</f>
        <v>0</v>
      </c>
      <c r="BF1098" s="205">
        <f>IF(N1098="snížená",J1098,0)</f>
        <v>0</v>
      </c>
      <c r="BG1098" s="205">
        <f>IF(N1098="zákl. přenesená",J1098,0)</f>
        <v>0</v>
      </c>
      <c r="BH1098" s="205">
        <f>IF(N1098="sníž. přenesená",J1098,0)</f>
        <v>0</v>
      </c>
      <c r="BI1098" s="205">
        <f>IF(N1098="nulová",J1098,0)</f>
        <v>0</v>
      </c>
      <c r="BJ1098" s="18" t="s">
        <v>78</v>
      </c>
      <c r="BK1098" s="205">
        <f>ROUND(I1098*H1098,2)</f>
        <v>0</v>
      </c>
      <c r="BL1098" s="18" t="s">
        <v>254</v>
      </c>
      <c r="BM1098" s="204" t="s">
        <v>1879</v>
      </c>
    </row>
    <row r="1099" spans="1:65" s="2" customFormat="1" ht="107.25">
      <c r="A1099" s="35"/>
      <c r="B1099" s="36"/>
      <c r="C1099" s="37"/>
      <c r="D1099" s="206" t="s">
        <v>171</v>
      </c>
      <c r="E1099" s="37"/>
      <c r="F1099" s="207" t="s">
        <v>1832</v>
      </c>
      <c r="G1099" s="37"/>
      <c r="H1099" s="37"/>
      <c r="I1099" s="116"/>
      <c r="J1099" s="37"/>
      <c r="K1099" s="37"/>
      <c r="L1099" s="40"/>
      <c r="M1099" s="208"/>
      <c r="N1099" s="209"/>
      <c r="O1099" s="65"/>
      <c r="P1099" s="65"/>
      <c r="Q1099" s="65"/>
      <c r="R1099" s="65"/>
      <c r="S1099" s="65"/>
      <c r="T1099" s="66"/>
      <c r="U1099" s="35"/>
      <c r="V1099" s="35"/>
      <c r="W1099" s="35"/>
      <c r="X1099" s="35"/>
      <c r="Y1099" s="35"/>
      <c r="Z1099" s="35"/>
      <c r="AA1099" s="35"/>
      <c r="AB1099" s="35"/>
      <c r="AC1099" s="35"/>
      <c r="AD1099" s="35"/>
      <c r="AE1099" s="35"/>
      <c r="AT1099" s="18" t="s">
        <v>171</v>
      </c>
      <c r="AU1099" s="18" t="s">
        <v>80</v>
      </c>
    </row>
    <row r="1100" spans="1:65" s="13" customFormat="1" ht="11.25">
      <c r="B1100" s="210"/>
      <c r="C1100" s="211"/>
      <c r="D1100" s="206" t="s">
        <v>184</v>
      </c>
      <c r="E1100" s="212" t="s">
        <v>19</v>
      </c>
      <c r="F1100" s="213" t="s">
        <v>1856</v>
      </c>
      <c r="G1100" s="211"/>
      <c r="H1100" s="214">
        <v>1532.7</v>
      </c>
      <c r="I1100" s="215"/>
      <c r="J1100" s="211"/>
      <c r="K1100" s="211"/>
      <c r="L1100" s="216"/>
      <c r="M1100" s="217"/>
      <c r="N1100" s="218"/>
      <c r="O1100" s="218"/>
      <c r="P1100" s="218"/>
      <c r="Q1100" s="218"/>
      <c r="R1100" s="218"/>
      <c r="S1100" s="218"/>
      <c r="T1100" s="219"/>
      <c r="AT1100" s="220" t="s">
        <v>184</v>
      </c>
      <c r="AU1100" s="220" t="s">
        <v>80</v>
      </c>
      <c r="AV1100" s="13" t="s">
        <v>80</v>
      </c>
      <c r="AW1100" s="13" t="s">
        <v>33</v>
      </c>
      <c r="AX1100" s="13" t="s">
        <v>78</v>
      </c>
      <c r="AY1100" s="220" t="s">
        <v>162</v>
      </c>
    </row>
    <row r="1101" spans="1:65" s="2" customFormat="1" ht="16.5" customHeight="1">
      <c r="A1101" s="35"/>
      <c r="B1101" s="36"/>
      <c r="C1101" s="193" t="s">
        <v>1880</v>
      </c>
      <c r="D1101" s="193" t="s">
        <v>164</v>
      </c>
      <c r="E1101" s="194" t="s">
        <v>1881</v>
      </c>
      <c r="F1101" s="195" t="s">
        <v>1882</v>
      </c>
      <c r="G1101" s="196" t="s">
        <v>250</v>
      </c>
      <c r="H1101" s="197">
        <v>1582.84</v>
      </c>
      <c r="I1101" s="198"/>
      <c r="J1101" s="199">
        <f>ROUND(I1101*H1101,2)</f>
        <v>0</v>
      </c>
      <c r="K1101" s="195" t="s">
        <v>168</v>
      </c>
      <c r="L1101" s="40"/>
      <c r="M1101" s="200" t="s">
        <v>19</v>
      </c>
      <c r="N1101" s="201" t="s">
        <v>42</v>
      </c>
      <c r="O1101" s="65"/>
      <c r="P1101" s="202">
        <f>O1101*H1101</f>
        <v>0</v>
      </c>
      <c r="Q1101" s="202">
        <v>0</v>
      </c>
      <c r="R1101" s="202">
        <f>Q1101*H1101</f>
        <v>0</v>
      </c>
      <c r="S1101" s="202">
        <v>0</v>
      </c>
      <c r="T1101" s="203">
        <f>S1101*H1101</f>
        <v>0</v>
      </c>
      <c r="U1101" s="35"/>
      <c r="V1101" s="35"/>
      <c r="W1101" s="35"/>
      <c r="X1101" s="35"/>
      <c r="Y1101" s="35"/>
      <c r="Z1101" s="35"/>
      <c r="AA1101" s="35"/>
      <c r="AB1101" s="35"/>
      <c r="AC1101" s="35"/>
      <c r="AD1101" s="35"/>
      <c r="AE1101" s="35"/>
      <c r="AR1101" s="204" t="s">
        <v>254</v>
      </c>
      <c r="AT1101" s="204" t="s">
        <v>164</v>
      </c>
      <c r="AU1101" s="204" t="s">
        <v>80</v>
      </c>
      <c r="AY1101" s="18" t="s">
        <v>162</v>
      </c>
      <c r="BE1101" s="205">
        <f>IF(N1101="základní",J1101,0)</f>
        <v>0</v>
      </c>
      <c r="BF1101" s="205">
        <f>IF(N1101="snížená",J1101,0)</f>
        <v>0</v>
      </c>
      <c r="BG1101" s="205">
        <f>IF(N1101="zákl. přenesená",J1101,0)</f>
        <v>0</v>
      </c>
      <c r="BH1101" s="205">
        <f>IF(N1101="sníž. přenesená",J1101,0)</f>
        <v>0</v>
      </c>
      <c r="BI1101" s="205">
        <f>IF(N1101="nulová",J1101,0)</f>
        <v>0</v>
      </c>
      <c r="BJ1101" s="18" t="s">
        <v>78</v>
      </c>
      <c r="BK1101" s="205">
        <f>ROUND(I1101*H1101,2)</f>
        <v>0</v>
      </c>
      <c r="BL1101" s="18" t="s">
        <v>254</v>
      </c>
      <c r="BM1101" s="204" t="s">
        <v>1883</v>
      </c>
    </row>
    <row r="1102" spans="1:65" s="2" customFormat="1" ht="107.25">
      <c r="A1102" s="35"/>
      <c r="B1102" s="36"/>
      <c r="C1102" s="37"/>
      <c r="D1102" s="206" t="s">
        <v>171</v>
      </c>
      <c r="E1102" s="37"/>
      <c r="F1102" s="207" t="s">
        <v>1832</v>
      </c>
      <c r="G1102" s="37"/>
      <c r="H1102" s="37"/>
      <c r="I1102" s="116"/>
      <c r="J1102" s="37"/>
      <c r="K1102" s="37"/>
      <c r="L1102" s="40"/>
      <c r="M1102" s="208"/>
      <c r="N1102" s="209"/>
      <c r="O1102" s="65"/>
      <c r="P1102" s="65"/>
      <c r="Q1102" s="65"/>
      <c r="R1102" s="65"/>
      <c r="S1102" s="65"/>
      <c r="T1102" s="66"/>
      <c r="U1102" s="35"/>
      <c r="V1102" s="35"/>
      <c r="W1102" s="35"/>
      <c r="X1102" s="35"/>
      <c r="Y1102" s="35"/>
      <c r="Z1102" s="35"/>
      <c r="AA1102" s="35"/>
      <c r="AB1102" s="35"/>
      <c r="AC1102" s="35"/>
      <c r="AD1102" s="35"/>
      <c r="AE1102" s="35"/>
      <c r="AT1102" s="18" t="s">
        <v>171</v>
      </c>
      <c r="AU1102" s="18" t="s">
        <v>80</v>
      </c>
    </row>
    <row r="1103" spans="1:65" s="13" customFormat="1" ht="11.25">
      <c r="B1103" s="210"/>
      <c r="C1103" s="211"/>
      <c r="D1103" s="206" t="s">
        <v>184</v>
      </c>
      <c r="E1103" s="212" t="s">
        <v>19</v>
      </c>
      <c r="F1103" s="213" t="s">
        <v>1884</v>
      </c>
      <c r="G1103" s="211"/>
      <c r="H1103" s="214">
        <v>1582.84</v>
      </c>
      <c r="I1103" s="215"/>
      <c r="J1103" s="211"/>
      <c r="K1103" s="211"/>
      <c r="L1103" s="216"/>
      <c r="M1103" s="217"/>
      <c r="N1103" s="218"/>
      <c r="O1103" s="218"/>
      <c r="P1103" s="218"/>
      <c r="Q1103" s="218"/>
      <c r="R1103" s="218"/>
      <c r="S1103" s="218"/>
      <c r="T1103" s="219"/>
      <c r="AT1103" s="220" t="s">
        <v>184</v>
      </c>
      <c r="AU1103" s="220" t="s">
        <v>80</v>
      </c>
      <c r="AV1103" s="13" t="s">
        <v>80</v>
      </c>
      <c r="AW1103" s="13" t="s">
        <v>33</v>
      </c>
      <c r="AX1103" s="13" t="s">
        <v>78</v>
      </c>
      <c r="AY1103" s="220" t="s">
        <v>162</v>
      </c>
    </row>
    <row r="1104" spans="1:65" s="2" customFormat="1" ht="16.5" customHeight="1">
      <c r="A1104" s="35"/>
      <c r="B1104" s="36"/>
      <c r="C1104" s="232" t="s">
        <v>1885</v>
      </c>
      <c r="D1104" s="232" t="s">
        <v>259</v>
      </c>
      <c r="E1104" s="233" t="s">
        <v>1886</v>
      </c>
      <c r="F1104" s="234" t="s">
        <v>1887</v>
      </c>
      <c r="G1104" s="235" t="s">
        <v>181</v>
      </c>
      <c r="H1104" s="236">
        <v>338.72</v>
      </c>
      <c r="I1104" s="237"/>
      <c r="J1104" s="238">
        <f>ROUND(I1104*H1104,2)</f>
        <v>0</v>
      </c>
      <c r="K1104" s="234" t="s">
        <v>19</v>
      </c>
      <c r="L1104" s="239"/>
      <c r="M1104" s="240" t="s">
        <v>19</v>
      </c>
      <c r="N1104" s="241" t="s">
        <v>42</v>
      </c>
      <c r="O1104" s="65"/>
      <c r="P1104" s="202">
        <f>O1104*H1104</f>
        <v>0</v>
      </c>
      <c r="Q1104" s="202">
        <v>0.03</v>
      </c>
      <c r="R1104" s="202">
        <f>Q1104*H1104</f>
        <v>10.1616</v>
      </c>
      <c r="S1104" s="202">
        <v>0</v>
      </c>
      <c r="T1104" s="203">
        <f>S1104*H1104</f>
        <v>0</v>
      </c>
      <c r="U1104" s="35"/>
      <c r="V1104" s="35"/>
      <c r="W1104" s="35"/>
      <c r="X1104" s="35"/>
      <c r="Y1104" s="35"/>
      <c r="Z1104" s="35"/>
      <c r="AA1104" s="35"/>
      <c r="AB1104" s="35"/>
      <c r="AC1104" s="35"/>
      <c r="AD1104" s="35"/>
      <c r="AE1104" s="35"/>
      <c r="AR1104" s="204" t="s">
        <v>344</v>
      </c>
      <c r="AT1104" s="204" t="s">
        <v>259</v>
      </c>
      <c r="AU1104" s="204" t="s">
        <v>80</v>
      </c>
      <c r="AY1104" s="18" t="s">
        <v>162</v>
      </c>
      <c r="BE1104" s="205">
        <f>IF(N1104="základní",J1104,0)</f>
        <v>0</v>
      </c>
      <c r="BF1104" s="205">
        <f>IF(N1104="snížená",J1104,0)</f>
        <v>0</v>
      </c>
      <c r="BG1104" s="205">
        <f>IF(N1104="zákl. přenesená",J1104,0)</f>
        <v>0</v>
      </c>
      <c r="BH1104" s="205">
        <f>IF(N1104="sníž. přenesená",J1104,0)</f>
        <v>0</v>
      </c>
      <c r="BI1104" s="205">
        <f>IF(N1104="nulová",J1104,0)</f>
        <v>0</v>
      </c>
      <c r="BJ1104" s="18" t="s">
        <v>78</v>
      </c>
      <c r="BK1104" s="205">
        <f>ROUND(I1104*H1104,2)</f>
        <v>0</v>
      </c>
      <c r="BL1104" s="18" t="s">
        <v>254</v>
      </c>
      <c r="BM1104" s="204" t="s">
        <v>1888</v>
      </c>
    </row>
    <row r="1105" spans="1:65" s="2" customFormat="1" ht="16.5" customHeight="1">
      <c r="A1105" s="35"/>
      <c r="B1105" s="36"/>
      <c r="C1105" s="193" t="s">
        <v>1889</v>
      </c>
      <c r="D1105" s="193" t="s">
        <v>164</v>
      </c>
      <c r="E1105" s="194" t="s">
        <v>1881</v>
      </c>
      <c r="F1105" s="195" t="s">
        <v>1882</v>
      </c>
      <c r="G1105" s="196" t="s">
        <v>250</v>
      </c>
      <c r="H1105" s="197">
        <v>161.41999999999999</v>
      </c>
      <c r="I1105" s="198"/>
      <c r="J1105" s="199">
        <f>ROUND(I1105*H1105,2)</f>
        <v>0</v>
      </c>
      <c r="K1105" s="195" t="s">
        <v>168</v>
      </c>
      <c r="L1105" s="40"/>
      <c r="M1105" s="200" t="s">
        <v>19</v>
      </c>
      <c r="N1105" s="201" t="s">
        <v>42</v>
      </c>
      <c r="O1105" s="65"/>
      <c r="P1105" s="202">
        <f>O1105*H1105</f>
        <v>0</v>
      </c>
      <c r="Q1105" s="202">
        <v>0</v>
      </c>
      <c r="R1105" s="202">
        <f>Q1105*H1105</f>
        <v>0</v>
      </c>
      <c r="S1105" s="202">
        <v>0</v>
      </c>
      <c r="T1105" s="203">
        <f>S1105*H1105</f>
        <v>0</v>
      </c>
      <c r="U1105" s="35"/>
      <c r="V1105" s="35"/>
      <c r="W1105" s="35"/>
      <c r="X1105" s="35"/>
      <c r="Y1105" s="35"/>
      <c r="Z1105" s="35"/>
      <c r="AA1105" s="35"/>
      <c r="AB1105" s="35"/>
      <c r="AC1105" s="35"/>
      <c r="AD1105" s="35"/>
      <c r="AE1105" s="35"/>
      <c r="AR1105" s="204" t="s">
        <v>254</v>
      </c>
      <c r="AT1105" s="204" t="s">
        <v>164</v>
      </c>
      <c r="AU1105" s="204" t="s">
        <v>80</v>
      </c>
      <c r="AY1105" s="18" t="s">
        <v>162</v>
      </c>
      <c r="BE1105" s="205">
        <f>IF(N1105="základní",J1105,0)</f>
        <v>0</v>
      </c>
      <c r="BF1105" s="205">
        <f>IF(N1105="snížená",J1105,0)</f>
        <v>0</v>
      </c>
      <c r="BG1105" s="205">
        <f>IF(N1105="zákl. přenesená",J1105,0)</f>
        <v>0</v>
      </c>
      <c r="BH1105" s="205">
        <f>IF(N1105="sníž. přenesená",J1105,0)</f>
        <v>0</v>
      </c>
      <c r="BI1105" s="205">
        <f>IF(N1105="nulová",J1105,0)</f>
        <v>0</v>
      </c>
      <c r="BJ1105" s="18" t="s">
        <v>78</v>
      </c>
      <c r="BK1105" s="205">
        <f>ROUND(I1105*H1105,2)</f>
        <v>0</v>
      </c>
      <c r="BL1105" s="18" t="s">
        <v>254</v>
      </c>
      <c r="BM1105" s="204" t="s">
        <v>1890</v>
      </c>
    </row>
    <row r="1106" spans="1:65" s="2" customFormat="1" ht="107.25">
      <c r="A1106" s="35"/>
      <c r="B1106" s="36"/>
      <c r="C1106" s="37"/>
      <c r="D1106" s="206" t="s">
        <v>171</v>
      </c>
      <c r="E1106" s="37"/>
      <c r="F1106" s="207" t="s">
        <v>1832</v>
      </c>
      <c r="G1106" s="37"/>
      <c r="H1106" s="37"/>
      <c r="I1106" s="116"/>
      <c r="J1106" s="37"/>
      <c r="K1106" s="37"/>
      <c r="L1106" s="40"/>
      <c r="M1106" s="208"/>
      <c r="N1106" s="209"/>
      <c r="O1106" s="65"/>
      <c r="P1106" s="65"/>
      <c r="Q1106" s="65"/>
      <c r="R1106" s="65"/>
      <c r="S1106" s="65"/>
      <c r="T1106" s="66"/>
      <c r="U1106" s="35"/>
      <c r="V1106" s="35"/>
      <c r="W1106" s="35"/>
      <c r="X1106" s="35"/>
      <c r="Y1106" s="35"/>
      <c r="Z1106" s="35"/>
      <c r="AA1106" s="35"/>
      <c r="AB1106" s="35"/>
      <c r="AC1106" s="35"/>
      <c r="AD1106" s="35"/>
      <c r="AE1106" s="35"/>
      <c r="AT1106" s="18" t="s">
        <v>171</v>
      </c>
      <c r="AU1106" s="18" t="s">
        <v>80</v>
      </c>
    </row>
    <row r="1107" spans="1:65" s="13" customFormat="1" ht="11.25">
      <c r="B1107" s="210"/>
      <c r="C1107" s="211"/>
      <c r="D1107" s="206" t="s">
        <v>184</v>
      </c>
      <c r="E1107" s="212" t="s">
        <v>19</v>
      </c>
      <c r="F1107" s="213" t="s">
        <v>1891</v>
      </c>
      <c r="G1107" s="211"/>
      <c r="H1107" s="214">
        <v>161.41999999999999</v>
      </c>
      <c r="I1107" s="215"/>
      <c r="J1107" s="211"/>
      <c r="K1107" s="211"/>
      <c r="L1107" s="216"/>
      <c r="M1107" s="217"/>
      <c r="N1107" s="218"/>
      <c r="O1107" s="218"/>
      <c r="P1107" s="218"/>
      <c r="Q1107" s="218"/>
      <c r="R1107" s="218"/>
      <c r="S1107" s="218"/>
      <c r="T1107" s="219"/>
      <c r="AT1107" s="220" t="s">
        <v>184</v>
      </c>
      <c r="AU1107" s="220" t="s">
        <v>80</v>
      </c>
      <c r="AV1107" s="13" t="s">
        <v>80</v>
      </c>
      <c r="AW1107" s="13" t="s">
        <v>33</v>
      </c>
      <c r="AX1107" s="13" t="s">
        <v>78</v>
      </c>
      <c r="AY1107" s="220" t="s">
        <v>162</v>
      </c>
    </row>
    <row r="1108" spans="1:65" s="2" customFormat="1" ht="16.5" customHeight="1">
      <c r="A1108" s="35"/>
      <c r="B1108" s="36"/>
      <c r="C1108" s="232" t="s">
        <v>1892</v>
      </c>
      <c r="D1108" s="232" t="s">
        <v>259</v>
      </c>
      <c r="E1108" s="233" t="s">
        <v>1886</v>
      </c>
      <c r="F1108" s="234" t="s">
        <v>1887</v>
      </c>
      <c r="G1108" s="235" t="s">
        <v>181</v>
      </c>
      <c r="H1108" s="236">
        <v>31.64</v>
      </c>
      <c r="I1108" s="237"/>
      <c r="J1108" s="238">
        <f>ROUND(I1108*H1108,2)</f>
        <v>0</v>
      </c>
      <c r="K1108" s="234" t="s">
        <v>19</v>
      </c>
      <c r="L1108" s="239"/>
      <c r="M1108" s="240" t="s">
        <v>19</v>
      </c>
      <c r="N1108" s="241" t="s">
        <v>42</v>
      </c>
      <c r="O1108" s="65"/>
      <c r="P1108" s="202">
        <f>O1108*H1108</f>
        <v>0</v>
      </c>
      <c r="Q1108" s="202">
        <v>0.03</v>
      </c>
      <c r="R1108" s="202">
        <f>Q1108*H1108</f>
        <v>0.94919999999999993</v>
      </c>
      <c r="S1108" s="202">
        <v>0</v>
      </c>
      <c r="T1108" s="203">
        <f>S1108*H1108</f>
        <v>0</v>
      </c>
      <c r="U1108" s="35"/>
      <c r="V1108" s="35"/>
      <c r="W1108" s="35"/>
      <c r="X1108" s="35"/>
      <c r="Y1108" s="35"/>
      <c r="Z1108" s="35"/>
      <c r="AA1108" s="35"/>
      <c r="AB1108" s="35"/>
      <c r="AC1108" s="35"/>
      <c r="AD1108" s="35"/>
      <c r="AE1108" s="35"/>
      <c r="AR1108" s="204" t="s">
        <v>344</v>
      </c>
      <c r="AT1108" s="204" t="s">
        <v>259</v>
      </c>
      <c r="AU1108" s="204" t="s">
        <v>80</v>
      </c>
      <c r="AY1108" s="18" t="s">
        <v>162</v>
      </c>
      <c r="BE1108" s="205">
        <f>IF(N1108="základní",J1108,0)</f>
        <v>0</v>
      </c>
      <c r="BF1108" s="205">
        <f>IF(N1108="snížená",J1108,0)</f>
        <v>0</v>
      </c>
      <c r="BG1108" s="205">
        <f>IF(N1108="zákl. přenesená",J1108,0)</f>
        <v>0</v>
      </c>
      <c r="BH1108" s="205">
        <f>IF(N1108="sníž. přenesená",J1108,0)</f>
        <v>0</v>
      </c>
      <c r="BI1108" s="205">
        <f>IF(N1108="nulová",J1108,0)</f>
        <v>0</v>
      </c>
      <c r="BJ1108" s="18" t="s">
        <v>78</v>
      </c>
      <c r="BK1108" s="205">
        <f>ROUND(I1108*H1108,2)</f>
        <v>0</v>
      </c>
      <c r="BL1108" s="18" t="s">
        <v>254</v>
      </c>
      <c r="BM1108" s="204" t="s">
        <v>1893</v>
      </c>
    </row>
    <row r="1109" spans="1:65" s="2" customFormat="1" ht="16.5" customHeight="1">
      <c r="A1109" s="35"/>
      <c r="B1109" s="36"/>
      <c r="C1109" s="193" t="s">
        <v>1894</v>
      </c>
      <c r="D1109" s="193" t="s">
        <v>164</v>
      </c>
      <c r="E1109" s="194" t="s">
        <v>1881</v>
      </c>
      <c r="F1109" s="195" t="s">
        <v>1882</v>
      </c>
      <c r="G1109" s="196" t="s">
        <v>250</v>
      </c>
      <c r="H1109" s="197">
        <v>1532.7</v>
      </c>
      <c r="I1109" s="198"/>
      <c r="J1109" s="199">
        <f>ROUND(I1109*H1109,2)</f>
        <v>0</v>
      </c>
      <c r="K1109" s="195" t="s">
        <v>168</v>
      </c>
      <c r="L1109" s="40"/>
      <c r="M1109" s="200" t="s">
        <v>19</v>
      </c>
      <c r="N1109" s="201" t="s">
        <v>42</v>
      </c>
      <c r="O1109" s="65"/>
      <c r="P1109" s="202">
        <f>O1109*H1109</f>
        <v>0</v>
      </c>
      <c r="Q1109" s="202">
        <v>0</v>
      </c>
      <c r="R1109" s="202">
        <f>Q1109*H1109</f>
        <v>0</v>
      </c>
      <c r="S1109" s="202">
        <v>0</v>
      </c>
      <c r="T1109" s="203">
        <f>S1109*H1109</f>
        <v>0</v>
      </c>
      <c r="U1109" s="35"/>
      <c r="V1109" s="35"/>
      <c r="W1109" s="35"/>
      <c r="X1109" s="35"/>
      <c r="Y1109" s="35"/>
      <c r="Z1109" s="35"/>
      <c r="AA1109" s="35"/>
      <c r="AB1109" s="35"/>
      <c r="AC1109" s="35"/>
      <c r="AD1109" s="35"/>
      <c r="AE1109" s="35"/>
      <c r="AR1109" s="204" t="s">
        <v>254</v>
      </c>
      <c r="AT1109" s="204" t="s">
        <v>164</v>
      </c>
      <c r="AU1109" s="204" t="s">
        <v>80</v>
      </c>
      <c r="AY1109" s="18" t="s">
        <v>162</v>
      </c>
      <c r="BE1109" s="205">
        <f>IF(N1109="základní",J1109,0)</f>
        <v>0</v>
      </c>
      <c r="BF1109" s="205">
        <f>IF(N1109="snížená",J1109,0)</f>
        <v>0</v>
      </c>
      <c r="BG1109" s="205">
        <f>IF(N1109="zákl. přenesená",J1109,0)</f>
        <v>0</v>
      </c>
      <c r="BH1109" s="205">
        <f>IF(N1109="sníž. přenesená",J1109,0)</f>
        <v>0</v>
      </c>
      <c r="BI1109" s="205">
        <f>IF(N1109="nulová",J1109,0)</f>
        <v>0</v>
      </c>
      <c r="BJ1109" s="18" t="s">
        <v>78</v>
      </c>
      <c r="BK1109" s="205">
        <f>ROUND(I1109*H1109,2)</f>
        <v>0</v>
      </c>
      <c r="BL1109" s="18" t="s">
        <v>254</v>
      </c>
      <c r="BM1109" s="204" t="s">
        <v>1895</v>
      </c>
    </row>
    <row r="1110" spans="1:65" s="2" customFormat="1" ht="107.25">
      <c r="A1110" s="35"/>
      <c r="B1110" s="36"/>
      <c r="C1110" s="37"/>
      <c r="D1110" s="206" t="s">
        <v>171</v>
      </c>
      <c r="E1110" s="37"/>
      <c r="F1110" s="207" t="s">
        <v>1832</v>
      </c>
      <c r="G1110" s="37"/>
      <c r="H1110" s="37"/>
      <c r="I1110" s="116"/>
      <c r="J1110" s="37"/>
      <c r="K1110" s="37"/>
      <c r="L1110" s="40"/>
      <c r="M1110" s="208"/>
      <c r="N1110" s="209"/>
      <c r="O1110" s="65"/>
      <c r="P1110" s="65"/>
      <c r="Q1110" s="65"/>
      <c r="R1110" s="65"/>
      <c r="S1110" s="65"/>
      <c r="T1110" s="66"/>
      <c r="U1110" s="35"/>
      <c r="V1110" s="35"/>
      <c r="W1110" s="35"/>
      <c r="X1110" s="35"/>
      <c r="Y1110" s="35"/>
      <c r="Z1110" s="35"/>
      <c r="AA1110" s="35"/>
      <c r="AB1110" s="35"/>
      <c r="AC1110" s="35"/>
      <c r="AD1110" s="35"/>
      <c r="AE1110" s="35"/>
      <c r="AT1110" s="18" t="s">
        <v>171</v>
      </c>
      <c r="AU1110" s="18" t="s">
        <v>80</v>
      </c>
    </row>
    <row r="1111" spans="1:65" s="13" customFormat="1" ht="11.25">
      <c r="B1111" s="210"/>
      <c r="C1111" s="211"/>
      <c r="D1111" s="206" t="s">
        <v>184</v>
      </c>
      <c r="E1111" s="212" t="s">
        <v>19</v>
      </c>
      <c r="F1111" s="213" t="s">
        <v>1856</v>
      </c>
      <c r="G1111" s="211"/>
      <c r="H1111" s="214">
        <v>1532.7</v>
      </c>
      <c r="I1111" s="215"/>
      <c r="J1111" s="211"/>
      <c r="K1111" s="211"/>
      <c r="L1111" s="216"/>
      <c r="M1111" s="217"/>
      <c r="N1111" s="218"/>
      <c r="O1111" s="218"/>
      <c r="P1111" s="218"/>
      <c r="Q1111" s="218"/>
      <c r="R1111" s="218"/>
      <c r="S1111" s="218"/>
      <c r="T1111" s="219"/>
      <c r="AT1111" s="220" t="s">
        <v>184</v>
      </c>
      <c r="AU1111" s="220" t="s">
        <v>80</v>
      </c>
      <c r="AV1111" s="13" t="s">
        <v>80</v>
      </c>
      <c r="AW1111" s="13" t="s">
        <v>33</v>
      </c>
      <c r="AX1111" s="13" t="s">
        <v>78</v>
      </c>
      <c r="AY1111" s="220" t="s">
        <v>162</v>
      </c>
    </row>
    <row r="1112" spans="1:65" s="2" customFormat="1" ht="16.5" customHeight="1">
      <c r="A1112" s="35"/>
      <c r="B1112" s="36"/>
      <c r="C1112" s="232" t="s">
        <v>1896</v>
      </c>
      <c r="D1112" s="232" t="s">
        <v>259</v>
      </c>
      <c r="E1112" s="233" t="s">
        <v>1886</v>
      </c>
      <c r="F1112" s="234" t="s">
        <v>1887</v>
      </c>
      <c r="G1112" s="235" t="s">
        <v>181</v>
      </c>
      <c r="H1112" s="236">
        <v>272.82</v>
      </c>
      <c r="I1112" s="237"/>
      <c r="J1112" s="238">
        <f>ROUND(I1112*H1112,2)</f>
        <v>0</v>
      </c>
      <c r="K1112" s="234" t="s">
        <v>19</v>
      </c>
      <c r="L1112" s="239"/>
      <c r="M1112" s="240" t="s">
        <v>19</v>
      </c>
      <c r="N1112" s="241" t="s">
        <v>42</v>
      </c>
      <c r="O1112" s="65"/>
      <c r="P1112" s="202">
        <f>O1112*H1112</f>
        <v>0</v>
      </c>
      <c r="Q1112" s="202">
        <v>0.03</v>
      </c>
      <c r="R1112" s="202">
        <f>Q1112*H1112</f>
        <v>8.1845999999999997</v>
      </c>
      <c r="S1112" s="202">
        <v>0</v>
      </c>
      <c r="T1112" s="203">
        <f>S1112*H1112</f>
        <v>0</v>
      </c>
      <c r="U1112" s="35"/>
      <c r="V1112" s="35"/>
      <c r="W1112" s="35"/>
      <c r="X1112" s="35"/>
      <c r="Y1112" s="35"/>
      <c r="Z1112" s="35"/>
      <c r="AA1112" s="35"/>
      <c r="AB1112" s="35"/>
      <c r="AC1112" s="35"/>
      <c r="AD1112" s="35"/>
      <c r="AE1112" s="35"/>
      <c r="AR1112" s="204" t="s">
        <v>344</v>
      </c>
      <c r="AT1112" s="204" t="s">
        <v>259</v>
      </c>
      <c r="AU1112" s="204" t="s">
        <v>80</v>
      </c>
      <c r="AY1112" s="18" t="s">
        <v>162</v>
      </c>
      <c r="BE1112" s="205">
        <f>IF(N1112="základní",J1112,0)</f>
        <v>0</v>
      </c>
      <c r="BF1112" s="205">
        <f>IF(N1112="snížená",J1112,0)</f>
        <v>0</v>
      </c>
      <c r="BG1112" s="205">
        <f>IF(N1112="zákl. přenesená",J1112,0)</f>
        <v>0</v>
      </c>
      <c r="BH1112" s="205">
        <f>IF(N1112="sníž. přenesená",J1112,0)</f>
        <v>0</v>
      </c>
      <c r="BI1112" s="205">
        <f>IF(N1112="nulová",J1112,0)</f>
        <v>0</v>
      </c>
      <c r="BJ1112" s="18" t="s">
        <v>78</v>
      </c>
      <c r="BK1112" s="205">
        <f>ROUND(I1112*H1112,2)</f>
        <v>0</v>
      </c>
      <c r="BL1112" s="18" t="s">
        <v>254</v>
      </c>
      <c r="BM1112" s="204" t="s">
        <v>1897</v>
      </c>
    </row>
    <row r="1113" spans="1:65" s="2" customFormat="1" ht="21.75" customHeight="1">
      <c r="A1113" s="35"/>
      <c r="B1113" s="36"/>
      <c r="C1113" s="193" t="s">
        <v>1898</v>
      </c>
      <c r="D1113" s="193" t="s">
        <v>164</v>
      </c>
      <c r="E1113" s="194" t="s">
        <v>1899</v>
      </c>
      <c r="F1113" s="195" t="s">
        <v>1900</v>
      </c>
      <c r="G1113" s="196" t="s">
        <v>262</v>
      </c>
      <c r="H1113" s="197">
        <v>140.41800000000001</v>
      </c>
      <c r="I1113" s="198"/>
      <c r="J1113" s="199">
        <f>ROUND(I1113*H1113,2)</f>
        <v>0</v>
      </c>
      <c r="K1113" s="195" t="s">
        <v>168</v>
      </c>
      <c r="L1113" s="40"/>
      <c r="M1113" s="200" t="s">
        <v>19</v>
      </c>
      <c r="N1113" s="201" t="s">
        <v>42</v>
      </c>
      <c r="O1113" s="65"/>
      <c r="P1113" s="202">
        <f>O1113*H1113</f>
        <v>0</v>
      </c>
      <c r="Q1113" s="202">
        <v>0</v>
      </c>
      <c r="R1113" s="202">
        <f>Q1113*H1113</f>
        <v>0</v>
      </c>
      <c r="S1113" s="202">
        <v>0</v>
      </c>
      <c r="T1113" s="203">
        <f>S1113*H1113</f>
        <v>0</v>
      </c>
      <c r="U1113" s="35"/>
      <c r="V1113" s="35"/>
      <c r="W1113" s="35"/>
      <c r="X1113" s="35"/>
      <c r="Y1113" s="35"/>
      <c r="Z1113" s="35"/>
      <c r="AA1113" s="35"/>
      <c r="AB1113" s="35"/>
      <c r="AC1113" s="35"/>
      <c r="AD1113" s="35"/>
      <c r="AE1113" s="35"/>
      <c r="AR1113" s="204" t="s">
        <v>254</v>
      </c>
      <c r="AT1113" s="204" t="s">
        <v>164</v>
      </c>
      <c r="AU1113" s="204" t="s">
        <v>80</v>
      </c>
      <c r="AY1113" s="18" t="s">
        <v>162</v>
      </c>
      <c r="BE1113" s="205">
        <f>IF(N1113="základní",J1113,0)</f>
        <v>0</v>
      </c>
      <c r="BF1113" s="205">
        <f>IF(N1113="snížená",J1113,0)</f>
        <v>0</v>
      </c>
      <c r="BG1113" s="205">
        <f>IF(N1113="zákl. přenesená",J1113,0)</f>
        <v>0</v>
      </c>
      <c r="BH1113" s="205">
        <f>IF(N1113="sníž. přenesená",J1113,0)</f>
        <v>0</v>
      </c>
      <c r="BI1113" s="205">
        <f>IF(N1113="nulová",J1113,0)</f>
        <v>0</v>
      </c>
      <c r="BJ1113" s="18" t="s">
        <v>78</v>
      </c>
      <c r="BK1113" s="205">
        <f>ROUND(I1113*H1113,2)</f>
        <v>0</v>
      </c>
      <c r="BL1113" s="18" t="s">
        <v>254</v>
      </c>
      <c r="BM1113" s="204" t="s">
        <v>1901</v>
      </c>
    </row>
    <row r="1114" spans="1:65" s="2" customFormat="1" ht="78">
      <c r="A1114" s="35"/>
      <c r="B1114" s="36"/>
      <c r="C1114" s="37"/>
      <c r="D1114" s="206" t="s">
        <v>171</v>
      </c>
      <c r="E1114" s="37"/>
      <c r="F1114" s="207" t="s">
        <v>1902</v>
      </c>
      <c r="G1114" s="37"/>
      <c r="H1114" s="37"/>
      <c r="I1114" s="116"/>
      <c r="J1114" s="37"/>
      <c r="K1114" s="37"/>
      <c r="L1114" s="40"/>
      <c r="M1114" s="208"/>
      <c r="N1114" s="209"/>
      <c r="O1114" s="65"/>
      <c r="P1114" s="65"/>
      <c r="Q1114" s="65"/>
      <c r="R1114" s="65"/>
      <c r="S1114" s="65"/>
      <c r="T1114" s="66"/>
      <c r="U1114" s="35"/>
      <c r="V1114" s="35"/>
      <c r="W1114" s="35"/>
      <c r="X1114" s="35"/>
      <c r="Y1114" s="35"/>
      <c r="Z1114" s="35"/>
      <c r="AA1114" s="35"/>
      <c r="AB1114" s="35"/>
      <c r="AC1114" s="35"/>
      <c r="AD1114" s="35"/>
      <c r="AE1114" s="35"/>
      <c r="AT1114" s="18" t="s">
        <v>171</v>
      </c>
      <c r="AU1114" s="18" t="s">
        <v>80</v>
      </c>
    </row>
    <row r="1115" spans="1:65" s="12" customFormat="1" ht="22.9" customHeight="1">
      <c r="B1115" s="177"/>
      <c r="C1115" s="178"/>
      <c r="D1115" s="179" t="s">
        <v>70</v>
      </c>
      <c r="E1115" s="191" t="s">
        <v>1903</v>
      </c>
      <c r="F1115" s="191" t="s">
        <v>1904</v>
      </c>
      <c r="G1115" s="178"/>
      <c r="H1115" s="178"/>
      <c r="I1115" s="181"/>
      <c r="J1115" s="192">
        <f>BK1115</f>
        <v>0</v>
      </c>
      <c r="K1115" s="178"/>
      <c r="L1115" s="183"/>
      <c r="M1115" s="184"/>
      <c r="N1115" s="185"/>
      <c r="O1115" s="185"/>
      <c r="P1115" s="186">
        <f>SUM(P1116:P1118)</f>
        <v>0</v>
      </c>
      <c r="Q1115" s="185"/>
      <c r="R1115" s="186">
        <f>SUM(R1116:R1118)</f>
        <v>1.67E-2</v>
      </c>
      <c r="S1115" s="185"/>
      <c r="T1115" s="187">
        <f>SUM(T1116:T1118)</f>
        <v>0</v>
      </c>
      <c r="AR1115" s="188" t="s">
        <v>80</v>
      </c>
      <c r="AT1115" s="189" t="s">
        <v>70</v>
      </c>
      <c r="AU1115" s="189" t="s">
        <v>78</v>
      </c>
      <c r="AY1115" s="188" t="s">
        <v>162</v>
      </c>
      <c r="BK1115" s="190">
        <f>SUM(BK1116:BK1118)</f>
        <v>0</v>
      </c>
    </row>
    <row r="1116" spans="1:65" s="2" customFormat="1" ht="16.5" customHeight="1">
      <c r="A1116" s="35"/>
      <c r="B1116" s="36"/>
      <c r="C1116" s="193" t="s">
        <v>1905</v>
      </c>
      <c r="D1116" s="193" t="s">
        <v>164</v>
      </c>
      <c r="E1116" s="194" t="s">
        <v>1906</v>
      </c>
      <c r="F1116" s="195" t="s">
        <v>1907</v>
      </c>
      <c r="G1116" s="196" t="s">
        <v>481</v>
      </c>
      <c r="H1116" s="197">
        <v>10</v>
      </c>
      <c r="I1116" s="198"/>
      <c r="J1116" s="199">
        <f>ROUND(I1116*H1116,2)</f>
        <v>0</v>
      </c>
      <c r="K1116" s="195" t="s">
        <v>168</v>
      </c>
      <c r="L1116" s="40"/>
      <c r="M1116" s="200" t="s">
        <v>19</v>
      </c>
      <c r="N1116" s="201" t="s">
        <v>42</v>
      </c>
      <c r="O1116" s="65"/>
      <c r="P1116" s="202">
        <f>O1116*H1116</f>
        <v>0</v>
      </c>
      <c r="Q1116" s="202">
        <v>1.67E-3</v>
      </c>
      <c r="R1116" s="202">
        <f>Q1116*H1116</f>
        <v>1.67E-2</v>
      </c>
      <c r="S1116" s="202">
        <v>0</v>
      </c>
      <c r="T1116" s="203">
        <f>S1116*H1116</f>
        <v>0</v>
      </c>
      <c r="U1116" s="35"/>
      <c r="V1116" s="35"/>
      <c r="W1116" s="35"/>
      <c r="X1116" s="35"/>
      <c r="Y1116" s="35"/>
      <c r="Z1116" s="35"/>
      <c r="AA1116" s="35"/>
      <c r="AB1116" s="35"/>
      <c r="AC1116" s="35"/>
      <c r="AD1116" s="35"/>
      <c r="AE1116" s="35"/>
      <c r="AR1116" s="204" t="s">
        <v>254</v>
      </c>
      <c r="AT1116" s="204" t="s">
        <v>164</v>
      </c>
      <c r="AU1116" s="204" t="s">
        <v>80</v>
      </c>
      <c r="AY1116" s="18" t="s">
        <v>162</v>
      </c>
      <c r="BE1116" s="205">
        <f>IF(N1116="základní",J1116,0)</f>
        <v>0</v>
      </c>
      <c r="BF1116" s="205">
        <f>IF(N1116="snížená",J1116,0)</f>
        <v>0</v>
      </c>
      <c r="BG1116" s="205">
        <f>IF(N1116="zákl. přenesená",J1116,0)</f>
        <v>0</v>
      </c>
      <c r="BH1116" s="205">
        <f>IF(N1116="sníž. přenesená",J1116,0)</f>
        <v>0</v>
      </c>
      <c r="BI1116" s="205">
        <f>IF(N1116="nulová",J1116,0)</f>
        <v>0</v>
      </c>
      <c r="BJ1116" s="18" t="s">
        <v>78</v>
      </c>
      <c r="BK1116" s="205">
        <f>ROUND(I1116*H1116,2)</f>
        <v>0</v>
      </c>
      <c r="BL1116" s="18" t="s">
        <v>254</v>
      </c>
      <c r="BM1116" s="204" t="s">
        <v>1908</v>
      </c>
    </row>
    <row r="1117" spans="1:65" s="2" customFormat="1" ht="21.75" customHeight="1">
      <c r="A1117" s="35"/>
      <c r="B1117" s="36"/>
      <c r="C1117" s="193" t="s">
        <v>1909</v>
      </c>
      <c r="D1117" s="193" t="s">
        <v>164</v>
      </c>
      <c r="E1117" s="194" t="s">
        <v>1910</v>
      </c>
      <c r="F1117" s="195" t="s">
        <v>1911</v>
      </c>
      <c r="G1117" s="196" t="s">
        <v>262</v>
      </c>
      <c r="H1117" s="197">
        <v>1.7000000000000001E-2</v>
      </c>
      <c r="I1117" s="198"/>
      <c r="J1117" s="199">
        <f>ROUND(I1117*H1117,2)</f>
        <v>0</v>
      </c>
      <c r="K1117" s="195" t="s">
        <v>168</v>
      </c>
      <c r="L1117" s="40"/>
      <c r="M1117" s="200" t="s">
        <v>19</v>
      </c>
      <c r="N1117" s="201" t="s">
        <v>42</v>
      </c>
      <c r="O1117" s="65"/>
      <c r="P1117" s="202">
        <f>O1117*H1117</f>
        <v>0</v>
      </c>
      <c r="Q1117" s="202">
        <v>0</v>
      </c>
      <c r="R1117" s="202">
        <f>Q1117*H1117</f>
        <v>0</v>
      </c>
      <c r="S1117" s="202">
        <v>0</v>
      </c>
      <c r="T1117" s="203">
        <f>S1117*H1117</f>
        <v>0</v>
      </c>
      <c r="U1117" s="35"/>
      <c r="V1117" s="35"/>
      <c r="W1117" s="35"/>
      <c r="X1117" s="35"/>
      <c r="Y1117" s="35"/>
      <c r="Z1117" s="35"/>
      <c r="AA1117" s="35"/>
      <c r="AB1117" s="35"/>
      <c r="AC1117" s="35"/>
      <c r="AD1117" s="35"/>
      <c r="AE1117" s="35"/>
      <c r="AR1117" s="204" t="s">
        <v>254</v>
      </c>
      <c r="AT1117" s="204" t="s">
        <v>164</v>
      </c>
      <c r="AU1117" s="204" t="s">
        <v>80</v>
      </c>
      <c r="AY1117" s="18" t="s">
        <v>162</v>
      </c>
      <c r="BE1117" s="205">
        <f>IF(N1117="základní",J1117,0)</f>
        <v>0</v>
      </c>
      <c r="BF1117" s="205">
        <f>IF(N1117="snížená",J1117,0)</f>
        <v>0</v>
      </c>
      <c r="BG1117" s="205">
        <f>IF(N1117="zákl. přenesená",J1117,0)</f>
        <v>0</v>
      </c>
      <c r="BH1117" s="205">
        <f>IF(N1117="sníž. přenesená",J1117,0)</f>
        <v>0</v>
      </c>
      <c r="BI1117" s="205">
        <f>IF(N1117="nulová",J1117,0)</f>
        <v>0</v>
      </c>
      <c r="BJ1117" s="18" t="s">
        <v>78</v>
      </c>
      <c r="BK1117" s="205">
        <f>ROUND(I1117*H1117,2)</f>
        <v>0</v>
      </c>
      <c r="BL1117" s="18" t="s">
        <v>254</v>
      </c>
      <c r="BM1117" s="204" t="s">
        <v>1912</v>
      </c>
    </row>
    <row r="1118" spans="1:65" s="2" customFormat="1" ht="78">
      <c r="A1118" s="35"/>
      <c r="B1118" s="36"/>
      <c r="C1118" s="37"/>
      <c r="D1118" s="206" t="s">
        <v>171</v>
      </c>
      <c r="E1118" s="37"/>
      <c r="F1118" s="207" t="s">
        <v>1609</v>
      </c>
      <c r="G1118" s="37"/>
      <c r="H1118" s="37"/>
      <c r="I1118" s="116"/>
      <c r="J1118" s="37"/>
      <c r="K1118" s="37"/>
      <c r="L1118" s="40"/>
      <c r="M1118" s="208"/>
      <c r="N1118" s="209"/>
      <c r="O1118" s="65"/>
      <c r="P1118" s="65"/>
      <c r="Q1118" s="65"/>
      <c r="R1118" s="65"/>
      <c r="S1118" s="65"/>
      <c r="T1118" s="66"/>
      <c r="U1118" s="35"/>
      <c r="V1118" s="35"/>
      <c r="W1118" s="35"/>
      <c r="X1118" s="35"/>
      <c r="Y1118" s="35"/>
      <c r="Z1118" s="35"/>
      <c r="AA1118" s="35"/>
      <c r="AB1118" s="35"/>
      <c r="AC1118" s="35"/>
      <c r="AD1118" s="35"/>
      <c r="AE1118" s="35"/>
      <c r="AT1118" s="18" t="s">
        <v>171</v>
      </c>
      <c r="AU1118" s="18" t="s">
        <v>80</v>
      </c>
    </row>
    <row r="1119" spans="1:65" s="12" customFormat="1" ht="22.9" customHeight="1">
      <c r="B1119" s="177"/>
      <c r="C1119" s="178"/>
      <c r="D1119" s="179" t="s">
        <v>70</v>
      </c>
      <c r="E1119" s="191" t="s">
        <v>1913</v>
      </c>
      <c r="F1119" s="191" t="s">
        <v>1914</v>
      </c>
      <c r="G1119" s="178"/>
      <c r="H1119" s="178"/>
      <c r="I1119" s="181"/>
      <c r="J1119" s="192">
        <f>BK1119</f>
        <v>0</v>
      </c>
      <c r="K1119" s="178"/>
      <c r="L1119" s="183"/>
      <c r="M1119" s="184"/>
      <c r="N1119" s="185"/>
      <c r="O1119" s="185"/>
      <c r="P1119" s="186">
        <f>SUM(P1120:P1157)</f>
        <v>0</v>
      </c>
      <c r="Q1119" s="185"/>
      <c r="R1119" s="186">
        <f>SUM(R1120:R1157)</f>
        <v>82.99466790999999</v>
      </c>
      <c r="S1119" s="185"/>
      <c r="T1119" s="187">
        <f>SUM(T1120:T1157)</f>
        <v>0</v>
      </c>
      <c r="AR1119" s="188" t="s">
        <v>80</v>
      </c>
      <c r="AT1119" s="189" t="s">
        <v>70</v>
      </c>
      <c r="AU1119" s="189" t="s">
        <v>78</v>
      </c>
      <c r="AY1119" s="188" t="s">
        <v>162</v>
      </c>
      <c r="BK1119" s="190">
        <f>SUM(BK1120:BK1157)</f>
        <v>0</v>
      </c>
    </row>
    <row r="1120" spans="1:65" s="2" customFormat="1" ht="16.5" customHeight="1">
      <c r="A1120" s="35"/>
      <c r="B1120" s="36"/>
      <c r="C1120" s="193" t="s">
        <v>1915</v>
      </c>
      <c r="D1120" s="193" t="s">
        <v>164</v>
      </c>
      <c r="E1120" s="194" t="s">
        <v>1916</v>
      </c>
      <c r="F1120" s="195" t="s">
        <v>1917</v>
      </c>
      <c r="G1120" s="196" t="s">
        <v>181</v>
      </c>
      <c r="H1120" s="197">
        <v>11.177</v>
      </c>
      <c r="I1120" s="198"/>
      <c r="J1120" s="199">
        <f>ROUND(I1120*H1120,2)</f>
        <v>0</v>
      </c>
      <c r="K1120" s="195" t="s">
        <v>19</v>
      </c>
      <c r="L1120" s="40"/>
      <c r="M1120" s="200" t="s">
        <v>19</v>
      </c>
      <c r="N1120" s="201" t="s">
        <v>42</v>
      </c>
      <c r="O1120" s="65"/>
      <c r="P1120" s="202">
        <f>O1120*H1120</f>
        <v>0</v>
      </c>
      <c r="Q1120" s="202">
        <v>0</v>
      </c>
      <c r="R1120" s="202">
        <f>Q1120*H1120</f>
        <v>0</v>
      </c>
      <c r="S1120" s="202">
        <v>0</v>
      </c>
      <c r="T1120" s="203">
        <f>S1120*H1120</f>
        <v>0</v>
      </c>
      <c r="U1120" s="35"/>
      <c r="V1120" s="35"/>
      <c r="W1120" s="35"/>
      <c r="X1120" s="35"/>
      <c r="Y1120" s="35"/>
      <c r="Z1120" s="35"/>
      <c r="AA1120" s="35"/>
      <c r="AB1120" s="35"/>
      <c r="AC1120" s="35"/>
      <c r="AD1120" s="35"/>
      <c r="AE1120" s="35"/>
      <c r="AR1120" s="204" t="s">
        <v>254</v>
      </c>
      <c r="AT1120" s="204" t="s">
        <v>164</v>
      </c>
      <c r="AU1120" s="204" t="s">
        <v>80</v>
      </c>
      <c r="AY1120" s="18" t="s">
        <v>162</v>
      </c>
      <c r="BE1120" s="205">
        <f>IF(N1120="základní",J1120,0)</f>
        <v>0</v>
      </c>
      <c r="BF1120" s="205">
        <f>IF(N1120="snížená",J1120,0)</f>
        <v>0</v>
      </c>
      <c r="BG1120" s="205">
        <f>IF(N1120="zákl. přenesená",J1120,0)</f>
        <v>0</v>
      </c>
      <c r="BH1120" s="205">
        <f>IF(N1120="sníž. přenesená",J1120,0)</f>
        <v>0</v>
      </c>
      <c r="BI1120" s="205">
        <f>IF(N1120="nulová",J1120,0)</f>
        <v>0</v>
      </c>
      <c r="BJ1120" s="18" t="s">
        <v>78</v>
      </c>
      <c r="BK1120" s="205">
        <f>ROUND(I1120*H1120,2)</f>
        <v>0</v>
      </c>
      <c r="BL1120" s="18" t="s">
        <v>254</v>
      </c>
      <c r="BM1120" s="204" t="s">
        <v>1918</v>
      </c>
    </row>
    <row r="1121" spans="1:65" s="2" customFormat="1" ht="19.5">
      <c r="A1121" s="35"/>
      <c r="B1121" s="36"/>
      <c r="C1121" s="37"/>
      <c r="D1121" s="206" t="s">
        <v>264</v>
      </c>
      <c r="E1121" s="37"/>
      <c r="F1121" s="207" t="s">
        <v>1919</v>
      </c>
      <c r="G1121" s="37"/>
      <c r="H1121" s="37"/>
      <c r="I1121" s="116"/>
      <c r="J1121" s="37"/>
      <c r="K1121" s="37"/>
      <c r="L1121" s="40"/>
      <c r="M1121" s="208"/>
      <c r="N1121" s="209"/>
      <c r="O1121" s="65"/>
      <c r="P1121" s="65"/>
      <c r="Q1121" s="65"/>
      <c r="R1121" s="65"/>
      <c r="S1121" s="65"/>
      <c r="T1121" s="66"/>
      <c r="U1121" s="35"/>
      <c r="V1121" s="35"/>
      <c r="W1121" s="35"/>
      <c r="X1121" s="35"/>
      <c r="Y1121" s="35"/>
      <c r="Z1121" s="35"/>
      <c r="AA1121" s="35"/>
      <c r="AB1121" s="35"/>
      <c r="AC1121" s="35"/>
      <c r="AD1121" s="35"/>
      <c r="AE1121" s="35"/>
      <c r="AT1121" s="18" t="s">
        <v>264</v>
      </c>
      <c r="AU1121" s="18" t="s">
        <v>80</v>
      </c>
    </row>
    <row r="1122" spans="1:65" s="13" customFormat="1" ht="11.25">
      <c r="B1122" s="210"/>
      <c r="C1122" s="211"/>
      <c r="D1122" s="206" t="s">
        <v>184</v>
      </c>
      <c r="E1122" s="212" t="s">
        <v>19</v>
      </c>
      <c r="F1122" s="213" t="s">
        <v>1920</v>
      </c>
      <c r="G1122" s="211"/>
      <c r="H1122" s="214">
        <v>11.177</v>
      </c>
      <c r="I1122" s="215"/>
      <c r="J1122" s="211"/>
      <c r="K1122" s="211"/>
      <c r="L1122" s="216"/>
      <c r="M1122" s="217"/>
      <c r="N1122" s="218"/>
      <c r="O1122" s="218"/>
      <c r="P1122" s="218"/>
      <c r="Q1122" s="218"/>
      <c r="R1122" s="218"/>
      <c r="S1122" s="218"/>
      <c r="T1122" s="219"/>
      <c r="AT1122" s="220" t="s">
        <v>184</v>
      </c>
      <c r="AU1122" s="220" t="s">
        <v>80</v>
      </c>
      <c r="AV1122" s="13" t="s">
        <v>80</v>
      </c>
      <c r="AW1122" s="13" t="s">
        <v>33</v>
      </c>
      <c r="AX1122" s="13" t="s">
        <v>78</v>
      </c>
      <c r="AY1122" s="220" t="s">
        <v>162</v>
      </c>
    </row>
    <row r="1123" spans="1:65" s="2" customFormat="1" ht="16.5" customHeight="1">
      <c r="A1123" s="35"/>
      <c r="B1123" s="36"/>
      <c r="C1123" s="193" t="s">
        <v>1921</v>
      </c>
      <c r="D1123" s="193" t="s">
        <v>164</v>
      </c>
      <c r="E1123" s="194" t="s">
        <v>1922</v>
      </c>
      <c r="F1123" s="195" t="s">
        <v>1923</v>
      </c>
      <c r="G1123" s="196" t="s">
        <v>181</v>
      </c>
      <c r="H1123" s="197">
        <v>4.7729999999999997</v>
      </c>
      <c r="I1123" s="198"/>
      <c r="J1123" s="199">
        <f>ROUND(I1123*H1123,2)</f>
        <v>0</v>
      </c>
      <c r="K1123" s="195" t="s">
        <v>19</v>
      </c>
      <c r="L1123" s="40"/>
      <c r="M1123" s="200" t="s">
        <v>19</v>
      </c>
      <c r="N1123" s="201" t="s">
        <v>42</v>
      </c>
      <c r="O1123" s="65"/>
      <c r="P1123" s="202">
        <f>O1123*H1123</f>
        <v>0</v>
      </c>
      <c r="Q1123" s="202">
        <v>0</v>
      </c>
      <c r="R1123" s="202">
        <f>Q1123*H1123</f>
        <v>0</v>
      </c>
      <c r="S1123" s="202">
        <v>0</v>
      </c>
      <c r="T1123" s="203">
        <f>S1123*H1123</f>
        <v>0</v>
      </c>
      <c r="U1123" s="35"/>
      <c r="V1123" s="35"/>
      <c r="W1123" s="35"/>
      <c r="X1123" s="35"/>
      <c r="Y1123" s="35"/>
      <c r="Z1123" s="35"/>
      <c r="AA1123" s="35"/>
      <c r="AB1123" s="35"/>
      <c r="AC1123" s="35"/>
      <c r="AD1123" s="35"/>
      <c r="AE1123" s="35"/>
      <c r="AR1123" s="204" t="s">
        <v>254</v>
      </c>
      <c r="AT1123" s="204" t="s">
        <v>164</v>
      </c>
      <c r="AU1123" s="204" t="s">
        <v>80</v>
      </c>
      <c r="AY1123" s="18" t="s">
        <v>162</v>
      </c>
      <c r="BE1123" s="205">
        <f>IF(N1123="základní",J1123,0)</f>
        <v>0</v>
      </c>
      <c r="BF1123" s="205">
        <f>IF(N1123="snížená",J1123,0)</f>
        <v>0</v>
      </c>
      <c r="BG1123" s="205">
        <f>IF(N1123="zákl. přenesená",J1123,0)</f>
        <v>0</v>
      </c>
      <c r="BH1123" s="205">
        <f>IF(N1123="sníž. přenesená",J1123,0)</f>
        <v>0</v>
      </c>
      <c r="BI1123" s="205">
        <f>IF(N1123="nulová",J1123,0)</f>
        <v>0</v>
      </c>
      <c r="BJ1123" s="18" t="s">
        <v>78</v>
      </c>
      <c r="BK1123" s="205">
        <f>ROUND(I1123*H1123,2)</f>
        <v>0</v>
      </c>
      <c r="BL1123" s="18" t="s">
        <v>254</v>
      </c>
      <c r="BM1123" s="204" t="s">
        <v>1924</v>
      </c>
    </row>
    <row r="1124" spans="1:65" s="2" customFormat="1" ht="19.5">
      <c r="A1124" s="35"/>
      <c r="B1124" s="36"/>
      <c r="C1124" s="37"/>
      <c r="D1124" s="206" t="s">
        <v>264</v>
      </c>
      <c r="E1124" s="37"/>
      <c r="F1124" s="207" t="s">
        <v>1925</v>
      </c>
      <c r="G1124" s="37"/>
      <c r="H1124" s="37"/>
      <c r="I1124" s="116"/>
      <c r="J1124" s="37"/>
      <c r="K1124" s="37"/>
      <c r="L1124" s="40"/>
      <c r="M1124" s="208"/>
      <c r="N1124" s="209"/>
      <c r="O1124" s="65"/>
      <c r="P1124" s="65"/>
      <c r="Q1124" s="65"/>
      <c r="R1124" s="65"/>
      <c r="S1124" s="65"/>
      <c r="T1124" s="66"/>
      <c r="U1124" s="35"/>
      <c r="V1124" s="35"/>
      <c r="W1124" s="35"/>
      <c r="X1124" s="35"/>
      <c r="Y1124" s="35"/>
      <c r="Z1124" s="35"/>
      <c r="AA1124" s="35"/>
      <c r="AB1124" s="35"/>
      <c r="AC1124" s="35"/>
      <c r="AD1124" s="35"/>
      <c r="AE1124" s="35"/>
      <c r="AT1124" s="18" t="s">
        <v>264</v>
      </c>
      <c r="AU1124" s="18" t="s">
        <v>80</v>
      </c>
    </row>
    <row r="1125" spans="1:65" s="13" customFormat="1" ht="11.25">
      <c r="B1125" s="210"/>
      <c r="C1125" s="211"/>
      <c r="D1125" s="206" t="s">
        <v>184</v>
      </c>
      <c r="E1125" s="212" t="s">
        <v>19</v>
      </c>
      <c r="F1125" s="213" t="s">
        <v>1926</v>
      </c>
      <c r="G1125" s="211"/>
      <c r="H1125" s="214">
        <v>4.7729999999999997</v>
      </c>
      <c r="I1125" s="215"/>
      <c r="J1125" s="211"/>
      <c r="K1125" s="211"/>
      <c r="L1125" s="216"/>
      <c r="M1125" s="217"/>
      <c r="N1125" s="218"/>
      <c r="O1125" s="218"/>
      <c r="P1125" s="218"/>
      <c r="Q1125" s="218"/>
      <c r="R1125" s="218"/>
      <c r="S1125" s="218"/>
      <c r="T1125" s="219"/>
      <c r="AT1125" s="220" t="s">
        <v>184</v>
      </c>
      <c r="AU1125" s="220" t="s">
        <v>80</v>
      </c>
      <c r="AV1125" s="13" t="s">
        <v>80</v>
      </c>
      <c r="AW1125" s="13" t="s">
        <v>33</v>
      </c>
      <c r="AX1125" s="13" t="s">
        <v>78</v>
      </c>
      <c r="AY1125" s="220" t="s">
        <v>162</v>
      </c>
    </row>
    <row r="1126" spans="1:65" s="2" customFormat="1" ht="21.75" customHeight="1">
      <c r="A1126" s="35"/>
      <c r="B1126" s="36"/>
      <c r="C1126" s="193" t="s">
        <v>1927</v>
      </c>
      <c r="D1126" s="193" t="s">
        <v>164</v>
      </c>
      <c r="E1126" s="194" t="s">
        <v>1928</v>
      </c>
      <c r="F1126" s="195" t="s">
        <v>1929</v>
      </c>
      <c r="G1126" s="196" t="s">
        <v>250</v>
      </c>
      <c r="H1126" s="197">
        <v>225.29</v>
      </c>
      <c r="I1126" s="198"/>
      <c r="J1126" s="199">
        <f>ROUND(I1126*H1126,2)</f>
        <v>0</v>
      </c>
      <c r="K1126" s="195" t="s">
        <v>168</v>
      </c>
      <c r="L1126" s="40"/>
      <c r="M1126" s="200" t="s">
        <v>19</v>
      </c>
      <c r="N1126" s="201" t="s">
        <v>42</v>
      </c>
      <c r="O1126" s="65"/>
      <c r="P1126" s="202">
        <f>O1126*H1126</f>
        <v>0</v>
      </c>
      <c r="Q1126" s="202">
        <v>1.157E-2</v>
      </c>
      <c r="R1126" s="202">
        <f>Q1126*H1126</f>
        <v>2.6066053</v>
      </c>
      <c r="S1126" s="202">
        <v>0</v>
      </c>
      <c r="T1126" s="203">
        <f>S1126*H1126</f>
        <v>0</v>
      </c>
      <c r="U1126" s="35"/>
      <c r="V1126" s="35"/>
      <c r="W1126" s="35"/>
      <c r="X1126" s="35"/>
      <c r="Y1126" s="35"/>
      <c r="Z1126" s="35"/>
      <c r="AA1126" s="35"/>
      <c r="AB1126" s="35"/>
      <c r="AC1126" s="35"/>
      <c r="AD1126" s="35"/>
      <c r="AE1126" s="35"/>
      <c r="AR1126" s="204" t="s">
        <v>254</v>
      </c>
      <c r="AT1126" s="204" t="s">
        <v>164</v>
      </c>
      <c r="AU1126" s="204" t="s">
        <v>80</v>
      </c>
      <c r="AY1126" s="18" t="s">
        <v>162</v>
      </c>
      <c r="BE1126" s="205">
        <f>IF(N1126="základní",J1126,0)</f>
        <v>0</v>
      </c>
      <c r="BF1126" s="205">
        <f>IF(N1126="snížená",J1126,0)</f>
        <v>0</v>
      </c>
      <c r="BG1126" s="205">
        <f>IF(N1126="zákl. přenesená",J1126,0)</f>
        <v>0</v>
      </c>
      <c r="BH1126" s="205">
        <f>IF(N1126="sníž. přenesená",J1126,0)</f>
        <v>0</v>
      </c>
      <c r="BI1126" s="205">
        <f>IF(N1126="nulová",J1126,0)</f>
        <v>0</v>
      </c>
      <c r="BJ1126" s="18" t="s">
        <v>78</v>
      </c>
      <c r="BK1126" s="205">
        <f>ROUND(I1126*H1126,2)</f>
        <v>0</v>
      </c>
      <c r="BL1126" s="18" t="s">
        <v>254</v>
      </c>
      <c r="BM1126" s="204" t="s">
        <v>1930</v>
      </c>
    </row>
    <row r="1127" spans="1:65" s="2" customFormat="1" ht="39">
      <c r="A1127" s="35"/>
      <c r="B1127" s="36"/>
      <c r="C1127" s="37"/>
      <c r="D1127" s="206" t="s">
        <v>171</v>
      </c>
      <c r="E1127" s="37"/>
      <c r="F1127" s="207" t="s">
        <v>1931</v>
      </c>
      <c r="G1127" s="37"/>
      <c r="H1127" s="37"/>
      <c r="I1127" s="116"/>
      <c r="J1127" s="37"/>
      <c r="K1127" s="37"/>
      <c r="L1127" s="40"/>
      <c r="M1127" s="208"/>
      <c r="N1127" s="209"/>
      <c r="O1127" s="65"/>
      <c r="P1127" s="65"/>
      <c r="Q1127" s="65"/>
      <c r="R1127" s="65"/>
      <c r="S1127" s="65"/>
      <c r="T1127" s="66"/>
      <c r="U1127" s="35"/>
      <c r="V1127" s="35"/>
      <c r="W1127" s="35"/>
      <c r="X1127" s="35"/>
      <c r="Y1127" s="35"/>
      <c r="Z1127" s="35"/>
      <c r="AA1127" s="35"/>
      <c r="AB1127" s="35"/>
      <c r="AC1127" s="35"/>
      <c r="AD1127" s="35"/>
      <c r="AE1127" s="35"/>
      <c r="AT1127" s="18" t="s">
        <v>171</v>
      </c>
      <c r="AU1127" s="18" t="s">
        <v>80</v>
      </c>
    </row>
    <row r="1128" spans="1:65" s="13" customFormat="1" ht="11.25">
      <c r="B1128" s="210"/>
      <c r="C1128" s="211"/>
      <c r="D1128" s="206" t="s">
        <v>184</v>
      </c>
      <c r="E1128" s="212" t="s">
        <v>19</v>
      </c>
      <c r="F1128" s="213" t="s">
        <v>1932</v>
      </c>
      <c r="G1128" s="211"/>
      <c r="H1128" s="214">
        <v>132.91</v>
      </c>
      <c r="I1128" s="215"/>
      <c r="J1128" s="211"/>
      <c r="K1128" s="211"/>
      <c r="L1128" s="216"/>
      <c r="M1128" s="217"/>
      <c r="N1128" s="218"/>
      <c r="O1128" s="218"/>
      <c r="P1128" s="218"/>
      <c r="Q1128" s="218"/>
      <c r="R1128" s="218"/>
      <c r="S1128" s="218"/>
      <c r="T1128" s="219"/>
      <c r="AT1128" s="220" t="s">
        <v>184</v>
      </c>
      <c r="AU1128" s="220" t="s">
        <v>80</v>
      </c>
      <c r="AV1128" s="13" t="s">
        <v>80</v>
      </c>
      <c r="AW1128" s="13" t="s">
        <v>33</v>
      </c>
      <c r="AX1128" s="13" t="s">
        <v>71</v>
      </c>
      <c r="AY1128" s="220" t="s">
        <v>162</v>
      </c>
    </row>
    <row r="1129" spans="1:65" s="13" customFormat="1" ht="11.25">
      <c r="B1129" s="210"/>
      <c r="C1129" s="211"/>
      <c r="D1129" s="206" t="s">
        <v>184</v>
      </c>
      <c r="E1129" s="212" t="s">
        <v>19</v>
      </c>
      <c r="F1129" s="213" t="s">
        <v>1933</v>
      </c>
      <c r="G1129" s="211"/>
      <c r="H1129" s="214">
        <v>92.38</v>
      </c>
      <c r="I1129" s="215"/>
      <c r="J1129" s="211"/>
      <c r="K1129" s="211"/>
      <c r="L1129" s="216"/>
      <c r="M1129" s="217"/>
      <c r="N1129" s="218"/>
      <c r="O1129" s="218"/>
      <c r="P1129" s="218"/>
      <c r="Q1129" s="218"/>
      <c r="R1129" s="218"/>
      <c r="S1129" s="218"/>
      <c r="T1129" s="219"/>
      <c r="AT1129" s="220" t="s">
        <v>184</v>
      </c>
      <c r="AU1129" s="220" t="s">
        <v>80</v>
      </c>
      <c r="AV1129" s="13" t="s">
        <v>80</v>
      </c>
      <c r="AW1129" s="13" t="s">
        <v>33</v>
      </c>
      <c r="AX1129" s="13" t="s">
        <v>71</v>
      </c>
      <c r="AY1129" s="220" t="s">
        <v>162</v>
      </c>
    </row>
    <row r="1130" spans="1:65" s="14" customFormat="1" ht="11.25">
      <c r="B1130" s="221"/>
      <c r="C1130" s="222"/>
      <c r="D1130" s="206" t="s">
        <v>184</v>
      </c>
      <c r="E1130" s="223" t="s">
        <v>19</v>
      </c>
      <c r="F1130" s="224" t="s">
        <v>236</v>
      </c>
      <c r="G1130" s="222"/>
      <c r="H1130" s="225">
        <v>225.29</v>
      </c>
      <c r="I1130" s="226"/>
      <c r="J1130" s="222"/>
      <c r="K1130" s="222"/>
      <c r="L1130" s="227"/>
      <c r="M1130" s="228"/>
      <c r="N1130" s="229"/>
      <c r="O1130" s="229"/>
      <c r="P1130" s="229"/>
      <c r="Q1130" s="229"/>
      <c r="R1130" s="229"/>
      <c r="S1130" s="229"/>
      <c r="T1130" s="230"/>
      <c r="AT1130" s="231" t="s">
        <v>184</v>
      </c>
      <c r="AU1130" s="231" t="s">
        <v>80</v>
      </c>
      <c r="AV1130" s="14" t="s">
        <v>169</v>
      </c>
      <c r="AW1130" s="14" t="s">
        <v>33</v>
      </c>
      <c r="AX1130" s="14" t="s">
        <v>78</v>
      </c>
      <c r="AY1130" s="231" t="s">
        <v>162</v>
      </c>
    </row>
    <row r="1131" spans="1:65" s="2" customFormat="1" ht="21.75" customHeight="1">
      <c r="A1131" s="35"/>
      <c r="B1131" s="36"/>
      <c r="C1131" s="193" t="s">
        <v>1934</v>
      </c>
      <c r="D1131" s="193" t="s">
        <v>164</v>
      </c>
      <c r="E1131" s="194" t="s">
        <v>1935</v>
      </c>
      <c r="F1131" s="195" t="s">
        <v>1936</v>
      </c>
      <c r="G1131" s="196" t="s">
        <v>250</v>
      </c>
      <c r="H1131" s="197">
        <v>3065.4</v>
      </c>
      <c r="I1131" s="198"/>
      <c r="J1131" s="199">
        <f>ROUND(I1131*H1131,2)</f>
        <v>0</v>
      </c>
      <c r="K1131" s="195" t="s">
        <v>168</v>
      </c>
      <c r="L1131" s="40"/>
      <c r="M1131" s="200" t="s">
        <v>19</v>
      </c>
      <c r="N1131" s="201" t="s">
        <v>42</v>
      </c>
      <c r="O1131" s="65"/>
      <c r="P1131" s="202">
        <f>O1131*H1131</f>
        <v>0</v>
      </c>
      <c r="Q1131" s="202">
        <v>0</v>
      </c>
      <c r="R1131" s="202">
        <f>Q1131*H1131</f>
        <v>0</v>
      </c>
      <c r="S1131" s="202">
        <v>0</v>
      </c>
      <c r="T1131" s="203">
        <f>S1131*H1131</f>
        <v>0</v>
      </c>
      <c r="U1131" s="35"/>
      <c r="V1131" s="35"/>
      <c r="W1131" s="35"/>
      <c r="X1131" s="35"/>
      <c r="Y1131" s="35"/>
      <c r="Z1131" s="35"/>
      <c r="AA1131" s="35"/>
      <c r="AB1131" s="35"/>
      <c r="AC1131" s="35"/>
      <c r="AD1131" s="35"/>
      <c r="AE1131" s="35"/>
      <c r="AR1131" s="204" t="s">
        <v>254</v>
      </c>
      <c r="AT1131" s="204" t="s">
        <v>164</v>
      </c>
      <c r="AU1131" s="204" t="s">
        <v>80</v>
      </c>
      <c r="AY1131" s="18" t="s">
        <v>162</v>
      </c>
      <c r="BE1131" s="205">
        <f>IF(N1131="základní",J1131,0)</f>
        <v>0</v>
      </c>
      <c r="BF1131" s="205">
        <f>IF(N1131="snížená",J1131,0)</f>
        <v>0</v>
      </c>
      <c r="BG1131" s="205">
        <f>IF(N1131="zákl. přenesená",J1131,0)</f>
        <v>0</v>
      </c>
      <c r="BH1131" s="205">
        <f>IF(N1131="sníž. přenesená",J1131,0)</f>
        <v>0</v>
      </c>
      <c r="BI1131" s="205">
        <f>IF(N1131="nulová",J1131,0)</f>
        <v>0</v>
      </c>
      <c r="BJ1131" s="18" t="s">
        <v>78</v>
      </c>
      <c r="BK1131" s="205">
        <f>ROUND(I1131*H1131,2)</f>
        <v>0</v>
      </c>
      <c r="BL1131" s="18" t="s">
        <v>254</v>
      </c>
      <c r="BM1131" s="204" t="s">
        <v>1937</v>
      </c>
    </row>
    <row r="1132" spans="1:65" s="2" customFormat="1" ht="39">
      <c r="A1132" s="35"/>
      <c r="B1132" s="36"/>
      <c r="C1132" s="37"/>
      <c r="D1132" s="206" t="s">
        <v>171</v>
      </c>
      <c r="E1132" s="37"/>
      <c r="F1132" s="207" t="s">
        <v>1931</v>
      </c>
      <c r="G1132" s="37"/>
      <c r="H1132" s="37"/>
      <c r="I1132" s="116"/>
      <c r="J1132" s="37"/>
      <c r="K1132" s="37"/>
      <c r="L1132" s="40"/>
      <c r="M1132" s="208"/>
      <c r="N1132" s="209"/>
      <c r="O1132" s="65"/>
      <c r="P1132" s="65"/>
      <c r="Q1132" s="65"/>
      <c r="R1132" s="65"/>
      <c r="S1132" s="65"/>
      <c r="T1132" s="66"/>
      <c r="U1132" s="35"/>
      <c r="V1132" s="35"/>
      <c r="W1132" s="35"/>
      <c r="X1132" s="35"/>
      <c r="Y1132" s="35"/>
      <c r="Z1132" s="35"/>
      <c r="AA1132" s="35"/>
      <c r="AB1132" s="35"/>
      <c r="AC1132" s="35"/>
      <c r="AD1132" s="35"/>
      <c r="AE1132" s="35"/>
      <c r="AT1132" s="18" t="s">
        <v>171</v>
      </c>
      <c r="AU1132" s="18" t="s">
        <v>80</v>
      </c>
    </row>
    <row r="1133" spans="1:65" s="13" customFormat="1" ht="11.25">
      <c r="B1133" s="210"/>
      <c r="C1133" s="211"/>
      <c r="D1133" s="206" t="s">
        <v>184</v>
      </c>
      <c r="E1133" s="212" t="s">
        <v>19</v>
      </c>
      <c r="F1133" s="213" t="s">
        <v>1938</v>
      </c>
      <c r="G1133" s="211"/>
      <c r="H1133" s="214">
        <v>3065.4</v>
      </c>
      <c r="I1133" s="215"/>
      <c r="J1133" s="211"/>
      <c r="K1133" s="211"/>
      <c r="L1133" s="216"/>
      <c r="M1133" s="217"/>
      <c r="N1133" s="218"/>
      <c r="O1133" s="218"/>
      <c r="P1133" s="218"/>
      <c r="Q1133" s="218"/>
      <c r="R1133" s="218"/>
      <c r="S1133" s="218"/>
      <c r="T1133" s="219"/>
      <c r="AT1133" s="220" t="s">
        <v>184</v>
      </c>
      <c r="AU1133" s="220" t="s">
        <v>80</v>
      </c>
      <c r="AV1133" s="13" t="s">
        <v>80</v>
      </c>
      <c r="AW1133" s="13" t="s">
        <v>33</v>
      </c>
      <c r="AX1133" s="13" t="s">
        <v>78</v>
      </c>
      <c r="AY1133" s="220" t="s">
        <v>162</v>
      </c>
    </row>
    <row r="1134" spans="1:65" s="2" customFormat="1" ht="16.5" customHeight="1">
      <c r="A1134" s="35"/>
      <c r="B1134" s="36"/>
      <c r="C1134" s="232" t="s">
        <v>1939</v>
      </c>
      <c r="D1134" s="232" t="s">
        <v>259</v>
      </c>
      <c r="E1134" s="233" t="s">
        <v>1940</v>
      </c>
      <c r="F1134" s="234" t="s">
        <v>1941</v>
      </c>
      <c r="G1134" s="235" t="s">
        <v>250</v>
      </c>
      <c r="H1134" s="236">
        <v>3065.4</v>
      </c>
      <c r="I1134" s="237"/>
      <c r="J1134" s="238">
        <f>ROUND(I1134*H1134,2)</f>
        <v>0</v>
      </c>
      <c r="K1134" s="234" t="s">
        <v>168</v>
      </c>
      <c r="L1134" s="239"/>
      <c r="M1134" s="240" t="s">
        <v>19</v>
      </c>
      <c r="N1134" s="241" t="s">
        <v>42</v>
      </c>
      <c r="O1134" s="65"/>
      <c r="P1134" s="202">
        <f>O1134*H1134</f>
        <v>0</v>
      </c>
      <c r="Q1134" s="202">
        <v>1.4200000000000001E-2</v>
      </c>
      <c r="R1134" s="202">
        <f>Q1134*H1134</f>
        <v>43.528680000000001</v>
      </c>
      <c r="S1134" s="202">
        <v>0</v>
      </c>
      <c r="T1134" s="203">
        <f>S1134*H1134</f>
        <v>0</v>
      </c>
      <c r="U1134" s="35"/>
      <c r="V1134" s="35"/>
      <c r="W1134" s="35"/>
      <c r="X1134" s="35"/>
      <c r="Y1134" s="35"/>
      <c r="Z1134" s="35"/>
      <c r="AA1134" s="35"/>
      <c r="AB1134" s="35"/>
      <c r="AC1134" s="35"/>
      <c r="AD1134" s="35"/>
      <c r="AE1134" s="35"/>
      <c r="AR1134" s="204" t="s">
        <v>344</v>
      </c>
      <c r="AT1134" s="204" t="s">
        <v>259</v>
      </c>
      <c r="AU1134" s="204" t="s">
        <v>80</v>
      </c>
      <c r="AY1134" s="18" t="s">
        <v>162</v>
      </c>
      <c r="BE1134" s="205">
        <f>IF(N1134="základní",J1134,0)</f>
        <v>0</v>
      </c>
      <c r="BF1134" s="205">
        <f>IF(N1134="snížená",J1134,0)</f>
        <v>0</v>
      </c>
      <c r="BG1134" s="205">
        <f>IF(N1134="zákl. přenesená",J1134,0)</f>
        <v>0</v>
      </c>
      <c r="BH1134" s="205">
        <f>IF(N1134="sníž. přenesená",J1134,0)</f>
        <v>0</v>
      </c>
      <c r="BI1134" s="205">
        <f>IF(N1134="nulová",J1134,0)</f>
        <v>0</v>
      </c>
      <c r="BJ1134" s="18" t="s">
        <v>78</v>
      </c>
      <c r="BK1134" s="205">
        <f>ROUND(I1134*H1134,2)</f>
        <v>0</v>
      </c>
      <c r="BL1134" s="18" t="s">
        <v>254</v>
      </c>
      <c r="BM1134" s="204" t="s">
        <v>1942</v>
      </c>
    </row>
    <row r="1135" spans="1:65" s="2" customFormat="1" ht="21.75" customHeight="1">
      <c r="A1135" s="35"/>
      <c r="B1135" s="36"/>
      <c r="C1135" s="193" t="s">
        <v>1943</v>
      </c>
      <c r="D1135" s="193" t="s">
        <v>164</v>
      </c>
      <c r="E1135" s="194" t="s">
        <v>1944</v>
      </c>
      <c r="F1135" s="195" t="s">
        <v>1945</v>
      </c>
      <c r="G1135" s="196" t="s">
        <v>250</v>
      </c>
      <c r="H1135" s="197">
        <v>1379.76</v>
      </c>
      <c r="I1135" s="198"/>
      <c r="J1135" s="199">
        <f>ROUND(I1135*H1135,2)</f>
        <v>0</v>
      </c>
      <c r="K1135" s="195" t="s">
        <v>168</v>
      </c>
      <c r="L1135" s="40"/>
      <c r="M1135" s="200" t="s">
        <v>19</v>
      </c>
      <c r="N1135" s="201" t="s">
        <v>42</v>
      </c>
      <c r="O1135" s="65"/>
      <c r="P1135" s="202">
        <f>O1135*H1135</f>
        <v>0</v>
      </c>
      <c r="Q1135" s="202">
        <v>1.567E-2</v>
      </c>
      <c r="R1135" s="202">
        <f>Q1135*H1135</f>
        <v>21.620839199999999</v>
      </c>
      <c r="S1135" s="202">
        <v>0</v>
      </c>
      <c r="T1135" s="203">
        <f>S1135*H1135</f>
        <v>0</v>
      </c>
      <c r="U1135" s="35"/>
      <c r="V1135" s="35"/>
      <c r="W1135" s="35"/>
      <c r="X1135" s="35"/>
      <c r="Y1135" s="35"/>
      <c r="Z1135" s="35"/>
      <c r="AA1135" s="35"/>
      <c r="AB1135" s="35"/>
      <c r="AC1135" s="35"/>
      <c r="AD1135" s="35"/>
      <c r="AE1135" s="35"/>
      <c r="AR1135" s="204" t="s">
        <v>254</v>
      </c>
      <c r="AT1135" s="204" t="s">
        <v>164</v>
      </c>
      <c r="AU1135" s="204" t="s">
        <v>80</v>
      </c>
      <c r="AY1135" s="18" t="s">
        <v>162</v>
      </c>
      <c r="BE1135" s="205">
        <f>IF(N1135="základní",J1135,0)</f>
        <v>0</v>
      </c>
      <c r="BF1135" s="205">
        <f>IF(N1135="snížená",J1135,0)</f>
        <v>0</v>
      </c>
      <c r="BG1135" s="205">
        <f>IF(N1135="zákl. přenesená",J1135,0)</f>
        <v>0</v>
      </c>
      <c r="BH1135" s="205">
        <f>IF(N1135="sníž. přenesená",J1135,0)</f>
        <v>0</v>
      </c>
      <c r="BI1135" s="205">
        <f>IF(N1135="nulová",J1135,0)</f>
        <v>0</v>
      </c>
      <c r="BJ1135" s="18" t="s">
        <v>78</v>
      </c>
      <c r="BK1135" s="205">
        <f>ROUND(I1135*H1135,2)</f>
        <v>0</v>
      </c>
      <c r="BL1135" s="18" t="s">
        <v>254</v>
      </c>
      <c r="BM1135" s="204" t="s">
        <v>1946</v>
      </c>
    </row>
    <row r="1136" spans="1:65" s="2" customFormat="1" ht="39">
      <c r="A1136" s="35"/>
      <c r="B1136" s="36"/>
      <c r="C1136" s="37"/>
      <c r="D1136" s="206" t="s">
        <v>171</v>
      </c>
      <c r="E1136" s="37"/>
      <c r="F1136" s="207" t="s">
        <v>1947</v>
      </c>
      <c r="G1136" s="37"/>
      <c r="H1136" s="37"/>
      <c r="I1136" s="116"/>
      <c r="J1136" s="37"/>
      <c r="K1136" s="37"/>
      <c r="L1136" s="40"/>
      <c r="M1136" s="208"/>
      <c r="N1136" s="209"/>
      <c r="O1136" s="65"/>
      <c r="P1136" s="65"/>
      <c r="Q1136" s="65"/>
      <c r="R1136" s="65"/>
      <c r="S1136" s="65"/>
      <c r="T1136" s="66"/>
      <c r="U1136" s="35"/>
      <c r="V1136" s="35"/>
      <c r="W1136" s="35"/>
      <c r="X1136" s="35"/>
      <c r="Y1136" s="35"/>
      <c r="Z1136" s="35"/>
      <c r="AA1136" s="35"/>
      <c r="AB1136" s="35"/>
      <c r="AC1136" s="35"/>
      <c r="AD1136" s="35"/>
      <c r="AE1136" s="35"/>
      <c r="AT1136" s="18" t="s">
        <v>171</v>
      </c>
      <c r="AU1136" s="18" t="s">
        <v>80</v>
      </c>
    </row>
    <row r="1137" spans="1:65" s="13" customFormat="1" ht="11.25">
      <c r="B1137" s="210"/>
      <c r="C1137" s="211"/>
      <c r="D1137" s="206" t="s">
        <v>184</v>
      </c>
      <c r="E1137" s="212" t="s">
        <v>19</v>
      </c>
      <c r="F1137" s="213" t="s">
        <v>776</v>
      </c>
      <c r="G1137" s="211"/>
      <c r="H1137" s="214">
        <v>1379.76</v>
      </c>
      <c r="I1137" s="215"/>
      <c r="J1137" s="211"/>
      <c r="K1137" s="211"/>
      <c r="L1137" s="216"/>
      <c r="M1137" s="217"/>
      <c r="N1137" s="218"/>
      <c r="O1137" s="218"/>
      <c r="P1137" s="218"/>
      <c r="Q1137" s="218"/>
      <c r="R1137" s="218"/>
      <c r="S1137" s="218"/>
      <c r="T1137" s="219"/>
      <c r="AT1137" s="220" t="s">
        <v>184</v>
      </c>
      <c r="AU1137" s="220" t="s">
        <v>80</v>
      </c>
      <c r="AV1137" s="13" t="s">
        <v>80</v>
      </c>
      <c r="AW1137" s="13" t="s">
        <v>33</v>
      </c>
      <c r="AX1137" s="13" t="s">
        <v>78</v>
      </c>
      <c r="AY1137" s="220" t="s">
        <v>162</v>
      </c>
    </row>
    <row r="1138" spans="1:65" s="2" customFormat="1" ht="16.5" customHeight="1">
      <c r="A1138" s="35"/>
      <c r="B1138" s="36"/>
      <c r="C1138" s="193" t="s">
        <v>1948</v>
      </c>
      <c r="D1138" s="193" t="s">
        <v>164</v>
      </c>
      <c r="E1138" s="194" t="s">
        <v>1949</v>
      </c>
      <c r="F1138" s="195" t="s">
        <v>1950</v>
      </c>
      <c r="G1138" s="196" t="s">
        <v>245</v>
      </c>
      <c r="H1138" s="197">
        <v>7838.6009999999997</v>
      </c>
      <c r="I1138" s="198"/>
      <c r="J1138" s="199">
        <f>ROUND(I1138*H1138,2)</f>
        <v>0</v>
      </c>
      <c r="K1138" s="195" t="s">
        <v>168</v>
      </c>
      <c r="L1138" s="40"/>
      <c r="M1138" s="200" t="s">
        <v>19</v>
      </c>
      <c r="N1138" s="201" t="s">
        <v>42</v>
      </c>
      <c r="O1138" s="65"/>
      <c r="P1138" s="202">
        <f>O1138*H1138</f>
        <v>0</v>
      </c>
      <c r="Q1138" s="202">
        <v>1.0000000000000001E-5</v>
      </c>
      <c r="R1138" s="202">
        <f>Q1138*H1138</f>
        <v>7.8386010000000006E-2</v>
      </c>
      <c r="S1138" s="202">
        <v>0</v>
      </c>
      <c r="T1138" s="203">
        <f>S1138*H1138</f>
        <v>0</v>
      </c>
      <c r="U1138" s="35"/>
      <c r="V1138" s="35"/>
      <c r="W1138" s="35"/>
      <c r="X1138" s="35"/>
      <c r="Y1138" s="35"/>
      <c r="Z1138" s="35"/>
      <c r="AA1138" s="35"/>
      <c r="AB1138" s="35"/>
      <c r="AC1138" s="35"/>
      <c r="AD1138" s="35"/>
      <c r="AE1138" s="35"/>
      <c r="AR1138" s="204" t="s">
        <v>254</v>
      </c>
      <c r="AT1138" s="204" t="s">
        <v>164</v>
      </c>
      <c r="AU1138" s="204" t="s">
        <v>80</v>
      </c>
      <c r="AY1138" s="18" t="s">
        <v>162</v>
      </c>
      <c r="BE1138" s="205">
        <f>IF(N1138="základní",J1138,0)</f>
        <v>0</v>
      </c>
      <c r="BF1138" s="205">
        <f>IF(N1138="snížená",J1138,0)</f>
        <v>0</v>
      </c>
      <c r="BG1138" s="205">
        <f>IF(N1138="zákl. přenesená",J1138,0)</f>
        <v>0</v>
      </c>
      <c r="BH1138" s="205">
        <f>IF(N1138="sníž. přenesená",J1138,0)</f>
        <v>0</v>
      </c>
      <c r="BI1138" s="205">
        <f>IF(N1138="nulová",J1138,0)</f>
        <v>0</v>
      </c>
      <c r="BJ1138" s="18" t="s">
        <v>78</v>
      </c>
      <c r="BK1138" s="205">
        <f>ROUND(I1138*H1138,2)</f>
        <v>0</v>
      </c>
      <c r="BL1138" s="18" t="s">
        <v>254</v>
      </c>
      <c r="BM1138" s="204" t="s">
        <v>1951</v>
      </c>
    </row>
    <row r="1139" spans="1:65" s="2" customFormat="1" ht="39">
      <c r="A1139" s="35"/>
      <c r="B1139" s="36"/>
      <c r="C1139" s="37"/>
      <c r="D1139" s="206" t="s">
        <v>171</v>
      </c>
      <c r="E1139" s="37"/>
      <c r="F1139" s="207" t="s">
        <v>1947</v>
      </c>
      <c r="G1139" s="37"/>
      <c r="H1139" s="37"/>
      <c r="I1139" s="116"/>
      <c r="J1139" s="37"/>
      <c r="K1139" s="37"/>
      <c r="L1139" s="40"/>
      <c r="M1139" s="208"/>
      <c r="N1139" s="209"/>
      <c r="O1139" s="65"/>
      <c r="P1139" s="65"/>
      <c r="Q1139" s="65"/>
      <c r="R1139" s="65"/>
      <c r="S1139" s="65"/>
      <c r="T1139" s="66"/>
      <c r="U1139" s="35"/>
      <c r="V1139" s="35"/>
      <c r="W1139" s="35"/>
      <c r="X1139" s="35"/>
      <c r="Y1139" s="35"/>
      <c r="Z1139" s="35"/>
      <c r="AA1139" s="35"/>
      <c r="AB1139" s="35"/>
      <c r="AC1139" s="35"/>
      <c r="AD1139" s="35"/>
      <c r="AE1139" s="35"/>
      <c r="AT1139" s="18" t="s">
        <v>171</v>
      </c>
      <c r="AU1139" s="18" t="s">
        <v>80</v>
      </c>
    </row>
    <row r="1140" spans="1:65" s="13" customFormat="1" ht="11.25">
      <c r="B1140" s="210"/>
      <c r="C1140" s="211"/>
      <c r="D1140" s="206" t="s">
        <v>184</v>
      </c>
      <c r="E1140" s="212" t="s">
        <v>19</v>
      </c>
      <c r="F1140" s="213" t="s">
        <v>1952</v>
      </c>
      <c r="G1140" s="211"/>
      <c r="H1140" s="214">
        <v>7838.6009999999997</v>
      </c>
      <c r="I1140" s="215"/>
      <c r="J1140" s="211"/>
      <c r="K1140" s="211"/>
      <c r="L1140" s="216"/>
      <c r="M1140" s="217"/>
      <c r="N1140" s="218"/>
      <c r="O1140" s="218"/>
      <c r="P1140" s="218"/>
      <c r="Q1140" s="218"/>
      <c r="R1140" s="218"/>
      <c r="S1140" s="218"/>
      <c r="T1140" s="219"/>
      <c r="AT1140" s="220" t="s">
        <v>184</v>
      </c>
      <c r="AU1140" s="220" t="s">
        <v>80</v>
      </c>
      <c r="AV1140" s="13" t="s">
        <v>80</v>
      </c>
      <c r="AW1140" s="13" t="s">
        <v>33</v>
      </c>
      <c r="AX1140" s="13" t="s">
        <v>78</v>
      </c>
      <c r="AY1140" s="220" t="s">
        <v>162</v>
      </c>
    </row>
    <row r="1141" spans="1:65" s="2" customFormat="1" ht="16.5" customHeight="1">
      <c r="A1141" s="35"/>
      <c r="B1141" s="36"/>
      <c r="C1141" s="232" t="s">
        <v>1953</v>
      </c>
      <c r="D1141" s="232" t="s">
        <v>259</v>
      </c>
      <c r="E1141" s="233" t="s">
        <v>1954</v>
      </c>
      <c r="F1141" s="234" t="s">
        <v>1955</v>
      </c>
      <c r="G1141" s="235" t="s">
        <v>250</v>
      </c>
      <c r="H1141" s="236">
        <v>210.95</v>
      </c>
      <c r="I1141" s="237"/>
      <c r="J1141" s="238">
        <f>ROUND(I1141*H1141,2)</f>
        <v>0</v>
      </c>
      <c r="K1141" s="234" t="s">
        <v>168</v>
      </c>
      <c r="L1141" s="239"/>
      <c r="M1141" s="240" t="s">
        <v>19</v>
      </c>
      <c r="N1141" s="241" t="s">
        <v>42</v>
      </c>
      <c r="O1141" s="65"/>
      <c r="P1141" s="202">
        <f>O1141*H1141</f>
        <v>0</v>
      </c>
      <c r="Q1141" s="202">
        <v>1.49E-2</v>
      </c>
      <c r="R1141" s="202">
        <f>Q1141*H1141</f>
        <v>3.1431549999999997</v>
      </c>
      <c r="S1141" s="202">
        <v>0</v>
      </c>
      <c r="T1141" s="203">
        <f>S1141*H1141</f>
        <v>0</v>
      </c>
      <c r="U1141" s="35"/>
      <c r="V1141" s="35"/>
      <c r="W1141" s="35"/>
      <c r="X1141" s="35"/>
      <c r="Y1141" s="35"/>
      <c r="Z1141" s="35"/>
      <c r="AA1141" s="35"/>
      <c r="AB1141" s="35"/>
      <c r="AC1141" s="35"/>
      <c r="AD1141" s="35"/>
      <c r="AE1141" s="35"/>
      <c r="AR1141" s="204" t="s">
        <v>344</v>
      </c>
      <c r="AT1141" s="204" t="s">
        <v>259</v>
      </c>
      <c r="AU1141" s="204" t="s">
        <v>80</v>
      </c>
      <c r="AY1141" s="18" t="s">
        <v>162</v>
      </c>
      <c r="BE1141" s="205">
        <f>IF(N1141="základní",J1141,0)</f>
        <v>0</v>
      </c>
      <c r="BF1141" s="205">
        <f>IF(N1141="snížená",J1141,0)</f>
        <v>0</v>
      </c>
      <c r="BG1141" s="205">
        <f>IF(N1141="zákl. přenesená",J1141,0)</f>
        <v>0</v>
      </c>
      <c r="BH1141" s="205">
        <f>IF(N1141="sníž. přenesená",J1141,0)</f>
        <v>0</v>
      </c>
      <c r="BI1141" s="205">
        <f>IF(N1141="nulová",J1141,0)</f>
        <v>0</v>
      </c>
      <c r="BJ1141" s="18" t="s">
        <v>78</v>
      </c>
      <c r="BK1141" s="205">
        <f>ROUND(I1141*H1141,2)</f>
        <v>0</v>
      </c>
      <c r="BL1141" s="18" t="s">
        <v>254</v>
      </c>
      <c r="BM1141" s="204" t="s">
        <v>1956</v>
      </c>
    </row>
    <row r="1142" spans="1:65" s="2" customFormat="1" ht="16.5" customHeight="1">
      <c r="A1142" s="35"/>
      <c r="B1142" s="36"/>
      <c r="C1142" s="232" t="s">
        <v>1957</v>
      </c>
      <c r="D1142" s="232" t="s">
        <v>259</v>
      </c>
      <c r="E1142" s="233" t="s">
        <v>1958</v>
      </c>
      <c r="F1142" s="234" t="s">
        <v>1959</v>
      </c>
      <c r="G1142" s="235" t="s">
        <v>250</v>
      </c>
      <c r="H1142" s="236">
        <v>506.28</v>
      </c>
      <c r="I1142" s="237"/>
      <c r="J1142" s="238">
        <f>ROUND(I1142*H1142,2)</f>
        <v>0</v>
      </c>
      <c r="K1142" s="234" t="s">
        <v>168</v>
      </c>
      <c r="L1142" s="239"/>
      <c r="M1142" s="240" t="s">
        <v>19</v>
      </c>
      <c r="N1142" s="241" t="s">
        <v>42</v>
      </c>
      <c r="O1142" s="65"/>
      <c r="P1142" s="202">
        <f>O1142*H1142</f>
        <v>0</v>
      </c>
      <c r="Q1142" s="202">
        <v>1.3100000000000001E-2</v>
      </c>
      <c r="R1142" s="202">
        <f>Q1142*H1142</f>
        <v>6.6322679999999998</v>
      </c>
      <c r="S1142" s="202">
        <v>0</v>
      </c>
      <c r="T1142" s="203">
        <f>S1142*H1142</f>
        <v>0</v>
      </c>
      <c r="U1142" s="35"/>
      <c r="V1142" s="35"/>
      <c r="W1142" s="35"/>
      <c r="X1142" s="35"/>
      <c r="Y1142" s="35"/>
      <c r="Z1142" s="35"/>
      <c r="AA1142" s="35"/>
      <c r="AB1142" s="35"/>
      <c r="AC1142" s="35"/>
      <c r="AD1142" s="35"/>
      <c r="AE1142" s="35"/>
      <c r="AR1142" s="204" t="s">
        <v>344</v>
      </c>
      <c r="AT1142" s="204" t="s">
        <v>259</v>
      </c>
      <c r="AU1142" s="204" t="s">
        <v>80</v>
      </c>
      <c r="AY1142" s="18" t="s">
        <v>162</v>
      </c>
      <c r="BE1142" s="205">
        <f>IF(N1142="základní",J1142,0)</f>
        <v>0</v>
      </c>
      <c r="BF1142" s="205">
        <f>IF(N1142="snížená",J1142,0)</f>
        <v>0</v>
      </c>
      <c r="BG1142" s="205">
        <f>IF(N1142="zákl. přenesená",J1142,0)</f>
        <v>0</v>
      </c>
      <c r="BH1142" s="205">
        <f>IF(N1142="sníž. přenesená",J1142,0)</f>
        <v>0</v>
      </c>
      <c r="BI1142" s="205">
        <f>IF(N1142="nulová",J1142,0)</f>
        <v>0</v>
      </c>
      <c r="BJ1142" s="18" t="s">
        <v>78</v>
      </c>
      <c r="BK1142" s="205">
        <f>ROUND(I1142*H1142,2)</f>
        <v>0</v>
      </c>
      <c r="BL1142" s="18" t="s">
        <v>254</v>
      </c>
      <c r="BM1142" s="204" t="s">
        <v>1960</v>
      </c>
    </row>
    <row r="1143" spans="1:65" s="2" customFormat="1" ht="19.5">
      <c r="A1143" s="35"/>
      <c r="B1143" s="36"/>
      <c r="C1143" s="37"/>
      <c r="D1143" s="206" t="s">
        <v>264</v>
      </c>
      <c r="E1143" s="37"/>
      <c r="F1143" s="207" t="s">
        <v>1961</v>
      </c>
      <c r="G1143" s="37"/>
      <c r="H1143" s="37"/>
      <c r="I1143" s="116"/>
      <c r="J1143" s="37"/>
      <c r="K1143" s="37"/>
      <c r="L1143" s="40"/>
      <c r="M1143" s="208"/>
      <c r="N1143" s="209"/>
      <c r="O1143" s="65"/>
      <c r="P1143" s="65"/>
      <c r="Q1143" s="65"/>
      <c r="R1143" s="65"/>
      <c r="S1143" s="65"/>
      <c r="T1143" s="66"/>
      <c r="U1143" s="35"/>
      <c r="V1143" s="35"/>
      <c r="W1143" s="35"/>
      <c r="X1143" s="35"/>
      <c r="Y1143" s="35"/>
      <c r="Z1143" s="35"/>
      <c r="AA1143" s="35"/>
      <c r="AB1143" s="35"/>
      <c r="AC1143" s="35"/>
      <c r="AD1143" s="35"/>
      <c r="AE1143" s="35"/>
      <c r="AT1143" s="18" t="s">
        <v>264</v>
      </c>
      <c r="AU1143" s="18" t="s">
        <v>80</v>
      </c>
    </row>
    <row r="1144" spans="1:65" s="2" customFormat="1" ht="16.5" customHeight="1">
      <c r="A1144" s="35"/>
      <c r="B1144" s="36"/>
      <c r="C1144" s="193" t="s">
        <v>1962</v>
      </c>
      <c r="D1144" s="193" t="s">
        <v>164</v>
      </c>
      <c r="E1144" s="194" t="s">
        <v>1963</v>
      </c>
      <c r="F1144" s="195" t="s">
        <v>1964</v>
      </c>
      <c r="G1144" s="196" t="s">
        <v>250</v>
      </c>
      <c r="H1144" s="197">
        <v>149</v>
      </c>
      <c r="I1144" s="198"/>
      <c r="J1144" s="199">
        <f>ROUND(I1144*H1144,2)</f>
        <v>0</v>
      </c>
      <c r="K1144" s="195" t="s">
        <v>168</v>
      </c>
      <c r="L1144" s="40"/>
      <c r="M1144" s="200" t="s">
        <v>19</v>
      </c>
      <c r="N1144" s="201" t="s">
        <v>42</v>
      </c>
      <c r="O1144" s="65"/>
      <c r="P1144" s="202">
        <f>O1144*H1144</f>
        <v>0</v>
      </c>
      <c r="Q1144" s="202">
        <v>0</v>
      </c>
      <c r="R1144" s="202">
        <f>Q1144*H1144</f>
        <v>0</v>
      </c>
      <c r="S1144" s="202">
        <v>0</v>
      </c>
      <c r="T1144" s="203">
        <f>S1144*H1144</f>
        <v>0</v>
      </c>
      <c r="U1144" s="35"/>
      <c r="V1144" s="35"/>
      <c r="W1144" s="35"/>
      <c r="X1144" s="35"/>
      <c r="Y1144" s="35"/>
      <c r="Z1144" s="35"/>
      <c r="AA1144" s="35"/>
      <c r="AB1144" s="35"/>
      <c r="AC1144" s="35"/>
      <c r="AD1144" s="35"/>
      <c r="AE1144" s="35"/>
      <c r="AR1144" s="204" t="s">
        <v>254</v>
      </c>
      <c r="AT1144" s="204" t="s">
        <v>164</v>
      </c>
      <c r="AU1144" s="204" t="s">
        <v>80</v>
      </c>
      <c r="AY1144" s="18" t="s">
        <v>162</v>
      </c>
      <c r="BE1144" s="205">
        <f>IF(N1144="základní",J1144,0)</f>
        <v>0</v>
      </c>
      <c r="BF1144" s="205">
        <f>IF(N1144="snížená",J1144,0)</f>
        <v>0</v>
      </c>
      <c r="BG1144" s="205">
        <f>IF(N1144="zákl. přenesená",J1144,0)</f>
        <v>0</v>
      </c>
      <c r="BH1144" s="205">
        <f>IF(N1144="sníž. přenesená",J1144,0)</f>
        <v>0</v>
      </c>
      <c r="BI1144" s="205">
        <f>IF(N1144="nulová",J1144,0)</f>
        <v>0</v>
      </c>
      <c r="BJ1144" s="18" t="s">
        <v>78</v>
      </c>
      <c r="BK1144" s="205">
        <f>ROUND(I1144*H1144,2)</f>
        <v>0</v>
      </c>
      <c r="BL1144" s="18" t="s">
        <v>254</v>
      </c>
      <c r="BM1144" s="204" t="s">
        <v>1965</v>
      </c>
    </row>
    <row r="1145" spans="1:65" s="2" customFormat="1" ht="58.5">
      <c r="A1145" s="35"/>
      <c r="B1145" s="36"/>
      <c r="C1145" s="37"/>
      <c r="D1145" s="206" t="s">
        <v>171</v>
      </c>
      <c r="E1145" s="37"/>
      <c r="F1145" s="207" t="s">
        <v>1966</v>
      </c>
      <c r="G1145" s="37"/>
      <c r="H1145" s="37"/>
      <c r="I1145" s="116"/>
      <c r="J1145" s="37"/>
      <c r="K1145" s="37"/>
      <c r="L1145" s="40"/>
      <c r="M1145" s="208"/>
      <c r="N1145" s="209"/>
      <c r="O1145" s="65"/>
      <c r="P1145" s="65"/>
      <c r="Q1145" s="65"/>
      <c r="R1145" s="65"/>
      <c r="S1145" s="65"/>
      <c r="T1145" s="66"/>
      <c r="U1145" s="35"/>
      <c r="V1145" s="35"/>
      <c r="W1145" s="35"/>
      <c r="X1145" s="35"/>
      <c r="Y1145" s="35"/>
      <c r="Z1145" s="35"/>
      <c r="AA1145" s="35"/>
      <c r="AB1145" s="35"/>
      <c r="AC1145" s="35"/>
      <c r="AD1145" s="35"/>
      <c r="AE1145" s="35"/>
      <c r="AT1145" s="18" t="s">
        <v>171</v>
      </c>
      <c r="AU1145" s="18" t="s">
        <v>80</v>
      </c>
    </row>
    <row r="1146" spans="1:65" s="2" customFormat="1" ht="16.5" customHeight="1">
      <c r="A1146" s="35"/>
      <c r="B1146" s="36"/>
      <c r="C1146" s="232" t="s">
        <v>1967</v>
      </c>
      <c r="D1146" s="232" t="s">
        <v>259</v>
      </c>
      <c r="E1146" s="233" t="s">
        <v>1968</v>
      </c>
      <c r="F1146" s="234" t="s">
        <v>1969</v>
      </c>
      <c r="G1146" s="235" t="s">
        <v>245</v>
      </c>
      <c r="H1146" s="236">
        <v>238.4</v>
      </c>
      <c r="I1146" s="237"/>
      <c r="J1146" s="238">
        <f>ROUND(I1146*H1146,2)</f>
        <v>0</v>
      </c>
      <c r="K1146" s="234" t="s">
        <v>19</v>
      </c>
      <c r="L1146" s="239"/>
      <c r="M1146" s="240" t="s">
        <v>19</v>
      </c>
      <c r="N1146" s="241" t="s">
        <v>42</v>
      </c>
      <c r="O1146" s="65"/>
      <c r="P1146" s="202">
        <f>O1146*H1146</f>
        <v>0</v>
      </c>
      <c r="Q1146" s="202">
        <v>3.15E-3</v>
      </c>
      <c r="R1146" s="202">
        <f>Q1146*H1146</f>
        <v>0.75096000000000007</v>
      </c>
      <c r="S1146" s="202">
        <v>0</v>
      </c>
      <c r="T1146" s="203">
        <f>S1146*H1146</f>
        <v>0</v>
      </c>
      <c r="U1146" s="35"/>
      <c r="V1146" s="35"/>
      <c r="W1146" s="35"/>
      <c r="X1146" s="35"/>
      <c r="Y1146" s="35"/>
      <c r="Z1146" s="35"/>
      <c r="AA1146" s="35"/>
      <c r="AB1146" s="35"/>
      <c r="AC1146" s="35"/>
      <c r="AD1146" s="35"/>
      <c r="AE1146" s="35"/>
      <c r="AR1146" s="204" t="s">
        <v>344</v>
      </c>
      <c r="AT1146" s="204" t="s">
        <v>259</v>
      </c>
      <c r="AU1146" s="204" t="s">
        <v>80</v>
      </c>
      <c r="AY1146" s="18" t="s">
        <v>162</v>
      </c>
      <c r="BE1146" s="205">
        <f>IF(N1146="základní",J1146,0)</f>
        <v>0</v>
      </c>
      <c r="BF1146" s="205">
        <f>IF(N1146="snížená",J1146,0)</f>
        <v>0</v>
      </c>
      <c r="BG1146" s="205">
        <f>IF(N1146="zákl. přenesená",J1146,0)</f>
        <v>0</v>
      </c>
      <c r="BH1146" s="205">
        <f>IF(N1146="sníž. přenesená",J1146,0)</f>
        <v>0</v>
      </c>
      <c r="BI1146" s="205">
        <f>IF(N1146="nulová",J1146,0)</f>
        <v>0</v>
      </c>
      <c r="BJ1146" s="18" t="s">
        <v>78</v>
      </c>
      <c r="BK1146" s="205">
        <f>ROUND(I1146*H1146,2)</f>
        <v>0</v>
      </c>
      <c r="BL1146" s="18" t="s">
        <v>254</v>
      </c>
      <c r="BM1146" s="204" t="s">
        <v>1970</v>
      </c>
    </row>
    <row r="1147" spans="1:65" s="2" customFormat="1" ht="19.5">
      <c r="A1147" s="35"/>
      <c r="B1147" s="36"/>
      <c r="C1147" s="37"/>
      <c r="D1147" s="206" t="s">
        <v>264</v>
      </c>
      <c r="E1147" s="37"/>
      <c r="F1147" s="207" t="s">
        <v>1971</v>
      </c>
      <c r="G1147" s="37"/>
      <c r="H1147" s="37"/>
      <c r="I1147" s="116"/>
      <c r="J1147" s="37"/>
      <c r="K1147" s="37"/>
      <c r="L1147" s="40"/>
      <c r="M1147" s="208"/>
      <c r="N1147" s="209"/>
      <c r="O1147" s="65"/>
      <c r="P1147" s="65"/>
      <c r="Q1147" s="65"/>
      <c r="R1147" s="65"/>
      <c r="S1147" s="65"/>
      <c r="T1147" s="66"/>
      <c r="U1147" s="35"/>
      <c r="V1147" s="35"/>
      <c r="W1147" s="35"/>
      <c r="X1147" s="35"/>
      <c r="Y1147" s="35"/>
      <c r="Z1147" s="35"/>
      <c r="AA1147" s="35"/>
      <c r="AB1147" s="35"/>
      <c r="AC1147" s="35"/>
      <c r="AD1147" s="35"/>
      <c r="AE1147" s="35"/>
      <c r="AT1147" s="18" t="s">
        <v>264</v>
      </c>
      <c r="AU1147" s="18" t="s">
        <v>80</v>
      </c>
    </row>
    <row r="1148" spans="1:65" s="13" customFormat="1" ht="11.25">
      <c r="B1148" s="210"/>
      <c r="C1148" s="211"/>
      <c r="D1148" s="206" t="s">
        <v>184</v>
      </c>
      <c r="E1148" s="211"/>
      <c r="F1148" s="213" t="s">
        <v>1972</v>
      </c>
      <c r="G1148" s="211"/>
      <c r="H1148" s="214">
        <v>238.4</v>
      </c>
      <c r="I1148" s="215"/>
      <c r="J1148" s="211"/>
      <c r="K1148" s="211"/>
      <c r="L1148" s="216"/>
      <c r="M1148" s="217"/>
      <c r="N1148" s="218"/>
      <c r="O1148" s="218"/>
      <c r="P1148" s="218"/>
      <c r="Q1148" s="218"/>
      <c r="R1148" s="218"/>
      <c r="S1148" s="218"/>
      <c r="T1148" s="219"/>
      <c r="AT1148" s="220" t="s">
        <v>184</v>
      </c>
      <c r="AU1148" s="220" t="s">
        <v>80</v>
      </c>
      <c r="AV1148" s="13" t="s">
        <v>80</v>
      </c>
      <c r="AW1148" s="13" t="s">
        <v>4</v>
      </c>
      <c r="AX1148" s="13" t="s">
        <v>78</v>
      </c>
      <c r="AY1148" s="220" t="s">
        <v>162</v>
      </c>
    </row>
    <row r="1149" spans="1:65" s="2" customFormat="1" ht="16.5" customHeight="1">
      <c r="A1149" s="35"/>
      <c r="B1149" s="36"/>
      <c r="C1149" s="193" t="s">
        <v>1973</v>
      </c>
      <c r="D1149" s="193" t="s">
        <v>164</v>
      </c>
      <c r="E1149" s="194" t="s">
        <v>1974</v>
      </c>
      <c r="F1149" s="195" t="s">
        <v>1975</v>
      </c>
      <c r="G1149" s="196" t="s">
        <v>245</v>
      </c>
      <c r="H1149" s="197">
        <v>672.01599999999996</v>
      </c>
      <c r="I1149" s="198"/>
      <c r="J1149" s="199">
        <f>ROUND(I1149*H1149,2)</f>
        <v>0</v>
      </c>
      <c r="K1149" s="195" t="s">
        <v>168</v>
      </c>
      <c r="L1149" s="40"/>
      <c r="M1149" s="200" t="s">
        <v>19</v>
      </c>
      <c r="N1149" s="201" t="s">
        <v>42</v>
      </c>
      <c r="O1149" s="65"/>
      <c r="P1149" s="202">
        <f>O1149*H1149</f>
        <v>0</v>
      </c>
      <c r="Q1149" s="202">
        <v>8.9999999999999998E-4</v>
      </c>
      <c r="R1149" s="202">
        <f>Q1149*H1149</f>
        <v>0.60481439999999997</v>
      </c>
      <c r="S1149" s="202">
        <v>0</v>
      </c>
      <c r="T1149" s="203">
        <f>S1149*H1149</f>
        <v>0</v>
      </c>
      <c r="U1149" s="35"/>
      <c r="V1149" s="35"/>
      <c r="W1149" s="35"/>
      <c r="X1149" s="35"/>
      <c r="Y1149" s="35"/>
      <c r="Z1149" s="35"/>
      <c r="AA1149" s="35"/>
      <c r="AB1149" s="35"/>
      <c r="AC1149" s="35"/>
      <c r="AD1149" s="35"/>
      <c r="AE1149" s="35"/>
      <c r="AR1149" s="204" t="s">
        <v>254</v>
      </c>
      <c r="AT1149" s="204" t="s">
        <v>164</v>
      </c>
      <c r="AU1149" s="204" t="s">
        <v>80</v>
      </c>
      <c r="AY1149" s="18" t="s">
        <v>162</v>
      </c>
      <c r="BE1149" s="205">
        <f>IF(N1149="základní",J1149,0)</f>
        <v>0</v>
      </c>
      <c r="BF1149" s="205">
        <f>IF(N1149="snížená",J1149,0)</f>
        <v>0</v>
      </c>
      <c r="BG1149" s="205">
        <f>IF(N1149="zákl. přenesená",J1149,0)</f>
        <v>0</v>
      </c>
      <c r="BH1149" s="205">
        <f>IF(N1149="sníž. přenesená",J1149,0)</f>
        <v>0</v>
      </c>
      <c r="BI1149" s="205">
        <f>IF(N1149="nulová",J1149,0)</f>
        <v>0</v>
      </c>
      <c r="BJ1149" s="18" t="s">
        <v>78</v>
      </c>
      <c r="BK1149" s="205">
        <f>ROUND(I1149*H1149,2)</f>
        <v>0</v>
      </c>
      <c r="BL1149" s="18" t="s">
        <v>254</v>
      </c>
      <c r="BM1149" s="204" t="s">
        <v>1976</v>
      </c>
    </row>
    <row r="1150" spans="1:65" s="2" customFormat="1" ht="58.5">
      <c r="A1150" s="35"/>
      <c r="B1150" s="36"/>
      <c r="C1150" s="37"/>
      <c r="D1150" s="206" t="s">
        <v>171</v>
      </c>
      <c r="E1150" s="37"/>
      <c r="F1150" s="207" t="s">
        <v>1966</v>
      </c>
      <c r="G1150" s="37"/>
      <c r="H1150" s="37"/>
      <c r="I1150" s="116"/>
      <c r="J1150" s="37"/>
      <c r="K1150" s="37"/>
      <c r="L1150" s="40"/>
      <c r="M1150" s="208"/>
      <c r="N1150" s="209"/>
      <c r="O1150" s="65"/>
      <c r="P1150" s="65"/>
      <c r="Q1150" s="65"/>
      <c r="R1150" s="65"/>
      <c r="S1150" s="65"/>
      <c r="T1150" s="66"/>
      <c r="U1150" s="35"/>
      <c r="V1150" s="35"/>
      <c r="W1150" s="35"/>
      <c r="X1150" s="35"/>
      <c r="Y1150" s="35"/>
      <c r="Z1150" s="35"/>
      <c r="AA1150" s="35"/>
      <c r="AB1150" s="35"/>
      <c r="AC1150" s="35"/>
      <c r="AD1150" s="35"/>
      <c r="AE1150" s="35"/>
      <c r="AT1150" s="18" t="s">
        <v>171</v>
      </c>
      <c r="AU1150" s="18" t="s">
        <v>80</v>
      </c>
    </row>
    <row r="1151" spans="1:65" s="2" customFormat="1" ht="21.75" customHeight="1">
      <c r="A1151" s="35"/>
      <c r="B1151" s="36"/>
      <c r="C1151" s="193" t="s">
        <v>1977</v>
      </c>
      <c r="D1151" s="193" t="s">
        <v>164</v>
      </c>
      <c r="E1151" s="194" t="s">
        <v>1978</v>
      </c>
      <c r="F1151" s="195" t="s">
        <v>1979</v>
      </c>
      <c r="G1151" s="196" t="s">
        <v>250</v>
      </c>
      <c r="H1151" s="197">
        <v>149</v>
      </c>
      <c r="I1151" s="198"/>
      <c r="J1151" s="199">
        <f>ROUND(I1151*H1151,2)</f>
        <v>0</v>
      </c>
      <c r="K1151" s="195" t="s">
        <v>168</v>
      </c>
      <c r="L1151" s="40"/>
      <c r="M1151" s="200" t="s">
        <v>19</v>
      </c>
      <c r="N1151" s="201" t="s">
        <v>42</v>
      </c>
      <c r="O1151" s="65"/>
      <c r="P1151" s="202">
        <f>O1151*H1151</f>
        <v>0</v>
      </c>
      <c r="Q1151" s="202">
        <v>4.0000000000000003E-5</v>
      </c>
      <c r="R1151" s="202">
        <f>Q1151*H1151</f>
        <v>5.9600000000000009E-3</v>
      </c>
      <c r="S1151" s="202">
        <v>0</v>
      </c>
      <c r="T1151" s="203">
        <f>S1151*H1151</f>
        <v>0</v>
      </c>
      <c r="U1151" s="35"/>
      <c r="V1151" s="35"/>
      <c r="W1151" s="35"/>
      <c r="X1151" s="35"/>
      <c r="Y1151" s="35"/>
      <c r="Z1151" s="35"/>
      <c r="AA1151" s="35"/>
      <c r="AB1151" s="35"/>
      <c r="AC1151" s="35"/>
      <c r="AD1151" s="35"/>
      <c r="AE1151" s="35"/>
      <c r="AR1151" s="204" t="s">
        <v>254</v>
      </c>
      <c r="AT1151" s="204" t="s">
        <v>164</v>
      </c>
      <c r="AU1151" s="204" t="s">
        <v>80</v>
      </c>
      <c r="AY1151" s="18" t="s">
        <v>162</v>
      </c>
      <c r="BE1151" s="205">
        <f>IF(N1151="základní",J1151,0)</f>
        <v>0</v>
      </c>
      <c r="BF1151" s="205">
        <f>IF(N1151="snížená",J1151,0)</f>
        <v>0</v>
      </c>
      <c r="BG1151" s="205">
        <f>IF(N1151="zákl. přenesená",J1151,0)</f>
        <v>0</v>
      </c>
      <c r="BH1151" s="205">
        <f>IF(N1151="sníž. přenesená",J1151,0)</f>
        <v>0</v>
      </c>
      <c r="BI1151" s="205">
        <f>IF(N1151="nulová",J1151,0)</f>
        <v>0</v>
      </c>
      <c r="BJ1151" s="18" t="s">
        <v>78</v>
      </c>
      <c r="BK1151" s="205">
        <f>ROUND(I1151*H1151,2)</f>
        <v>0</v>
      </c>
      <c r="BL1151" s="18" t="s">
        <v>254</v>
      </c>
      <c r="BM1151" s="204" t="s">
        <v>1980</v>
      </c>
    </row>
    <row r="1152" spans="1:65" s="2" customFormat="1" ht="58.5">
      <c r="A1152" s="35"/>
      <c r="B1152" s="36"/>
      <c r="C1152" s="37"/>
      <c r="D1152" s="206" t="s">
        <v>171</v>
      </c>
      <c r="E1152" s="37"/>
      <c r="F1152" s="207" t="s">
        <v>1966</v>
      </c>
      <c r="G1152" s="37"/>
      <c r="H1152" s="37"/>
      <c r="I1152" s="116"/>
      <c r="J1152" s="37"/>
      <c r="K1152" s="37"/>
      <c r="L1152" s="40"/>
      <c r="M1152" s="208"/>
      <c r="N1152" s="209"/>
      <c r="O1152" s="65"/>
      <c r="P1152" s="65"/>
      <c r="Q1152" s="65"/>
      <c r="R1152" s="65"/>
      <c r="S1152" s="65"/>
      <c r="T1152" s="66"/>
      <c r="U1152" s="35"/>
      <c r="V1152" s="35"/>
      <c r="W1152" s="35"/>
      <c r="X1152" s="35"/>
      <c r="Y1152" s="35"/>
      <c r="Z1152" s="35"/>
      <c r="AA1152" s="35"/>
      <c r="AB1152" s="35"/>
      <c r="AC1152" s="35"/>
      <c r="AD1152" s="35"/>
      <c r="AE1152" s="35"/>
      <c r="AT1152" s="18" t="s">
        <v>171</v>
      </c>
      <c r="AU1152" s="18" t="s">
        <v>80</v>
      </c>
    </row>
    <row r="1153" spans="1:65" s="2" customFormat="1" ht="16.5" customHeight="1">
      <c r="A1153" s="35"/>
      <c r="B1153" s="36"/>
      <c r="C1153" s="232" t="s">
        <v>1981</v>
      </c>
      <c r="D1153" s="232" t="s">
        <v>259</v>
      </c>
      <c r="E1153" s="233" t="s">
        <v>1982</v>
      </c>
      <c r="F1153" s="234" t="s">
        <v>1983</v>
      </c>
      <c r="G1153" s="235" t="s">
        <v>250</v>
      </c>
      <c r="H1153" s="236">
        <v>160.91999999999999</v>
      </c>
      <c r="I1153" s="237"/>
      <c r="J1153" s="238">
        <f>ROUND(I1153*H1153,2)</f>
        <v>0</v>
      </c>
      <c r="K1153" s="234" t="s">
        <v>168</v>
      </c>
      <c r="L1153" s="239"/>
      <c r="M1153" s="240" t="s">
        <v>19</v>
      </c>
      <c r="N1153" s="241" t="s">
        <v>42</v>
      </c>
      <c r="O1153" s="65"/>
      <c r="P1153" s="202">
        <f>O1153*H1153</f>
        <v>0</v>
      </c>
      <c r="Q1153" s="202">
        <v>2.5000000000000001E-2</v>
      </c>
      <c r="R1153" s="202">
        <f>Q1153*H1153</f>
        <v>4.0229999999999997</v>
      </c>
      <c r="S1153" s="202">
        <v>0</v>
      </c>
      <c r="T1153" s="203">
        <f>S1153*H1153</f>
        <v>0</v>
      </c>
      <c r="U1153" s="35"/>
      <c r="V1153" s="35"/>
      <c r="W1153" s="35"/>
      <c r="X1153" s="35"/>
      <c r="Y1153" s="35"/>
      <c r="Z1153" s="35"/>
      <c r="AA1153" s="35"/>
      <c r="AB1153" s="35"/>
      <c r="AC1153" s="35"/>
      <c r="AD1153" s="35"/>
      <c r="AE1153" s="35"/>
      <c r="AR1153" s="204" t="s">
        <v>344</v>
      </c>
      <c r="AT1153" s="204" t="s">
        <v>259</v>
      </c>
      <c r="AU1153" s="204" t="s">
        <v>80</v>
      </c>
      <c r="AY1153" s="18" t="s">
        <v>162</v>
      </c>
      <c r="BE1153" s="205">
        <f>IF(N1153="základní",J1153,0)</f>
        <v>0</v>
      </c>
      <c r="BF1153" s="205">
        <f>IF(N1153="snížená",J1153,0)</f>
        <v>0</v>
      </c>
      <c r="BG1153" s="205">
        <f>IF(N1153="zákl. přenesená",J1153,0)</f>
        <v>0</v>
      </c>
      <c r="BH1153" s="205">
        <f>IF(N1153="sníž. přenesená",J1153,0)</f>
        <v>0</v>
      </c>
      <c r="BI1153" s="205">
        <f>IF(N1153="nulová",J1153,0)</f>
        <v>0</v>
      </c>
      <c r="BJ1153" s="18" t="s">
        <v>78</v>
      </c>
      <c r="BK1153" s="205">
        <f>ROUND(I1153*H1153,2)</f>
        <v>0</v>
      </c>
      <c r="BL1153" s="18" t="s">
        <v>254</v>
      </c>
      <c r="BM1153" s="204" t="s">
        <v>1984</v>
      </c>
    </row>
    <row r="1154" spans="1:65" s="2" customFormat="1" ht="19.5">
      <c r="A1154" s="35"/>
      <c r="B1154" s="36"/>
      <c r="C1154" s="37"/>
      <c r="D1154" s="206" t="s">
        <v>264</v>
      </c>
      <c r="E1154" s="37"/>
      <c r="F1154" s="207" t="s">
        <v>1971</v>
      </c>
      <c r="G1154" s="37"/>
      <c r="H1154" s="37"/>
      <c r="I1154" s="116"/>
      <c r="J1154" s="37"/>
      <c r="K1154" s="37"/>
      <c r="L1154" s="40"/>
      <c r="M1154" s="208"/>
      <c r="N1154" s="209"/>
      <c r="O1154" s="65"/>
      <c r="P1154" s="65"/>
      <c r="Q1154" s="65"/>
      <c r="R1154" s="65"/>
      <c r="S1154" s="65"/>
      <c r="T1154" s="66"/>
      <c r="U1154" s="35"/>
      <c r="V1154" s="35"/>
      <c r="W1154" s="35"/>
      <c r="X1154" s="35"/>
      <c r="Y1154" s="35"/>
      <c r="Z1154" s="35"/>
      <c r="AA1154" s="35"/>
      <c r="AB1154" s="35"/>
      <c r="AC1154" s="35"/>
      <c r="AD1154" s="35"/>
      <c r="AE1154" s="35"/>
      <c r="AT1154" s="18" t="s">
        <v>264</v>
      </c>
      <c r="AU1154" s="18" t="s">
        <v>80</v>
      </c>
    </row>
    <row r="1155" spans="1:65" s="13" customFormat="1" ht="11.25">
      <c r="B1155" s="210"/>
      <c r="C1155" s="211"/>
      <c r="D1155" s="206" t="s">
        <v>184</v>
      </c>
      <c r="E1155" s="211"/>
      <c r="F1155" s="213" t="s">
        <v>1985</v>
      </c>
      <c r="G1155" s="211"/>
      <c r="H1155" s="214">
        <v>160.91999999999999</v>
      </c>
      <c r="I1155" s="215"/>
      <c r="J1155" s="211"/>
      <c r="K1155" s="211"/>
      <c r="L1155" s="216"/>
      <c r="M1155" s="217"/>
      <c r="N1155" s="218"/>
      <c r="O1155" s="218"/>
      <c r="P1155" s="218"/>
      <c r="Q1155" s="218"/>
      <c r="R1155" s="218"/>
      <c r="S1155" s="218"/>
      <c r="T1155" s="219"/>
      <c r="AT1155" s="220" t="s">
        <v>184</v>
      </c>
      <c r="AU1155" s="220" t="s">
        <v>80</v>
      </c>
      <c r="AV1155" s="13" t="s">
        <v>80</v>
      </c>
      <c r="AW1155" s="13" t="s">
        <v>4</v>
      </c>
      <c r="AX1155" s="13" t="s">
        <v>78</v>
      </c>
      <c r="AY1155" s="220" t="s">
        <v>162</v>
      </c>
    </row>
    <row r="1156" spans="1:65" s="2" customFormat="1" ht="21.75" customHeight="1">
      <c r="A1156" s="35"/>
      <c r="B1156" s="36"/>
      <c r="C1156" s="193" t="s">
        <v>1986</v>
      </c>
      <c r="D1156" s="193" t="s">
        <v>164</v>
      </c>
      <c r="E1156" s="194" t="s">
        <v>1987</v>
      </c>
      <c r="F1156" s="195" t="s">
        <v>1988</v>
      </c>
      <c r="G1156" s="196" t="s">
        <v>262</v>
      </c>
      <c r="H1156" s="197">
        <v>82.995000000000005</v>
      </c>
      <c r="I1156" s="198"/>
      <c r="J1156" s="199">
        <f>ROUND(I1156*H1156,2)</f>
        <v>0</v>
      </c>
      <c r="K1156" s="195" t="s">
        <v>168</v>
      </c>
      <c r="L1156" s="40"/>
      <c r="M1156" s="200" t="s">
        <v>19</v>
      </c>
      <c r="N1156" s="201" t="s">
        <v>42</v>
      </c>
      <c r="O1156" s="65"/>
      <c r="P1156" s="202">
        <f>O1156*H1156</f>
        <v>0</v>
      </c>
      <c r="Q1156" s="202">
        <v>0</v>
      </c>
      <c r="R1156" s="202">
        <f>Q1156*H1156</f>
        <v>0</v>
      </c>
      <c r="S1156" s="202">
        <v>0</v>
      </c>
      <c r="T1156" s="203">
        <f>S1156*H1156</f>
        <v>0</v>
      </c>
      <c r="U1156" s="35"/>
      <c r="V1156" s="35"/>
      <c r="W1156" s="35"/>
      <c r="X1156" s="35"/>
      <c r="Y1156" s="35"/>
      <c r="Z1156" s="35"/>
      <c r="AA1156" s="35"/>
      <c r="AB1156" s="35"/>
      <c r="AC1156" s="35"/>
      <c r="AD1156" s="35"/>
      <c r="AE1156" s="35"/>
      <c r="AR1156" s="204" t="s">
        <v>254</v>
      </c>
      <c r="AT1156" s="204" t="s">
        <v>164</v>
      </c>
      <c r="AU1156" s="204" t="s">
        <v>80</v>
      </c>
      <c r="AY1156" s="18" t="s">
        <v>162</v>
      </c>
      <c r="BE1156" s="205">
        <f>IF(N1156="základní",J1156,0)</f>
        <v>0</v>
      </c>
      <c r="BF1156" s="205">
        <f>IF(N1156="snížená",J1156,0)</f>
        <v>0</v>
      </c>
      <c r="BG1156" s="205">
        <f>IF(N1156="zákl. přenesená",J1156,0)</f>
        <v>0</v>
      </c>
      <c r="BH1156" s="205">
        <f>IF(N1156="sníž. přenesená",J1156,0)</f>
        <v>0</v>
      </c>
      <c r="BI1156" s="205">
        <f>IF(N1156="nulová",J1156,0)</f>
        <v>0</v>
      </c>
      <c r="BJ1156" s="18" t="s">
        <v>78</v>
      </c>
      <c r="BK1156" s="205">
        <f>ROUND(I1156*H1156,2)</f>
        <v>0</v>
      </c>
      <c r="BL1156" s="18" t="s">
        <v>254</v>
      </c>
      <c r="BM1156" s="204" t="s">
        <v>1989</v>
      </c>
    </row>
    <row r="1157" spans="1:65" s="2" customFormat="1" ht="78">
      <c r="A1157" s="35"/>
      <c r="B1157" s="36"/>
      <c r="C1157" s="37"/>
      <c r="D1157" s="206" t="s">
        <v>171</v>
      </c>
      <c r="E1157" s="37"/>
      <c r="F1157" s="207" t="s">
        <v>1702</v>
      </c>
      <c r="G1157" s="37"/>
      <c r="H1157" s="37"/>
      <c r="I1157" s="116"/>
      <c r="J1157" s="37"/>
      <c r="K1157" s="37"/>
      <c r="L1157" s="40"/>
      <c r="M1157" s="208"/>
      <c r="N1157" s="209"/>
      <c r="O1157" s="65"/>
      <c r="P1157" s="65"/>
      <c r="Q1157" s="65"/>
      <c r="R1157" s="65"/>
      <c r="S1157" s="65"/>
      <c r="T1157" s="66"/>
      <c r="U1157" s="35"/>
      <c r="V1157" s="35"/>
      <c r="W1157" s="35"/>
      <c r="X1157" s="35"/>
      <c r="Y1157" s="35"/>
      <c r="Z1157" s="35"/>
      <c r="AA1157" s="35"/>
      <c r="AB1157" s="35"/>
      <c r="AC1157" s="35"/>
      <c r="AD1157" s="35"/>
      <c r="AE1157" s="35"/>
      <c r="AT1157" s="18" t="s">
        <v>171</v>
      </c>
      <c r="AU1157" s="18" t="s">
        <v>80</v>
      </c>
    </row>
    <row r="1158" spans="1:65" s="12" customFormat="1" ht="22.9" customHeight="1">
      <c r="B1158" s="177"/>
      <c r="C1158" s="178"/>
      <c r="D1158" s="179" t="s">
        <v>70</v>
      </c>
      <c r="E1158" s="191" t="s">
        <v>1990</v>
      </c>
      <c r="F1158" s="191" t="s">
        <v>1991</v>
      </c>
      <c r="G1158" s="178"/>
      <c r="H1158" s="178"/>
      <c r="I1158" s="181"/>
      <c r="J1158" s="192">
        <f>BK1158</f>
        <v>0</v>
      </c>
      <c r="K1158" s="178"/>
      <c r="L1158" s="183"/>
      <c r="M1158" s="184"/>
      <c r="N1158" s="185"/>
      <c r="O1158" s="185"/>
      <c r="P1158" s="186">
        <f>SUM(P1159:P1204)</f>
        <v>0</v>
      </c>
      <c r="Q1158" s="185"/>
      <c r="R1158" s="186">
        <f>SUM(R1159:R1204)</f>
        <v>25.923547999999997</v>
      </c>
      <c r="S1158" s="185"/>
      <c r="T1158" s="187">
        <f>SUM(T1159:T1204)</f>
        <v>0</v>
      </c>
      <c r="AR1158" s="188" t="s">
        <v>80</v>
      </c>
      <c r="AT1158" s="189" t="s">
        <v>70</v>
      </c>
      <c r="AU1158" s="189" t="s">
        <v>78</v>
      </c>
      <c r="AY1158" s="188" t="s">
        <v>162</v>
      </c>
      <c r="BK1158" s="190">
        <f>SUM(BK1159:BK1204)</f>
        <v>0</v>
      </c>
    </row>
    <row r="1159" spans="1:65" s="2" customFormat="1" ht="21.75" customHeight="1">
      <c r="A1159" s="35"/>
      <c r="B1159" s="36"/>
      <c r="C1159" s="193" t="s">
        <v>1992</v>
      </c>
      <c r="D1159" s="193" t="s">
        <v>164</v>
      </c>
      <c r="E1159" s="194" t="s">
        <v>1993</v>
      </c>
      <c r="F1159" s="195" t="s">
        <v>1994</v>
      </c>
      <c r="G1159" s="196" t="s">
        <v>250</v>
      </c>
      <c r="H1159" s="197">
        <v>100.66</v>
      </c>
      <c r="I1159" s="198"/>
      <c r="J1159" s="199">
        <f>ROUND(I1159*H1159,2)</f>
        <v>0</v>
      </c>
      <c r="K1159" s="195" t="s">
        <v>19</v>
      </c>
      <c r="L1159" s="40"/>
      <c r="M1159" s="200" t="s">
        <v>19</v>
      </c>
      <c r="N1159" s="201" t="s">
        <v>42</v>
      </c>
      <c r="O1159" s="65"/>
      <c r="P1159" s="202">
        <f>O1159*H1159</f>
        <v>0</v>
      </c>
      <c r="Q1159" s="202">
        <v>1.6E-2</v>
      </c>
      <c r="R1159" s="202">
        <f>Q1159*H1159</f>
        <v>1.61056</v>
      </c>
      <c r="S1159" s="202">
        <v>0</v>
      </c>
      <c r="T1159" s="203">
        <f>S1159*H1159</f>
        <v>0</v>
      </c>
      <c r="U1159" s="35"/>
      <c r="V1159" s="35"/>
      <c r="W1159" s="35"/>
      <c r="X1159" s="35"/>
      <c r="Y1159" s="35"/>
      <c r="Z1159" s="35"/>
      <c r="AA1159" s="35"/>
      <c r="AB1159" s="35"/>
      <c r="AC1159" s="35"/>
      <c r="AD1159" s="35"/>
      <c r="AE1159" s="35"/>
      <c r="AR1159" s="204" t="s">
        <v>254</v>
      </c>
      <c r="AT1159" s="204" t="s">
        <v>164</v>
      </c>
      <c r="AU1159" s="204" t="s">
        <v>80</v>
      </c>
      <c r="AY1159" s="18" t="s">
        <v>162</v>
      </c>
      <c r="BE1159" s="205">
        <f>IF(N1159="základní",J1159,0)</f>
        <v>0</v>
      </c>
      <c r="BF1159" s="205">
        <f>IF(N1159="snížená",J1159,0)</f>
        <v>0</v>
      </c>
      <c r="BG1159" s="205">
        <f>IF(N1159="zákl. přenesená",J1159,0)</f>
        <v>0</v>
      </c>
      <c r="BH1159" s="205">
        <f>IF(N1159="sníž. přenesená",J1159,0)</f>
        <v>0</v>
      </c>
      <c r="BI1159" s="205">
        <f>IF(N1159="nulová",J1159,0)</f>
        <v>0</v>
      </c>
      <c r="BJ1159" s="18" t="s">
        <v>78</v>
      </c>
      <c r="BK1159" s="205">
        <f>ROUND(I1159*H1159,2)</f>
        <v>0</v>
      </c>
      <c r="BL1159" s="18" t="s">
        <v>254</v>
      </c>
      <c r="BM1159" s="204" t="s">
        <v>1995</v>
      </c>
    </row>
    <row r="1160" spans="1:65" s="2" customFormat="1" ht="21.75" customHeight="1">
      <c r="A1160" s="35"/>
      <c r="B1160" s="36"/>
      <c r="C1160" s="193" t="s">
        <v>1996</v>
      </c>
      <c r="D1160" s="193" t="s">
        <v>164</v>
      </c>
      <c r="E1160" s="194" t="s">
        <v>1997</v>
      </c>
      <c r="F1160" s="195" t="s">
        <v>1998</v>
      </c>
      <c r="G1160" s="196" t="s">
        <v>250</v>
      </c>
      <c r="H1160" s="197">
        <v>1761.06</v>
      </c>
      <c r="I1160" s="198"/>
      <c r="J1160" s="199">
        <f>ROUND(I1160*H1160,2)</f>
        <v>0</v>
      </c>
      <c r="K1160" s="195" t="s">
        <v>168</v>
      </c>
      <c r="L1160" s="40"/>
      <c r="M1160" s="200" t="s">
        <v>19</v>
      </c>
      <c r="N1160" s="201" t="s">
        <v>42</v>
      </c>
      <c r="O1160" s="65"/>
      <c r="P1160" s="202">
        <f>O1160*H1160</f>
        <v>0</v>
      </c>
      <c r="Q1160" s="202">
        <v>1.223E-2</v>
      </c>
      <c r="R1160" s="202">
        <f>Q1160*H1160</f>
        <v>21.537763799999997</v>
      </c>
      <c r="S1160" s="202">
        <v>0</v>
      </c>
      <c r="T1160" s="203">
        <f>S1160*H1160</f>
        <v>0</v>
      </c>
      <c r="U1160" s="35"/>
      <c r="V1160" s="35"/>
      <c r="W1160" s="35"/>
      <c r="X1160" s="35"/>
      <c r="Y1160" s="35"/>
      <c r="Z1160" s="35"/>
      <c r="AA1160" s="35"/>
      <c r="AB1160" s="35"/>
      <c r="AC1160" s="35"/>
      <c r="AD1160" s="35"/>
      <c r="AE1160" s="35"/>
      <c r="AR1160" s="204" t="s">
        <v>254</v>
      </c>
      <c r="AT1160" s="204" t="s">
        <v>164</v>
      </c>
      <c r="AU1160" s="204" t="s">
        <v>80</v>
      </c>
      <c r="AY1160" s="18" t="s">
        <v>162</v>
      </c>
      <c r="BE1160" s="205">
        <f>IF(N1160="základní",J1160,0)</f>
        <v>0</v>
      </c>
      <c r="BF1160" s="205">
        <f>IF(N1160="snížená",J1160,0)</f>
        <v>0</v>
      </c>
      <c r="BG1160" s="205">
        <f>IF(N1160="zákl. přenesená",J1160,0)</f>
        <v>0</v>
      </c>
      <c r="BH1160" s="205">
        <f>IF(N1160="sníž. přenesená",J1160,0)</f>
        <v>0</v>
      </c>
      <c r="BI1160" s="205">
        <f>IF(N1160="nulová",J1160,0)</f>
        <v>0</v>
      </c>
      <c r="BJ1160" s="18" t="s">
        <v>78</v>
      </c>
      <c r="BK1160" s="205">
        <f>ROUND(I1160*H1160,2)</f>
        <v>0</v>
      </c>
      <c r="BL1160" s="18" t="s">
        <v>254</v>
      </c>
      <c r="BM1160" s="204" t="s">
        <v>1999</v>
      </c>
    </row>
    <row r="1161" spans="1:65" s="2" customFormat="1" ht="107.25">
      <c r="A1161" s="35"/>
      <c r="B1161" s="36"/>
      <c r="C1161" s="37"/>
      <c r="D1161" s="206" t="s">
        <v>171</v>
      </c>
      <c r="E1161" s="37"/>
      <c r="F1161" s="207" t="s">
        <v>2000</v>
      </c>
      <c r="G1161" s="37"/>
      <c r="H1161" s="37"/>
      <c r="I1161" s="116"/>
      <c r="J1161" s="37"/>
      <c r="K1161" s="37"/>
      <c r="L1161" s="40"/>
      <c r="M1161" s="208"/>
      <c r="N1161" s="209"/>
      <c r="O1161" s="65"/>
      <c r="P1161" s="65"/>
      <c r="Q1161" s="65"/>
      <c r="R1161" s="65"/>
      <c r="S1161" s="65"/>
      <c r="T1161" s="66"/>
      <c r="U1161" s="35"/>
      <c r="V1161" s="35"/>
      <c r="W1161" s="35"/>
      <c r="X1161" s="35"/>
      <c r="Y1161" s="35"/>
      <c r="Z1161" s="35"/>
      <c r="AA1161" s="35"/>
      <c r="AB1161" s="35"/>
      <c r="AC1161" s="35"/>
      <c r="AD1161" s="35"/>
      <c r="AE1161" s="35"/>
      <c r="AT1161" s="18" t="s">
        <v>171</v>
      </c>
      <c r="AU1161" s="18" t="s">
        <v>80</v>
      </c>
    </row>
    <row r="1162" spans="1:65" s="2" customFormat="1" ht="19.5">
      <c r="A1162" s="35"/>
      <c r="B1162" s="36"/>
      <c r="C1162" s="37"/>
      <c r="D1162" s="206" t="s">
        <v>264</v>
      </c>
      <c r="E1162" s="37"/>
      <c r="F1162" s="207" t="s">
        <v>2001</v>
      </c>
      <c r="G1162" s="37"/>
      <c r="H1162" s="37"/>
      <c r="I1162" s="116"/>
      <c r="J1162" s="37"/>
      <c r="K1162" s="37"/>
      <c r="L1162" s="40"/>
      <c r="M1162" s="208"/>
      <c r="N1162" s="209"/>
      <c r="O1162" s="65"/>
      <c r="P1162" s="65"/>
      <c r="Q1162" s="65"/>
      <c r="R1162" s="65"/>
      <c r="S1162" s="65"/>
      <c r="T1162" s="66"/>
      <c r="U1162" s="35"/>
      <c r="V1162" s="35"/>
      <c r="W1162" s="35"/>
      <c r="X1162" s="35"/>
      <c r="Y1162" s="35"/>
      <c r="Z1162" s="35"/>
      <c r="AA1162" s="35"/>
      <c r="AB1162" s="35"/>
      <c r="AC1162" s="35"/>
      <c r="AD1162" s="35"/>
      <c r="AE1162" s="35"/>
      <c r="AT1162" s="18" t="s">
        <v>264</v>
      </c>
      <c r="AU1162" s="18" t="s">
        <v>80</v>
      </c>
    </row>
    <row r="1163" spans="1:65" s="13" customFormat="1" ht="11.25">
      <c r="B1163" s="210"/>
      <c r="C1163" s="211"/>
      <c r="D1163" s="206" t="s">
        <v>184</v>
      </c>
      <c r="E1163" s="212" t="s">
        <v>19</v>
      </c>
      <c r="F1163" s="213" t="s">
        <v>2002</v>
      </c>
      <c r="G1163" s="211"/>
      <c r="H1163" s="214">
        <v>282.3</v>
      </c>
      <c r="I1163" s="215"/>
      <c r="J1163" s="211"/>
      <c r="K1163" s="211"/>
      <c r="L1163" s="216"/>
      <c r="M1163" s="217"/>
      <c r="N1163" s="218"/>
      <c r="O1163" s="218"/>
      <c r="P1163" s="218"/>
      <c r="Q1163" s="218"/>
      <c r="R1163" s="218"/>
      <c r="S1163" s="218"/>
      <c r="T1163" s="219"/>
      <c r="AT1163" s="220" t="s">
        <v>184</v>
      </c>
      <c r="AU1163" s="220" t="s">
        <v>80</v>
      </c>
      <c r="AV1163" s="13" t="s">
        <v>80</v>
      </c>
      <c r="AW1163" s="13" t="s">
        <v>33</v>
      </c>
      <c r="AX1163" s="13" t="s">
        <v>71</v>
      </c>
      <c r="AY1163" s="220" t="s">
        <v>162</v>
      </c>
    </row>
    <row r="1164" spans="1:65" s="13" customFormat="1" ht="11.25">
      <c r="B1164" s="210"/>
      <c r="C1164" s="211"/>
      <c r="D1164" s="206" t="s">
        <v>184</v>
      </c>
      <c r="E1164" s="212" t="s">
        <v>19</v>
      </c>
      <c r="F1164" s="213" t="s">
        <v>2003</v>
      </c>
      <c r="G1164" s="211"/>
      <c r="H1164" s="214">
        <v>556.78</v>
      </c>
      <c r="I1164" s="215"/>
      <c r="J1164" s="211"/>
      <c r="K1164" s="211"/>
      <c r="L1164" s="216"/>
      <c r="M1164" s="217"/>
      <c r="N1164" s="218"/>
      <c r="O1164" s="218"/>
      <c r="P1164" s="218"/>
      <c r="Q1164" s="218"/>
      <c r="R1164" s="218"/>
      <c r="S1164" s="218"/>
      <c r="T1164" s="219"/>
      <c r="AT1164" s="220" t="s">
        <v>184</v>
      </c>
      <c r="AU1164" s="220" t="s">
        <v>80</v>
      </c>
      <c r="AV1164" s="13" t="s">
        <v>80</v>
      </c>
      <c r="AW1164" s="13" t="s">
        <v>33</v>
      </c>
      <c r="AX1164" s="13" t="s">
        <v>71</v>
      </c>
      <c r="AY1164" s="220" t="s">
        <v>162</v>
      </c>
    </row>
    <row r="1165" spans="1:65" s="13" customFormat="1" ht="11.25">
      <c r="B1165" s="210"/>
      <c r="C1165" s="211"/>
      <c r="D1165" s="206" t="s">
        <v>184</v>
      </c>
      <c r="E1165" s="212" t="s">
        <v>19</v>
      </c>
      <c r="F1165" s="213" t="s">
        <v>2004</v>
      </c>
      <c r="G1165" s="211"/>
      <c r="H1165" s="214">
        <v>698.08</v>
      </c>
      <c r="I1165" s="215"/>
      <c r="J1165" s="211"/>
      <c r="K1165" s="211"/>
      <c r="L1165" s="216"/>
      <c r="M1165" s="217"/>
      <c r="N1165" s="218"/>
      <c r="O1165" s="218"/>
      <c r="P1165" s="218"/>
      <c r="Q1165" s="218"/>
      <c r="R1165" s="218"/>
      <c r="S1165" s="218"/>
      <c r="T1165" s="219"/>
      <c r="AT1165" s="220" t="s">
        <v>184</v>
      </c>
      <c r="AU1165" s="220" t="s">
        <v>80</v>
      </c>
      <c r="AV1165" s="13" t="s">
        <v>80</v>
      </c>
      <c r="AW1165" s="13" t="s">
        <v>33</v>
      </c>
      <c r="AX1165" s="13" t="s">
        <v>71</v>
      </c>
      <c r="AY1165" s="220" t="s">
        <v>162</v>
      </c>
    </row>
    <row r="1166" spans="1:65" s="13" customFormat="1" ht="11.25">
      <c r="B1166" s="210"/>
      <c r="C1166" s="211"/>
      <c r="D1166" s="206" t="s">
        <v>184</v>
      </c>
      <c r="E1166" s="212" t="s">
        <v>19</v>
      </c>
      <c r="F1166" s="213" t="s">
        <v>2005</v>
      </c>
      <c r="G1166" s="211"/>
      <c r="H1166" s="214">
        <v>156.53</v>
      </c>
      <c r="I1166" s="215"/>
      <c r="J1166" s="211"/>
      <c r="K1166" s="211"/>
      <c r="L1166" s="216"/>
      <c r="M1166" s="217"/>
      <c r="N1166" s="218"/>
      <c r="O1166" s="218"/>
      <c r="P1166" s="218"/>
      <c r="Q1166" s="218"/>
      <c r="R1166" s="218"/>
      <c r="S1166" s="218"/>
      <c r="T1166" s="219"/>
      <c r="AT1166" s="220" t="s">
        <v>184</v>
      </c>
      <c r="AU1166" s="220" t="s">
        <v>80</v>
      </c>
      <c r="AV1166" s="13" t="s">
        <v>80</v>
      </c>
      <c r="AW1166" s="13" t="s">
        <v>33</v>
      </c>
      <c r="AX1166" s="13" t="s">
        <v>71</v>
      </c>
      <c r="AY1166" s="220" t="s">
        <v>162</v>
      </c>
    </row>
    <row r="1167" spans="1:65" s="13" customFormat="1" ht="11.25">
      <c r="B1167" s="210"/>
      <c r="C1167" s="211"/>
      <c r="D1167" s="206" t="s">
        <v>184</v>
      </c>
      <c r="E1167" s="212" t="s">
        <v>19</v>
      </c>
      <c r="F1167" s="213" t="s">
        <v>2006</v>
      </c>
      <c r="G1167" s="211"/>
      <c r="H1167" s="214">
        <v>67.37</v>
      </c>
      <c r="I1167" s="215"/>
      <c r="J1167" s="211"/>
      <c r="K1167" s="211"/>
      <c r="L1167" s="216"/>
      <c r="M1167" s="217"/>
      <c r="N1167" s="218"/>
      <c r="O1167" s="218"/>
      <c r="P1167" s="218"/>
      <c r="Q1167" s="218"/>
      <c r="R1167" s="218"/>
      <c r="S1167" s="218"/>
      <c r="T1167" s="219"/>
      <c r="AT1167" s="220" t="s">
        <v>184</v>
      </c>
      <c r="AU1167" s="220" t="s">
        <v>80</v>
      </c>
      <c r="AV1167" s="13" t="s">
        <v>80</v>
      </c>
      <c r="AW1167" s="13" t="s">
        <v>33</v>
      </c>
      <c r="AX1167" s="13" t="s">
        <v>71</v>
      </c>
      <c r="AY1167" s="220" t="s">
        <v>162</v>
      </c>
    </row>
    <row r="1168" spans="1:65" s="14" customFormat="1" ht="11.25">
      <c r="B1168" s="221"/>
      <c r="C1168" s="222"/>
      <c r="D1168" s="206" t="s">
        <v>184</v>
      </c>
      <c r="E1168" s="223" t="s">
        <v>19</v>
      </c>
      <c r="F1168" s="224" t="s">
        <v>236</v>
      </c>
      <c r="G1168" s="222"/>
      <c r="H1168" s="225">
        <v>1761.06</v>
      </c>
      <c r="I1168" s="226"/>
      <c r="J1168" s="222"/>
      <c r="K1168" s="222"/>
      <c r="L1168" s="227"/>
      <c r="M1168" s="228"/>
      <c r="N1168" s="229"/>
      <c r="O1168" s="229"/>
      <c r="P1168" s="229"/>
      <c r="Q1168" s="229"/>
      <c r="R1168" s="229"/>
      <c r="S1168" s="229"/>
      <c r="T1168" s="230"/>
      <c r="AT1168" s="231" t="s">
        <v>184</v>
      </c>
      <c r="AU1168" s="231" t="s">
        <v>80</v>
      </c>
      <c r="AV1168" s="14" t="s">
        <v>169</v>
      </c>
      <c r="AW1168" s="14" t="s">
        <v>33</v>
      </c>
      <c r="AX1168" s="14" t="s">
        <v>78</v>
      </c>
      <c r="AY1168" s="231" t="s">
        <v>162</v>
      </c>
    </row>
    <row r="1169" spans="1:65" s="2" customFormat="1" ht="21.75" customHeight="1">
      <c r="A1169" s="35"/>
      <c r="B1169" s="36"/>
      <c r="C1169" s="193" t="s">
        <v>2007</v>
      </c>
      <c r="D1169" s="193" t="s">
        <v>164</v>
      </c>
      <c r="E1169" s="194" t="s">
        <v>2008</v>
      </c>
      <c r="F1169" s="195" t="s">
        <v>2009</v>
      </c>
      <c r="G1169" s="196" t="s">
        <v>250</v>
      </c>
      <c r="H1169" s="197">
        <v>3.76</v>
      </c>
      <c r="I1169" s="198"/>
      <c r="J1169" s="199">
        <f>ROUND(I1169*H1169,2)</f>
        <v>0</v>
      </c>
      <c r="K1169" s="195" t="s">
        <v>168</v>
      </c>
      <c r="L1169" s="40"/>
      <c r="M1169" s="200" t="s">
        <v>19</v>
      </c>
      <c r="N1169" s="201" t="s">
        <v>42</v>
      </c>
      <c r="O1169" s="65"/>
      <c r="P1169" s="202">
        <f>O1169*H1169</f>
        <v>0</v>
      </c>
      <c r="Q1169" s="202">
        <v>2.5149999999999999E-2</v>
      </c>
      <c r="R1169" s="202">
        <f>Q1169*H1169</f>
        <v>9.4563999999999995E-2</v>
      </c>
      <c r="S1169" s="202">
        <v>0</v>
      </c>
      <c r="T1169" s="203">
        <f>S1169*H1169</f>
        <v>0</v>
      </c>
      <c r="U1169" s="35"/>
      <c r="V1169" s="35"/>
      <c r="W1169" s="35"/>
      <c r="X1169" s="35"/>
      <c r="Y1169" s="35"/>
      <c r="Z1169" s="35"/>
      <c r="AA1169" s="35"/>
      <c r="AB1169" s="35"/>
      <c r="AC1169" s="35"/>
      <c r="AD1169" s="35"/>
      <c r="AE1169" s="35"/>
      <c r="AR1169" s="204" t="s">
        <v>254</v>
      </c>
      <c r="AT1169" s="204" t="s">
        <v>164</v>
      </c>
      <c r="AU1169" s="204" t="s">
        <v>80</v>
      </c>
      <c r="AY1169" s="18" t="s">
        <v>162</v>
      </c>
      <c r="BE1169" s="205">
        <f>IF(N1169="základní",J1169,0)</f>
        <v>0</v>
      </c>
      <c r="BF1169" s="205">
        <f>IF(N1169="snížená",J1169,0)</f>
        <v>0</v>
      </c>
      <c r="BG1169" s="205">
        <f>IF(N1169="zákl. přenesená",J1169,0)</f>
        <v>0</v>
      </c>
      <c r="BH1169" s="205">
        <f>IF(N1169="sníž. přenesená",J1169,0)</f>
        <v>0</v>
      </c>
      <c r="BI1169" s="205">
        <f>IF(N1169="nulová",J1169,0)</f>
        <v>0</v>
      </c>
      <c r="BJ1169" s="18" t="s">
        <v>78</v>
      </c>
      <c r="BK1169" s="205">
        <f>ROUND(I1169*H1169,2)</f>
        <v>0</v>
      </c>
      <c r="BL1169" s="18" t="s">
        <v>254</v>
      </c>
      <c r="BM1169" s="204" t="s">
        <v>2010</v>
      </c>
    </row>
    <row r="1170" spans="1:65" s="2" customFormat="1" ht="107.25">
      <c r="A1170" s="35"/>
      <c r="B1170" s="36"/>
      <c r="C1170" s="37"/>
      <c r="D1170" s="206" t="s">
        <v>171</v>
      </c>
      <c r="E1170" s="37"/>
      <c r="F1170" s="207" t="s">
        <v>2000</v>
      </c>
      <c r="G1170" s="37"/>
      <c r="H1170" s="37"/>
      <c r="I1170" s="116"/>
      <c r="J1170" s="37"/>
      <c r="K1170" s="37"/>
      <c r="L1170" s="40"/>
      <c r="M1170" s="208"/>
      <c r="N1170" s="209"/>
      <c r="O1170" s="65"/>
      <c r="P1170" s="65"/>
      <c r="Q1170" s="65"/>
      <c r="R1170" s="65"/>
      <c r="S1170" s="65"/>
      <c r="T1170" s="66"/>
      <c r="U1170" s="35"/>
      <c r="V1170" s="35"/>
      <c r="W1170" s="35"/>
      <c r="X1170" s="35"/>
      <c r="Y1170" s="35"/>
      <c r="Z1170" s="35"/>
      <c r="AA1170" s="35"/>
      <c r="AB1170" s="35"/>
      <c r="AC1170" s="35"/>
      <c r="AD1170" s="35"/>
      <c r="AE1170" s="35"/>
      <c r="AT1170" s="18" t="s">
        <v>171</v>
      </c>
      <c r="AU1170" s="18" t="s">
        <v>80</v>
      </c>
    </row>
    <row r="1171" spans="1:65" s="2" customFormat="1" ht="19.5">
      <c r="A1171" s="35"/>
      <c r="B1171" s="36"/>
      <c r="C1171" s="37"/>
      <c r="D1171" s="206" t="s">
        <v>264</v>
      </c>
      <c r="E1171" s="37"/>
      <c r="F1171" s="207" t="s">
        <v>2011</v>
      </c>
      <c r="G1171" s="37"/>
      <c r="H1171" s="37"/>
      <c r="I1171" s="116"/>
      <c r="J1171" s="37"/>
      <c r="K1171" s="37"/>
      <c r="L1171" s="40"/>
      <c r="M1171" s="208"/>
      <c r="N1171" s="209"/>
      <c r="O1171" s="65"/>
      <c r="P1171" s="65"/>
      <c r="Q1171" s="65"/>
      <c r="R1171" s="65"/>
      <c r="S1171" s="65"/>
      <c r="T1171" s="66"/>
      <c r="U1171" s="35"/>
      <c r="V1171" s="35"/>
      <c r="W1171" s="35"/>
      <c r="X1171" s="35"/>
      <c r="Y1171" s="35"/>
      <c r="Z1171" s="35"/>
      <c r="AA1171" s="35"/>
      <c r="AB1171" s="35"/>
      <c r="AC1171" s="35"/>
      <c r="AD1171" s="35"/>
      <c r="AE1171" s="35"/>
      <c r="AT1171" s="18" t="s">
        <v>264</v>
      </c>
      <c r="AU1171" s="18" t="s">
        <v>80</v>
      </c>
    </row>
    <row r="1172" spans="1:65" s="13" customFormat="1" ht="11.25">
      <c r="B1172" s="210"/>
      <c r="C1172" s="211"/>
      <c r="D1172" s="206" t="s">
        <v>184</v>
      </c>
      <c r="E1172" s="212" t="s">
        <v>19</v>
      </c>
      <c r="F1172" s="213" t="s">
        <v>2012</v>
      </c>
      <c r="G1172" s="211"/>
      <c r="H1172" s="214">
        <v>3.76</v>
      </c>
      <c r="I1172" s="215"/>
      <c r="J1172" s="211"/>
      <c r="K1172" s="211"/>
      <c r="L1172" s="216"/>
      <c r="M1172" s="217"/>
      <c r="N1172" s="218"/>
      <c r="O1172" s="218"/>
      <c r="P1172" s="218"/>
      <c r="Q1172" s="218"/>
      <c r="R1172" s="218"/>
      <c r="S1172" s="218"/>
      <c r="T1172" s="219"/>
      <c r="AT1172" s="220" t="s">
        <v>184</v>
      </c>
      <c r="AU1172" s="220" t="s">
        <v>80</v>
      </c>
      <c r="AV1172" s="13" t="s">
        <v>80</v>
      </c>
      <c r="AW1172" s="13" t="s">
        <v>33</v>
      </c>
      <c r="AX1172" s="13" t="s">
        <v>78</v>
      </c>
      <c r="AY1172" s="220" t="s">
        <v>162</v>
      </c>
    </row>
    <row r="1173" spans="1:65" s="2" customFormat="1" ht="33" customHeight="1">
      <c r="A1173" s="35"/>
      <c r="B1173" s="36"/>
      <c r="C1173" s="193" t="s">
        <v>2013</v>
      </c>
      <c r="D1173" s="193" t="s">
        <v>164</v>
      </c>
      <c r="E1173" s="194" t="s">
        <v>2014</v>
      </c>
      <c r="F1173" s="195" t="s">
        <v>2015</v>
      </c>
      <c r="G1173" s="196" t="s">
        <v>250</v>
      </c>
      <c r="H1173" s="197">
        <v>34.96</v>
      </c>
      <c r="I1173" s="198"/>
      <c r="J1173" s="199">
        <f>ROUND(I1173*H1173,2)</f>
        <v>0</v>
      </c>
      <c r="K1173" s="195" t="s">
        <v>168</v>
      </c>
      <c r="L1173" s="40"/>
      <c r="M1173" s="200" t="s">
        <v>19</v>
      </c>
      <c r="N1173" s="201" t="s">
        <v>42</v>
      </c>
      <c r="O1173" s="65"/>
      <c r="P1173" s="202">
        <f>O1173*H1173</f>
        <v>0</v>
      </c>
      <c r="Q1173" s="202">
        <v>3.4970000000000001E-2</v>
      </c>
      <c r="R1173" s="202">
        <f>Q1173*H1173</f>
        <v>1.2225512000000001</v>
      </c>
      <c r="S1173" s="202">
        <v>0</v>
      </c>
      <c r="T1173" s="203">
        <f>S1173*H1173</f>
        <v>0</v>
      </c>
      <c r="U1173" s="35"/>
      <c r="V1173" s="35"/>
      <c r="W1173" s="35"/>
      <c r="X1173" s="35"/>
      <c r="Y1173" s="35"/>
      <c r="Z1173" s="35"/>
      <c r="AA1173" s="35"/>
      <c r="AB1173" s="35"/>
      <c r="AC1173" s="35"/>
      <c r="AD1173" s="35"/>
      <c r="AE1173" s="35"/>
      <c r="AR1173" s="204" t="s">
        <v>254</v>
      </c>
      <c r="AT1173" s="204" t="s">
        <v>164</v>
      </c>
      <c r="AU1173" s="204" t="s">
        <v>80</v>
      </c>
      <c r="AY1173" s="18" t="s">
        <v>162</v>
      </c>
      <c r="BE1173" s="205">
        <f>IF(N1173="základní",J1173,0)</f>
        <v>0</v>
      </c>
      <c r="BF1173" s="205">
        <f>IF(N1173="snížená",J1173,0)</f>
        <v>0</v>
      </c>
      <c r="BG1173" s="205">
        <f>IF(N1173="zákl. přenesená",J1173,0)</f>
        <v>0</v>
      </c>
      <c r="BH1173" s="205">
        <f>IF(N1173="sníž. přenesená",J1173,0)</f>
        <v>0</v>
      </c>
      <c r="BI1173" s="205">
        <f>IF(N1173="nulová",J1173,0)</f>
        <v>0</v>
      </c>
      <c r="BJ1173" s="18" t="s">
        <v>78</v>
      </c>
      <c r="BK1173" s="205">
        <f>ROUND(I1173*H1173,2)</f>
        <v>0</v>
      </c>
      <c r="BL1173" s="18" t="s">
        <v>254</v>
      </c>
      <c r="BM1173" s="204" t="s">
        <v>2016</v>
      </c>
    </row>
    <row r="1174" spans="1:65" s="2" customFormat="1" ht="97.5">
      <c r="A1174" s="35"/>
      <c r="B1174" s="36"/>
      <c r="C1174" s="37"/>
      <c r="D1174" s="206" t="s">
        <v>171</v>
      </c>
      <c r="E1174" s="37"/>
      <c r="F1174" s="207" t="s">
        <v>2017</v>
      </c>
      <c r="G1174" s="37"/>
      <c r="H1174" s="37"/>
      <c r="I1174" s="116"/>
      <c r="J1174" s="37"/>
      <c r="K1174" s="37"/>
      <c r="L1174" s="40"/>
      <c r="M1174" s="208"/>
      <c r="N1174" s="209"/>
      <c r="O1174" s="65"/>
      <c r="P1174" s="65"/>
      <c r="Q1174" s="65"/>
      <c r="R1174" s="65"/>
      <c r="S1174" s="65"/>
      <c r="T1174" s="66"/>
      <c r="U1174" s="35"/>
      <c r="V1174" s="35"/>
      <c r="W1174" s="35"/>
      <c r="X1174" s="35"/>
      <c r="Y1174" s="35"/>
      <c r="Z1174" s="35"/>
      <c r="AA1174" s="35"/>
      <c r="AB1174" s="35"/>
      <c r="AC1174" s="35"/>
      <c r="AD1174" s="35"/>
      <c r="AE1174" s="35"/>
      <c r="AT1174" s="18" t="s">
        <v>171</v>
      </c>
      <c r="AU1174" s="18" t="s">
        <v>80</v>
      </c>
    </row>
    <row r="1175" spans="1:65" s="13" customFormat="1" ht="11.25">
      <c r="B1175" s="210"/>
      <c r="C1175" s="211"/>
      <c r="D1175" s="206" t="s">
        <v>184</v>
      </c>
      <c r="E1175" s="212" t="s">
        <v>19</v>
      </c>
      <c r="F1175" s="213" t="s">
        <v>2018</v>
      </c>
      <c r="G1175" s="211"/>
      <c r="H1175" s="214">
        <v>34.96</v>
      </c>
      <c r="I1175" s="215"/>
      <c r="J1175" s="211"/>
      <c r="K1175" s="211"/>
      <c r="L1175" s="216"/>
      <c r="M1175" s="217"/>
      <c r="N1175" s="218"/>
      <c r="O1175" s="218"/>
      <c r="P1175" s="218"/>
      <c r="Q1175" s="218"/>
      <c r="R1175" s="218"/>
      <c r="S1175" s="218"/>
      <c r="T1175" s="219"/>
      <c r="AT1175" s="220" t="s">
        <v>184</v>
      </c>
      <c r="AU1175" s="220" t="s">
        <v>80</v>
      </c>
      <c r="AV1175" s="13" t="s">
        <v>80</v>
      </c>
      <c r="AW1175" s="13" t="s">
        <v>33</v>
      </c>
      <c r="AX1175" s="13" t="s">
        <v>78</v>
      </c>
      <c r="AY1175" s="220" t="s">
        <v>162</v>
      </c>
    </row>
    <row r="1176" spans="1:65" s="2" customFormat="1" ht="21.75" customHeight="1">
      <c r="A1176" s="35"/>
      <c r="B1176" s="36"/>
      <c r="C1176" s="193" t="s">
        <v>2019</v>
      </c>
      <c r="D1176" s="193" t="s">
        <v>164</v>
      </c>
      <c r="E1176" s="194" t="s">
        <v>2020</v>
      </c>
      <c r="F1176" s="195" t="s">
        <v>2021</v>
      </c>
      <c r="G1176" s="196" t="s">
        <v>250</v>
      </c>
      <c r="H1176" s="197">
        <v>112.15</v>
      </c>
      <c r="I1176" s="198"/>
      <c r="J1176" s="199">
        <f>ROUND(I1176*H1176,2)</f>
        <v>0</v>
      </c>
      <c r="K1176" s="195" t="s">
        <v>168</v>
      </c>
      <c r="L1176" s="40"/>
      <c r="M1176" s="200" t="s">
        <v>19</v>
      </c>
      <c r="N1176" s="201" t="s">
        <v>42</v>
      </c>
      <c r="O1176" s="65"/>
      <c r="P1176" s="202">
        <f>O1176*H1176</f>
        <v>0</v>
      </c>
      <c r="Q1176" s="202">
        <v>1.2540000000000001E-2</v>
      </c>
      <c r="R1176" s="202">
        <f>Q1176*H1176</f>
        <v>1.4063610000000002</v>
      </c>
      <c r="S1176" s="202">
        <v>0</v>
      </c>
      <c r="T1176" s="203">
        <f>S1176*H1176</f>
        <v>0</v>
      </c>
      <c r="U1176" s="35"/>
      <c r="V1176" s="35"/>
      <c r="W1176" s="35"/>
      <c r="X1176" s="35"/>
      <c r="Y1176" s="35"/>
      <c r="Z1176" s="35"/>
      <c r="AA1176" s="35"/>
      <c r="AB1176" s="35"/>
      <c r="AC1176" s="35"/>
      <c r="AD1176" s="35"/>
      <c r="AE1176" s="35"/>
      <c r="AR1176" s="204" t="s">
        <v>254</v>
      </c>
      <c r="AT1176" s="204" t="s">
        <v>164</v>
      </c>
      <c r="AU1176" s="204" t="s">
        <v>80</v>
      </c>
      <c r="AY1176" s="18" t="s">
        <v>162</v>
      </c>
      <c r="BE1176" s="205">
        <f>IF(N1176="základní",J1176,0)</f>
        <v>0</v>
      </c>
      <c r="BF1176" s="205">
        <f>IF(N1176="snížená",J1176,0)</f>
        <v>0</v>
      </c>
      <c r="BG1176" s="205">
        <f>IF(N1176="zákl. přenesená",J1176,0)</f>
        <v>0</v>
      </c>
      <c r="BH1176" s="205">
        <f>IF(N1176="sníž. přenesená",J1176,0)</f>
        <v>0</v>
      </c>
      <c r="BI1176" s="205">
        <f>IF(N1176="nulová",J1176,0)</f>
        <v>0</v>
      </c>
      <c r="BJ1176" s="18" t="s">
        <v>78</v>
      </c>
      <c r="BK1176" s="205">
        <f>ROUND(I1176*H1176,2)</f>
        <v>0</v>
      </c>
      <c r="BL1176" s="18" t="s">
        <v>254</v>
      </c>
      <c r="BM1176" s="204" t="s">
        <v>2022</v>
      </c>
    </row>
    <row r="1177" spans="1:65" s="2" customFormat="1" ht="107.25">
      <c r="A1177" s="35"/>
      <c r="B1177" s="36"/>
      <c r="C1177" s="37"/>
      <c r="D1177" s="206" t="s">
        <v>171</v>
      </c>
      <c r="E1177" s="37"/>
      <c r="F1177" s="207" t="s">
        <v>2000</v>
      </c>
      <c r="G1177" s="37"/>
      <c r="H1177" s="37"/>
      <c r="I1177" s="116"/>
      <c r="J1177" s="37"/>
      <c r="K1177" s="37"/>
      <c r="L1177" s="40"/>
      <c r="M1177" s="208"/>
      <c r="N1177" s="209"/>
      <c r="O1177" s="65"/>
      <c r="P1177" s="65"/>
      <c r="Q1177" s="65"/>
      <c r="R1177" s="65"/>
      <c r="S1177" s="65"/>
      <c r="T1177" s="66"/>
      <c r="U1177" s="35"/>
      <c r="V1177" s="35"/>
      <c r="W1177" s="35"/>
      <c r="X1177" s="35"/>
      <c r="Y1177" s="35"/>
      <c r="Z1177" s="35"/>
      <c r="AA1177" s="35"/>
      <c r="AB1177" s="35"/>
      <c r="AC1177" s="35"/>
      <c r="AD1177" s="35"/>
      <c r="AE1177" s="35"/>
      <c r="AT1177" s="18" t="s">
        <v>171</v>
      </c>
      <c r="AU1177" s="18" t="s">
        <v>80</v>
      </c>
    </row>
    <row r="1178" spans="1:65" s="2" customFormat="1" ht="19.5">
      <c r="A1178" s="35"/>
      <c r="B1178" s="36"/>
      <c r="C1178" s="37"/>
      <c r="D1178" s="206" t="s">
        <v>264</v>
      </c>
      <c r="E1178" s="37"/>
      <c r="F1178" s="207" t="s">
        <v>2023</v>
      </c>
      <c r="G1178" s="37"/>
      <c r="H1178" s="37"/>
      <c r="I1178" s="116"/>
      <c r="J1178" s="37"/>
      <c r="K1178" s="37"/>
      <c r="L1178" s="40"/>
      <c r="M1178" s="208"/>
      <c r="N1178" s="209"/>
      <c r="O1178" s="65"/>
      <c r="P1178" s="65"/>
      <c r="Q1178" s="65"/>
      <c r="R1178" s="65"/>
      <c r="S1178" s="65"/>
      <c r="T1178" s="66"/>
      <c r="U1178" s="35"/>
      <c r="V1178" s="35"/>
      <c r="W1178" s="35"/>
      <c r="X1178" s="35"/>
      <c r="Y1178" s="35"/>
      <c r="Z1178" s="35"/>
      <c r="AA1178" s="35"/>
      <c r="AB1178" s="35"/>
      <c r="AC1178" s="35"/>
      <c r="AD1178" s="35"/>
      <c r="AE1178" s="35"/>
      <c r="AT1178" s="18" t="s">
        <v>264</v>
      </c>
      <c r="AU1178" s="18" t="s">
        <v>80</v>
      </c>
    </row>
    <row r="1179" spans="1:65" s="13" customFormat="1" ht="11.25">
      <c r="B1179" s="210"/>
      <c r="C1179" s="211"/>
      <c r="D1179" s="206" t="s">
        <v>184</v>
      </c>
      <c r="E1179" s="212" t="s">
        <v>19</v>
      </c>
      <c r="F1179" s="213" t="s">
        <v>2024</v>
      </c>
      <c r="G1179" s="211"/>
      <c r="H1179" s="214">
        <v>13.34</v>
      </c>
      <c r="I1179" s="215"/>
      <c r="J1179" s="211"/>
      <c r="K1179" s="211"/>
      <c r="L1179" s="216"/>
      <c r="M1179" s="217"/>
      <c r="N1179" s="218"/>
      <c r="O1179" s="218"/>
      <c r="P1179" s="218"/>
      <c r="Q1179" s="218"/>
      <c r="R1179" s="218"/>
      <c r="S1179" s="218"/>
      <c r="T1179" s="219"/>
      <c r="AT1179" s="220" t="s">
        <v>184</v>
      </c>
      <c r="AU1179" s="220" t="s">
        <v>80</v>
      </c>
      <c r="AV1179" s="13" t="s">
        <v>80</v>
      </c>
      <c r="AW1179" s="13" t="s">
        <v>33</v>
      </c>
      <c r="AX1179" s="13" t="s">
        <v>71</v>
      </c>
      <c r="AY1179" s="220" t="s">
        <v>162</v>
      </c>
    </row>
    <row r="1180" spans="1:65" s="13" customFormat="1" ht="11.25">
      <c r="B1180" s="210"/>
      <c r="C1180" s="211"/>
      <c r="D1180" s="206" t="s">
        <v>184</v>
      </c>
      <c r="E1180" s="212" t="s">
        <v>19</v>
      </c>
      <c r="F1180" s="213" t="s">
        <v>2025</v>
      </c>
      <c r="G1180" s="211"/>
      <c r="H1180" s="214">
        <v>98.81</v>
      </c>
      <c r="I1180" s="215"/>
      <c r="J1180" s="211"/>
      <c r="K1180" s="211"/>
      <c r="L1180" s="216"/>
      <c r="M1180" s="217"/>
      <c r="N1180" s="218"/>
      <c r="O1180" s="218"/>
      <c r="P1180" s="218"/>
      <c r="Q1180" s="218"/>
      <c r="R1180" s="218"/>
      <c r="S1180" s="218"/>
      <c r="T1180" s="219"/>
      <c r="AT1180" s="220" t="s">
        <v>184</v>
      </c>
      <c r="AU1180" s="220" t="s">
        <v>80</v>
      </c>
      <c r="AV1180" s="13" t="s">
        <v>80</v>
      </c>
      <c r="AW1180" s="13" t="s">
        <v>33</v>
      </c>
      <c r="AX1180" s="13" t="s">
        <v>71</v>
      </c>
      <c r="AY1180" s="220" t="s">
        <v>162</v>
      </c>
    </row>
    <row r="1181" spans="1:65" s="14" customFormat="1" ht="11.25">
      <c r="B1181" s="221"/>
      <c r="C1181" s="222"/>
      <c r="D1181" s="206" t="s">
        <v>184</v>
      </c>
      <c r="E1181" s="223" t="s">
        <v>19</v>
      </c>
      <c r="F1181" s="224" t="s">
        <v>236</v>
      </c>
      <c r="G1181" s="222"/>
      <c r="H1181" s="225">
        <v>112.15</v>
      </c>
      <c r="I1181" s="226"/>
      <c r="J1181" s="222"/>
      <c r="K1181" s="222"/>
      <c r="L1181" s="227"/>
      <c r="M1181" s="228"/>
      <c r="N1181" s="229"/>
      <c r="O1181" s="229"/>
      <c r="P1181" s="229"/>
      <c r="Q1181" s="229"/>
      <c r="R1181" s="229"/>
      <c r="S1181" s="229"/>
      <c r="T1181" s="230"/>
      <c r="AT1181" s="231" t="s">
        <v>184</v>
      </c>
      <c r="AU1181" s="231" t="s">
        <v>80</v>
      </c>
      <c r="AV1181" s="14" t="s">
        <v>169</v>
      </c>
      <c r="AW1181" s="14" t="s">
        <v>33</v>
      </c>
      <c r="AX1181" s="14" t="s">
        <v>78</v>
      </c>
      <c r="AY1181" s="231" t="s">
        <v>162</v>
      </c>
    </row>
    <row r="1182" spans="1:65" s="2" customFormat="1" ht="21.75" customHeight="1">
      <c r="A1182" s="35"/>
      <c r="B1182" s="36"/>
      <c r="C1182" s="193" t="s">
        <v>2026</v>
      </c>
      <c r="D1182" s="193" t="s">
        <v>164</v>
      </c>
      <c r="E1182" s="194" t="s">
        <v>2027</v>
      </c>
      <c r="F1182" s="195" t="s">
        <v>2028</v>
      </c>
      <c r="G1182" s="196" t="s">
        <v>245</v>
      </c>
      <c r="H1182" s="197">
        <v>26.9</v>
      </c>
      <c r="I1182" s="198"/>
      <c r="J1182" s="199">
        <f>ROUND(I1182*H1182,2)</f>
        <v>0</v>
      </c>
      <c r="K1182" s="195" t="s">
        <v>168</v>
      </c>
      <c r="L1182" s="40"/>
      <c r="M1182" s="200" t="s">
        <v>19</v>
      </c>
      <c r="N1182" s="201" t="s">
        <v>42</v>
      </c>
      <c r="O1182" s="65"/>
      <c r="P1182" s="202">
        <f>O1182*H1182</f>
        <v>0</v>
      </c>
      <c r="Q1182" s="202">
        <v>5.1999999999999995E-4</v>
      </c>
      <c r="R1182" s="202">
        <f>Q1182*H1182</f>
        <v>1.3987999999999999E-2</v>
      </c>
      <c r="S1182" s="202">
        <v>0</v>
      </c>
      <c r="T1182" s="203">
        <f>S1182*H1182</f>
        <v>0</v>
      </c>
      <c r="U1182" s="35"/>
      <c r="V1182" s="35"/>
      <c r="W1182" s="35"/>
      <c r="X1182" s="35"/>
      <c r="Y1182" s="35"/>
      <c r="Z1182" s="35"/>
      <c r="AA1182" s="35"/>
      <c r="AB1182" s="35"/>
      <c r="AC1182" s="35"/>
      <c r="AD1182" s="35"/>
      <c r="AE1182" s="35"/>
      <c r="AR1182" s="204" t="s">
        <v>254</v>
      </c>
      <c r="AT1182" s="204" t="s">
        <v>164</v>
      </c>
      <c r="AU1182" s="204" t="s">
        <v>80</v>
      </c>
      <c r="AY1182" s="18" t="s">
        <v>162</v>
      </c>
      <c r="BE1182" s="205">
        <f>IF(N1182="základní",J1182,0)</f>
        <v>0</v>
      </c>
      <c r="BF1182" s="205">
        <f>IF(N1182="snížená",J1182,0)</f>
        <v>0</v>
      </c>
      <c r="BG1182" s="205">
        <f>IF(N1182="zákl. přenesená",J1182,0)</f>
        <v>0</v>
      </c>
      <c r="BH1182" s="205">
        <f>IF(N1182="sníž. přenesená",J1182,0)</f>
        <v>0</v>
      </c>
      <c r="BI1182" s="205">
        <f>IF(N1182="nulová",J1182,0)</f>
        <v>0</v>
      </c>
      <c r="BJ1182" s="18" t="s">
        <v>78</v>
      </c>
      <c r="BK1182" s="205">
        <f>ROUND(I1182*H1182,2)</f>
        <v>0</v>
      </c>
      <c r="BL1182" s="18" t="s">
        <v>254</v>
      </c>
      <c r="BM1182" s="204" t="s">
        <v>2029</v>
      </c>
    </row>
    <row r="1183" spans="1:65" s="2" customFormat="1" ht="107.25">
      <c r="A1183" s="35"/>
      <c r="B1183" s="36"/>
      <c r="C1183" s="37"/>
      <c r="D1183" s="206" t="s">
        <v>171</v>
      </c>
      <c r="E1183" s="37"/>
      <c r="F1183" s="207" t="s">
        <v>2000</v>
      </c>
      <c r="G1183" s="37"/>
      <c r="H1183" s="37"/>
      <c r="I1183" s="116"/>
      <c r="J1183" s="37"/>
      <c r="K1183" s="37"/>
      <c r="L1183" s="40"/>
      <c r="M1183" s="208"/>
      <c r="N1183" s="209"/>
      <c r="O1183" s="65"/>
      <c r="P1183" s="65"/>
      <c r="Q1183" s="65"/>
      <c r="R1183" s="65"/>
      <c r="S1183" s="65"/>
      <c r="T1183" s="66"/>
      <c r="U1183" s="35"/>
      <c r="V1183" s="35"/>
      <c r="W1183" s="35"/>
      <c r="X1183" s="35"/>
      <c r="Y1183" s="35"/>
      <c r="Z1183" s="35"/>
      <c r="AA1183" s="35"/>
      <c r="AB1183" s="35"/>
      <c r="AC1183" s="35"/>
      <c r="AD1183" s="35"/>
      <c r="AE1183" s="35"/>
      <c r="AT1183" s="18" t="s">
        <v>171</v>
      </c>
      <c r="AU1183" s="18" t="s">
        <v>80</v>
      </c>
    </row>
    <row r="1184" spans="1:65" s="13" customFormat="1" ht="11.25">
      <c r="B1184" s="210"/>
      <c r="C1184" s="211"/>
      <c r="D1184" s="206" t="s">
        <v>184</v>
      </c>
      <c r="E1184" s="212" t="s">
        <v>19</v>
      </c>
      <c r="F1184" s="213" t="s">
        <v>2030</v>
      </c>
      <c r="G1184" s="211"/>
      <c r="H1184" s="214">
        <v>26.9</v>
      </c>
      <c r="I1184" s="215"/>
      <c r="J1184" s="211"/>
      <c r="K1184" s="211"/>
      <c r="L1184" s="216"/>
      <c r="M1184" s="217"/>
      <c r="N1184" s="218"/>
      <c r="O1184" s="218"/>
      <c r="P1184" s="218"/>
      <c r="Q1184" s="218"/>
      <c r="R1184" s="218"/>
      <c r="S1184" s="218"/>
      <c r="T1184" s="219"/>
      <c r="AT1184" s="220" t="s">
        <v>184</v>
      </c>
      <c r="AU1184" s="220" t="s">
        <v>80</v>
      </c>
      <c r="AV1184" s="13" t="s">
        <v>80</v>
      </c>
      <c r="AW1184" s="13" t="s">
        <v>33</v>
      </c>
      <c r="AX1184" s="13" t="s">
        <v>78</v>
      </c>
      <c r="AY1184" s="220" t="s">
        <v>162</v>
      </c>
    </row>
    <row r="1185" spans="1:65" s="2" customFormat="1" ht="16.5" customHeight="1">
      <c r="A1185" s="35"/>
      <c r="B1185" s="36"/>
      <c r="C1185" s="193" t="s">
        <v>2031</v>
      </c>
      <c r="D1185" s="193" t="s">
        <v>164</v>
      </c>
      <c r="E1185" s="194" t="s">
        <v>2032</v>
      </c>
      <c r="F1185" s="195" t="s">
        <v>2033</v>
      </c>
      <c r="G1185" s="196" t="s">
        <v>481</v>
      </c>
      <c r="H1185" s="197">
        <v>32</v>
      </c>
      <c r="I1185" s="198"/>
      <c r="J1185" s="199">
        <f>ROUND(I1185*H1185,2)</f>
        <v>0</v>
      </c>
      <c r="K1185" s="195" t="s">
        <v>168</v>
      </c>
      <c r="L1185" s="40"/>
      <c r="M1185" s="200" t="s">
        <v>19</v>
      </c>
      <c r="N1185" s="201" t="s">
        <v>42</v>
      </c>
      <c r="O1185" s="65"/>
      <c r="P1185" s="202">
        <f>O1185*H1185</f>
        <v>0</v>
      </c>
      <c r="Q1185" s="202">
        <v>8.0000000000000007E-5</v>
      </c>
      <c r="R1185" s="202">
        <f>Q1185*H1185</f>
        <v>2.5600000000000002E-3</v>
      </c>
      <c r="S1185" s="202">
        <v>0</v>
      </c>
      <c r="T1185" s="203">
        <f>S1185*H1185</f>
        <v>0</v>
      </c>
      <c r="U1185" s="35"/>
      <c r="V1185" s="35"/>
      <c r="W1185" s="35"/>
      <c r="X1185" s="35"/>
      <c r="Y1185" s="35"/>
      <c r="Z1185" s="35"/>
      <c r="AA1185" s="35"/>
      <c r="AB1185" s="35"/>
      <c r="AC1185" s="35"/>
      <c r="AD1185" s="35"/>
      <c r="AE1185" s="35"/>
      <c r="AR1185" s="204" t="s">
        <v>254</v>
      </c>
      <c r="AT1185" s="204" t="s">
        <v>164</v>
      </c>
      <c r="AU1185" s="204" t="s">
        <v>80</v>
      </c>
      <c r="AY1185" s="18" t="s">
        <v>162</v>
      </c>
      <c r="BE1185" s="205">
        <f>IF(N1185="základní",J1185,0)</f>
        <v>0</v>
      </c>
      <c r="BF1185" s="205">
        <f>IF(N1185="snížená",J1185,0)</f>
        <v>0</v>
      </c>
      <c r="BG1185" s="205">
        <f>IF(N1185="zákl. přenesená",J1185,0)</f>
        <v>0</v>
      </c>
      <c r="BH1185" s="205">
        <f>IF(N1185="sníž. přenesená",J1185,0)</f>
        <v>0</v>
      </c>
      <c r="BI1185" s="205">
        <f>IF(N1185="nulová",J1185,0)</f>
        <v>0</v>
      </c>
      <c r="BJ1185" s="18" t="s">
        <v>78</v>
      </c>
      <c r="BK1185" s="205">
        <f>ROUND(I1185*H1185,2)</f>
        <v>0</v>
      </c>
      <c r="BL1185" s="18" t="s">
        <v>254</v>
      </c>
      <c r="BM1185" s="204" t="s">
        <v>2034</v>
      </c>
    </row>
    <row r="1186" spans="1:65" s="2" customFormat="1" ht="58.5">
      <c r="A1186" s="35"/>
      <c r="B1186" s="36"/>
      <c r="C1186" s="37"/>
      <c r="D1186" s="206" t="s">
        <v>171</v>
      </c>
      <c r="E1186" s="37"/>
      <c r="F1186" s="207" t="s">
        <v>2035</v>
      </c>
      <c r="G1186" s="37"/>
      <c r="H1186" s="37"/>
      <c r="I1186" s="116"/>
      <c r="J1186" s="37"/>
      <c r="K1186" s="37"/>
      <c r="L1186" s="40"/>
      <c r="M1186" s="208"/>
      <c r="N1186" s="209"/>
      <c r="O1186" s="65"/>
      <c r="P1186" s="65"/>
      <c r="Q1186" s="65"/>
      <c r="R1186" s="65"/>
      <c r="S1186" s="65"/>
      <c r="T1186" s="66"/>
      <c r="U1186" s="35"/>
      <c r="V1186" s="35"/>
      <c r="W1186" s="35"/>
      <c r="X1186" s="35"/>
      <c r="Y1186" s="35"/>
      <c r="Z1186" s="35"/>
      <c r="AA1186" s="35"/>
      <c r="AB1186" s="35"/>
      <c r="AC1186" s="35"/>
      <c r="AD1186" s="35"/>
      <c r="AE1186" s="35"/>
      <c r="AT1186" s="18" t="s">
        <v>171</v>
      </c>
      <c r="AU1186" s="18" t="s">
        <v>80</v>
      </c>
    </row>
    <row r="1187" spans="1:65" s="2" customFormat="1" ht="16.5" customHeight="1">
      <c r="A1187" s="35"/>
      <c r="B1187" s="36"/>
      <c r="C1187" s="232" t="s">
        <v>2036</v>
      </c>
      <c r="D1187" s="232" t="s">
        <v>259</v>
      </c>
      <c r="E1187" s="233" t="s">
        <v>2037</v>
      </c>
      <c r="F1187" s="234" t="s">
        <v>2038</v>
      </c>
      <c r="G1187" s="235" t="s">
        <v>481</v>
      </c>
      <c r="H1187" s="236">
        <v>32</v>
      </c>
      <c r="I1187" s="237"/>
      <c r="J1187" s="238">
        <f>ROUND(I1187*H1187,2)</f>
        <v>0</v>
      </c>
      <c r="K1187" s="234" t="s">
        <v>168</v>
      </c>
      <c r="L1187" s="239"/>
      <c r="M1187" s="240" t="s">
        <v>19</v>
      </c>
      <c r="N1187" s="241" t="s">
        <v>42</v>
      </c>
      <c r="O1187" s="65"/>
      <c r="P1187" s="202">
        <f>O1187*H1187</f>
        <v>0</v>
      </c>
      <c r="Q1187" s="202">
        <v>1.1000000000000001E-3</v>
      </c>
      <c r="R1187" s="202">
        <f>Q1187*H1187</f>
        <v>3.5200000000000002E-2</v>
      </c>
      <c r="S1187" s="202">
        <v>0</v>
      </c>
      <c r="T1187" s="203">
        <f>S1187*H1187</f>
        <v>0</v>
      </c>
      <c r="U1187" s="35"/>
      <c r="V1187" s="35"/>
      <c r="W1187" s="35"/>
      <c r="X1187" s="35"/>
      <c r="Y1187" s="35"/>
      <c r="Z1187" s="35"/>
      <c r="AA1187" s="35"/>
      <c r="AB1187" s="35"/>
      <c r="AC1187" s="35"/>
      <c r="AD1187" s="35"/>
      <c r="AE1187" s="35"/>
      <c r="AR1187" s="204" t="s">
        <v>344</v>
      </c>
      <c r="AT1187" s="204" t="s">
        <v>259</v>
      </c>
      <c r="AU1187" s="204" t="s">
        <v>80</v>
      </c>
      <c r="AY1187" s="18" t="s">
        <v>162</v>
      </c>
      <c r="BE1187" s="205">
        <f>IF(N1187="základní",J1187,0)</f>
        <v>0</v>
      </c>
      <c r="BF1187" s="205">
        <f>IF(N1187="snížená",J1187,0)</f>
        <v>0</v>
      </c>
      <c r="BG1187" s="205">
        <f>IF(N1187="zákl. přenesená",J1187,0)</f>
        <v>0</v>
      </c>
      <c r="BH1187" s="205">
        <f>IF(N1187="sníž. přenesená",J1187,0)</f>
        <v>0</v>
      </c>
      <c r="BI1187" s="205">
        <f>IF(N1187="nulová",J1187,0)</f>
        <v>0</v>
      </c>
      <c r="BJ1187" s="18" t="s">
        <v>78</v>
      </c>
      <c r="BK1187" s="205">
        <f>ROUND(I1187*H1187,2)</f>
        <v>0</v>
      </c>
      <c r="BL1187" s="18" t="s">
        <v>254</v>
      </c>
      <c r="BM1187" s="204" t="s">
        <v>2039</v>
      </c>
    </row>
    <row r="1188" spans="1:65" s="2" customFormat="1" ht="19.5">
      <c r="A1188" s="35"/>
      <c r="B1188" s="36"/>
      <c r="C1188" s="37"/>
      <c r="D1188" s="206" t="s">
        <v>264</v>
      </c>
      <c r="E1188" s="37"/>
      <c r="F1188" s="207" t="s">
        <v>2040</v>
      </c>
      <c r="G1188" s="37"/>
      <c r="H1188" s="37"/>
      <c r="I1188" s="116"/>
      <c r="J1188" s="37"/>
      <c r="K1188" s="37"/>
      <c r="L1188" s="40"/>
      <c r="M1188" s="208"/>
      <c r="N1188" s="209"/>
      <c r="O1188" s="65"/>
      <c r="P1188" s="65"/>
      <c r="Q1188" s="65"/>
      <c r="R1188" s="65"/>
      <c r="S1188" s="65"/>
      <c r="T1188" s="66"/>
      <c r="U1188" s="35"/>
      <c r="V1188" s="35"/>
      <c r="W1188" s="35"/>
      <c r="X1188" s="35"/>
      <c r="Y1188" s="35"/>
      <c r="Z1188" s="35"/>
      <c r="AA1188" s="35"/>
      <c r="AB1188" s="35"/>
      <c r="AC1188" s="35"/>
      <c r="AD1188" s="35"/>
      <c r="AE1188" s="35"/>
      <c r="AT1188" s="18" t="s">
        <v>264</v>
      </c>
      <c r="AU1188" s="18" t="s">
        <v>80</v>
      </c>
    </row>
    <row r="1189" spans="1:65" s="2" customFormat="1" ht="21.75" customHeight="1">
      <c r="A1189" s="35"/>
      <c r="B1189" s="36"/>
      <c r="C1189" s="193" t="s">
        <v>2041</v>
      </c>
      <c r="D1189" s="193" t="s">
        <v>164</v>
      </c>
      <c r="E1189" s="194" t="s">
        <v>2042</v>
      </c>
      <c r="F1189" s="195" t="s">
        <v>2043</v>
      </c>
      <c r="G1189" s="196" t="s">
        <v>245</v>
      </c>
      <c r="H1189" s="197">
        <v>274.88</v>
      </c>
      <c r="I1189" s="198"/>
      <c r="J1189" s="199">
        <f>ROUND(I1189*H1189,2)</f>
        <v>0</v>
      </c>
      <c r="K1189" s="195" t="s">
        <v>168</v>
      </c>
      <c r="L1189" s="40"/>
      <c r="M1189" s="200" t="s">
        <v>19</v>
      </c>
      <c r="N1189" s="201" t="s">
        <v>42</v>
      </c>
      <c r="O1189" s="65"/>
      <c r="P1189" s="202">
        <f>O1189*H1189</f>
        <v>0</v>
      </c>
      <c r="Q1189" s="202">
        <v>0</v>
      </c>
      <c r="R1189" s="202">
        <f>Q1189*H1189</f>
        <v>0</v>
      </c>
      <c r="S1189" s="202">
        <v>0</v>
      </c>
      <c r="T1189" s="203">
        <f>S1189*H1189</f>
        <v>0</v>
      </c>
      <c r="U1189" s="35"/>
      <c r="V1189" s="35"/>
      <c r="W1189" s="35"/>
      <c r="X1189" s="35"/>
      <c r="Y1189" s="35"/>
      <c r="Z1189" s="35"/>
      <c r="AA1189" s="35"/>
      <c r="AB1189" s="35"/>
      <c r="AC1189" s="35"/>
      <c r="AD1189" s="35"/>
      <c r="AE1189" s="35"/>
      <c r="AR1189" s="204" t="s">
        <v>254</v>
      </c>
      <c r="AT1189" s="204" t="s">
        <v>164</v>
      </c>
      <c r="AU1189" s="204" t="s">
        <v>80</v>
      </c>
      <c r="AY1189" s="18" t="s">
        <v>162</v>
      </c>
      <c r="BE1189" s="205">
        <f>IF(N1189="základní",J1189,0)</f>
        <v>0</v>
      </c>
      <c r="BF1189" s="205">
        <f>IF(N1189="snížená",J1189,0)</f>
        <v>0</v>
      </c>
      <c r="BG1189" s="205">
        <f>IF(N1189="zákl. přenesená",J1189,0)</f>
        <v>0</v>
      </c>
      <c r="BH1189" s="205">
        <f>IF(N1189="sníž. přenesená",J1189,0)</f>
        <v>0</v>
      </c>
      <c r="BI1189" s="205">
        <f>IF(N1189="nulová",J1189,0)</f>
        <v>0</v>
      </c>
      <c r="BJ1189" s="18" t="s">
        <v>78</v>
      </c>
      <c r="BK1189" s="205">
        <f>ROUND(I1189*H1189,2)</f>
        <v>0</v>
      </c>
      <c r="BL1189" s="18" t="s">
        <v>254</v>
      </c>
      <c r="BM1189" s="204" t="s">
        <v>2044</v>
      </c>
    </row>
    <row r="1190" spans="1:65" s="2" customFormat="1" ht="87.75">
      <c r="A1190" s="35"/>
      <c r="B1190" s="36"/>
      <c r="C1190" s="37"/>
      <c r="D1190" s="206" t="s">
        <v>171</v>
      </c>
      <c r="E1190" s="37"/>
      <c r="F1190" s="207" t="s">
        <v>2045</v>
      </c>
      <c r="G1190" s="37"/>
      <c r="H1190" s="37"/>
      <c r="I1190" s="116"/>
      <c r="J1190" s="37"/>
      <c r="K1190" s="37"/>
      <c r="L1190" s="40"/>
      <c r="M1190" s="208"/>
      <c r="N1190" s="209"/>
      <c r="O1190" s="65"/>
      <c r="P1190" s="65"/>
      <c r="Q1190" s="65"/>
      <c r="R1190" s="65"/>
      <c r="S1190" s="65"/>
      <c r="T1190" s="66"/>
      <c r="U1190" s="35"/>
      <c r="V1190" s="35"/>
      <c r="W1190" s="35"/>
      <c r="X1190" s="35"/>
      <c r="Y1190" s="35"/>
      <c r="Z1190" s="35"/>
      <c r="AA1190" s="35"/>
      <c r="AB1190" s="35"/>
      <c r="AC1190" s="35"/>
      <c r="AD1190" s="35"/>
      <c r="AE1190" s="35"/>
      <c r="AT1190" s="18" t="s">
        <v>171</v>
      </c>
      <c r="AU1190" s="18" t="s">
        <v>80</v>
      </c>
    </row>
    <row r="1191" spans="1:65" s="13" customFormat="1" ht="11.25">
      <c r="B1191" s="210"/>
      <c r="C1191" s="211"/>
      <c r="D1191" s="206" t="s">
        <v>184</v>
      </c>
      <c r="E1191" s="212" t="s">
        <v>19</v>
      </c>
      <c r="F1191" s="213" t="s">
        <v>2046</v>
      </c>
      <c r="G1191" s="211"/>
      <c r="H1191" s="214">
        <v>274.88</v>
      </c>
      <c r="I1191" s="215"/>
      <c r="J1191" s="211"/>
      <c r="K1191" s="211"/>
      <c r="L1191" s="216"/>
      <c r="M1191" s="217"/>
      <c r="N1191" s="218"/>
      <c r="O1191" s="218"/>
      <c r="P1191" s="218"/>
      <c r="Q1191" s="218"/>
      <c r="R1191" s="218"/>
      <c r="S1191" s="218"/>
      <c r="T1191" s="219"/>
      <c r="AT1191" s="220" t="s">
        <v>184</v>
      </c>
      <c r="AU1191" s="220" t="s">
        <v>80</v>
      </c>
      <c r="AV1191" s="13" t="s">
        <v>80</v>
      </c>
      <c r="AW1191" s="13" t="s">
        <v>33</v>
      </c>
      <c r="AX1191" s="13" t="s">
        <v>78</v>
      </c>
      <c r="AY1191" s="220" t="s">
        <v>162</v>
      </c>
    </row>
    <row r="1192" spans="1:65" s="2" customFormat="1" ht="16.5" customHeight="1">
      <c r="A1192" s="35"/>
      <c r="B1192" s="36"/>
      <c r="C1192" s="232" t="s">
        <v>2047</v>
      </c>
      <c r="D1192" s="232" t="s">
        <v>259</v>
      </c>
      <c r="E1192" s="233" t="s">
        <v>2048</v>
      </c>
      <c r="F1192" s="234" t="s">
        <v>2049</v>
      </c>
      <c r="G1192" s="235" t="s">
        <v>181</v>
      </c>
      <c r="H1192" s="236">
        <v>158.33099999999999</v>
      </c>
      <c r="I1192" s="237"/>
      <c r="J1192" s="238">
        <f>ROUND(I1192*H1192,2)</f>
        <v>0</v>
      </c>
      <c r="K1192" s="234" t="s">
        <v>19</v>
      </c>
      <c r="L1192" s="239"/>
      <c r="M1192" s="240" t="s">
        <v>19</v>
      </c>
      <c r="N1192" s="241" t="s">
        <v>42</v>
      </c>
      <c r="O1192" s="65"/>
      <c r="P1192" s="202">
        <f>O1192*H1192</f>
        <v>0</v>
      </c>
      <c r="Q1192" s="202">
        <v>0</v>
      </c>
      <c r="R1192" s="202">
        <f>Q1192*H1192</f>
        <v>0</v>
      </c>
      <c r="S1192" s="202">
        <v>0</v>
      </c>
      <c r="T1192" s="203">
        <f>S1192*H1192</f>
        <v>0</v>
      </c>
      <c r="U1192" s="35"/>
      <c r="V1192" s="35"/>
      <c r="W1192" s="35"/>
      <c r="X1192" s="35"/>
      <c r="Y1192" s="35"/>
      <c r="Z1192" s="35"/>
      <c r="AA1192" s="35"/>
      <c r="AB1192" s="35"/>
      <c r="AC1192" s="35"/>
      <c r="AD1192" s="35"/>
      <c r="AE1192" s="35"/>
      <c r="AR1192" s="204" t="s">
        <v>344</v>
      </c>
      <c r="AT1192" s="204" t="s">
        <v>259</v>
      </c>
      <c r="AU1192" s="204" t="s">
        <v>80</v>
      </c>
      <c r="AY1192" s="18" t="s">
        <v>162</v>
      </c>
      <c r="BE1192" s="205">
        <f>IF(N1192="základní",J1192,0)</f>
        <v>0</v>
      </c>
      <c r="BF1192" s="205">
        <f>IF(N1192="snížená",J1192,0)</f>
        <v>0</v>
      </c>
      <c r="BG1192" s="205">
        <f>IF(N1192="zákl. přenesená",J1192,0)</f>
        <v>0</v>
      </c>
      <c r="BH1192" s="205">
        <f>IF(N1192="sníž. přenesená",J1192,0)</f>
        <v>0</v>
      </c>
      <c r="BI1192" s="205">
        <f>IF(N1192="nulová",J1192,0)</f>
        <v>0</v>
      </c>
      <c r="BJ1192" s="18" t="s">
        <v>78</v>
      </c>
      <c r="BK1192" s="205">
        <f>ROUND(I1192*H1192,2)</f>
        <v>0</v>
      </c>
      <c r="BL1192" s="18" t="s">
        <v>254</v>
      </c>
      <c r="BM1192" s="204" t="s">
        <v>2050</v>
      </c>
    </row>
    <row r="1193" spans="1:65" s="2" customFormat="1" ht="29.25">
      <c r="A1193" s="35"/>
      <c r="B1193" s="36"/>
      <c r="C1193" s="37"/>
      <c r="D1193" s="206" t="s">
        <v>264</v>
      </c>
      <c r="E1193" s="37"/>
      <c r="F1193" s="207" t="s">
        <v>2051</v>
      </c>
      <c r="G1193" s="37"/>
      <c r="H1193" s="37"/>
      <c r="I1193" s="116"/>
      <c r="J1193" s="37"/>
      <c r="K1193" s="37"/>
      <c r="L1193" s="40"/>
      <c r="M1193" s="208"/>
      <c r="N1193" s="209"/>
      <c r="O1193" s="65"/>
      <c r="P1193" s="65"/>
      <c r="Q1193" s="65"/>
      <c r="R1193" s="65"/>
      <c r="S1193" s="65"/>
      <c r="T1193" s="66"/>
      <c r="U1193" s="35"/>
      <c r="V1193" s="35"/>
      <c r="W1193" s="35"/>
      <c r="X1193" s="35"/>
      <c r="Y1193" s="35"/>
      <c r="Z1193" s="35"/>
      <c r="AA1193" s="35"/>
      <c r="AB1193" s="35"/>
      <c r="AC1193" s="35"/>
      <c r="AD1193" s="35"/>
      <c r="AE1193" s="35"/>
      <c r="AT1193" s="18" t="s">
        <v>264</v>
      </c>
      <c r="AU1193" s="18" t="s">
        <v>80</v>
      </c>
    </row>
    <row r="1194" spans="1:65" s="13" customFormat="1" ht="11.25">
      <c r="B1194" s="210"/>
      <c r="C1194" s="211"/>
      <c r="D1194" s="206" t="s">
        <v>184</v>
      </c>
      <c r="E1194" s="212" t="s">
        <v>19</v>
      </c>
      <c r="F1194" s="213" t="s">
        <v>2052</v>
      </c>
      <c r="G1194" s="211"/>
      <c r="H1194" s="214">
        <v>158.33099999999999</v>
      </c>
      <c r="I1194" s="215"/>
      <c r="J1194" s="211"/>
      <c r="K1194" s="211"/>
      <c r="L1194" s="216"/>
      <c r="M1194" s="217"/>
      <c r="N1194" s="218"/>
      <c r="O1194" s="218"/>
      <c r="P1194" s="218"/>
      <c r="Q1194" s="218"/>
      <c r="R1194" s="218"/>
      <c r="S1194" s="218"/>
      <c r="T1194" s="219"/>
      <c r="AT1194" s="220" t="s">
        <v>184</v>
      </c>
      <c r="AU1194" s="220" t="s">
        <v>80</v>
      </c>
      <c r="AV1194" s="13" t="s">
        <v>80</v>
      </c>
      <c r="AW1194" s="13" t="s">
        <v>33</v>
      </c>
      <c r="AX1194" s="13" t="s">
        <v>78</v>
      </c>
      <c r="AY1194" s="220" t="s">
        <v>162</v>
      </c>
    </row>
    <row r="1195" spans="1:65" s="2" customFormat="1" ht="21.75" customHeight="1">
      <c r="A1195" s="35"/>
      <c r="B1195" s="36"/>
      <c r="C1195" s="193" t="s">
        <v>2053</v>
      </c>
      <c r="D1195" s="193" t="s">
        <v>164</v>
      </c>
      <c r="E1195" s="194" t="s">
        <v>2054</v>
      </c>
      <c r="F1195" s="195" t="s">
        <v>2055</v>
      </c>
      <c r="G1195" s="196" t="s">
        <v>245</v>
      </c>
      <c r="H1195" s="197">
        <v>256.68</v>
      </c>
      <c r="I1195" s="198"/>
      <c r="J1195" s="199">
        <f>ROUND(I1195*H1195,2)</f>
        <v>0</v>
      </c>
      <c r="K1195" s="195" t="s">
        <v>168</v>
      </c>
      <c r="L1195" s="40"/>
      <c r="M1195" s="200" t="s">
        <v>19</v>
      </c>
      <c r="N1195" s="201" t="s">
        <v>42</v>
      </c>
      <c r="O1195" s="65"/>
      <c r="P1195" s="202">
        <f>O1195*H1195</f>
        <v>0</v>
      </c>
      <c r="Q1195" s="202">
        <v>0</v>
      </c>
      <c r="R1195" s="202">
        <f>Q1195*H1195</f>
        <v>0</v>
      </c>
      <c r="S1195" s="202">
        <v>0</v>
      </c>
      <c r="T1195" s="203">
        <f>S1195*H1195</f>
        <v>0</v>
      </c>
      <c r="U1195" s="35"/>
      <c r="V1195" s="35"/>
      <c r="W1195" s="35"/>
      <c r="X1195" s="35"/>
      <c r="Y1195" s="35"/>
      <c r="Z1195" s="35"/>
      <c r="AA1195" s="35"/>
      <c r="AB1195" s="35"/>
      <c r="AC1195" s="35"/>
      <c r="AD1195" s="35"/>
      <c r="AE1195" s="35"/>
      <c r="AR1195" s="204" t="s">
        <v>254</v>
      </c>
      <c r="AT1195" s="204" t="s">
        <v>164</v>
      </c>
      <c r="AU1195" s="204" t="s">
        <v>80</v>
      </c>
      <c r="AY1195" s="18" t="s">
        <v>162</v>
      </c>
      <c r="BE1195" s="205">
        <f>IF(N1195="základní",J1195,0)</f>
        <v>0</v>
      </c>
      <c r="BF1195" s="205">
        <f>IF(N1195="snížená",J1195,0)</f>
        <v>0</v>
      </c>
      <c r="BG1195" s="205">
        <f>IF(N1195="zákl. přenesená",J1195,0)</f>
        <v>0</v>
      </c>
      <c r="BH1195" s="205">
        <f>IF(N1195="sníž. přenesená",J1195,0)</f>
        <v>0</v>
      </c>
      <c r="BI1195" s="205">
        <f>IF(N1195="nulová",J1195,0)</f>
        <v>0</v>
      </c>
      <c r="BJ1195" s="18" t="s">
        <v>78</v>
      </c>
      <c r="BK1195" s="205">
        <f>ROUND(I1195*H1195,2)</f>
        <v>0</v>
      </c>
      <c r="BL1195" s="18" t="s">
        <v>254</v>
      </c>
      <c r="BM1195" s="204" t="s">
        <v>2056</v>
      </c>
    </row>
    <row r="1196" spans="1:65" s="2" customFormat="1" ht="87.75">
      <c r="A1196" s="35"/>
      <c r="B1196" s="36"/>
      <c r="C1196" s="37"/>
      <c r="D1196" s="206" t="s">
        <v>171</v>
      </c>
      <c r="E1196" s="37"/>
      <c r="F1196" s="207" t="s">
        <v>2045</v>
      </c>
      <c r="G1196" s="37"/>
      <c r="H1196" s="37"/>
      <c r="I1196" s="116"/>
      <c r="J1196" s="37"/>
      <c r="K1196" s="37"/>
      <c r="L1196" s="40"/>
      <c r="M1196" s="208"/>
      <c r="N1196" s="209"/>
      <c r="O1196" s="65"/>
      <c r="P1196" s="65"/>
      <c r="Q1196" s="65"/>
      <c r="R1196" s="65"/>
      <c r="S1196" s="65"/>
      <c r="T1196" s="66"/>
      <c r="U1196" s="35"/>
      <c r="V1196" s="35"/>
      <c r="W1196" s="35"/>
      <c r="X1196" s="35"/>
      <c r="Y1196" s="35"/>
      <c r="Z1196" s="35"/>
      <c r="AA1196" s="35"/>
      <c r="AB1196" s="35"/>
      <c r="AC1196" s="35"/>
      <c r="AD1196" s="35"/>
      <c r="AE1196" s="35"/>
      <c r="AT1196" s="18" t="s">
        <v>171</v>
      </c>
      <c r="AU1196" s="18" t="s">
        <v>80</v>
      </c>
    </row>
    <row r="1197" spans="1:65" s="13" customFormat="1" ht="11.25">
      <c r="B1197" s="210"/>
      <c r="C1197" s="211"/>
      <c r="D1197" s="206" t="s">
        <v>184</v>
      </c>
      <c r="E1197" s="212" t="s">
        <v>19</v>
      </c>
      <c r="F1197" s="213" t="s">
        <v>2057</v>
      </c>
      <c r="G1197" s="211"/>
      <c r="H1197" s="214">
        <v>256.68</v>
      </c>
      <c r="I1197" s="215"/>
      <c r="J1197" s="211"/>
      <c r="K1197" s="211"/>
      <c r="L1197" s="216"/>
      <c r="M1197" s="217"/>
      <c r="N1197" s="218"/>
      <c r="O1197" s="218"/>
      <c r="P1197" s="218"/>
      <c r="Q1197" s="218"/>
      <c r="R1197" s="218"/>
      <c r="S1197" s="218"/>
      <c r="T1197" s="219"/>
      <c r="AT1197" s="220" t="s">
        <v>184</v>
      </c>
      <c r="AU1197" s="220" t="s">
        <v>80</v>
      </c>
      <c r="AV1197" s="13" t="s">
        <v>80</v>
      </c>
      <c r="AW1197" s="13" t="s">
        <v>33</v>
      </c>
      <c r="AX1197" s="13" t="s">
        <v>78</v>
      </c>
      <c r="AY1197" s="220" t="s">
        <v>162</v>
      </c>
    </row>
    <row r="1198" spans="1:65" s="2" customFormat="1" ht="16.5" customHeight="1">
      <c r="A1198" s="35"/>
      <c r="B1198" s="36"/>
      <c r="C1198" s="232" t="s">
        <v>2058</v>
      </c>
      <c r="D1198" s="232" t="s">
        <v>259</v>
      </c>
      <c r="E1198" s="233" t="s">
        <v>2059</v>
      </c>
      <c r="F1198" s="234" t="s">
        <v>2060</v>
      </c>
      <c r="G1198" s="235" t="s">
        <v>181</v>
      </c>
      <c r="H1198" s="236">
        <v>19.713000000000001</v>
      </c>
      <c r="I1198" s="237"/>
      <c r="J1198" s="238">
        <f>ROUND(I1198*H1198,2)</f>
        <v>0</v>
      </c>
      <c r="K1198" s="234" t="s">
        <v>19</v>
      </c>
      <c r="L1198" s="239"/>
      <c r="M1198" s="240" t="s">
        <v>19</v>
      </c>
      <c r="N1198" s="241" t="s">
        <v>42</v>
      </c>
      <c r="O1198" s="65"/>
      <c r="P1198" s="202">
        <f>O1198*H1198</f>
        <v>0</v>
      </c>
      <c r="Q1198" s="202">
        <v>0</v>
      </c>
      <c r="R1198" s="202">
        <f>Q1198*H1198</f>
        <v>0</v>
      </c>
      <c r="S1198" s="202">
        <v>0</v>
      </c>
      <c r="T1198" s="203">
        <f>S1198*H1198</f>
        <v>0</v>
      </c>
      <c r="U1198" s="35"/>
      <c r="V1198" s="35"/>
      <c r="W1198" s="35"/>
      <c r="X1198" s="35"/>
      <c r="Y1198" s="35"/>
      <c r="Z1198" s="35"/>
      <c r="AA1198" s="35"/>
      <c r="AB1198" s="35"/>
      <c r="AC1198" s="35"/>
      <c r="AD1198" s="35"/>
      <c r="AE1198" s="35"/>
      <c r="AR1198" s="204" t="s">
        <v>344</v>
      </c>
      <c r="AT1198" s="204" t="s">
        <v>259</v>
      </c>
      <c r="AU1198" s="204" t="s">
        <v>80</v>
      </c>
      <c r="AY1198" s="18" t="s">
        <v>162</v>
      </c>
      <c r="BE1198" s="205">
        <f>IF(N1198="základní",J1198,0)</f>
        <v>0</v>
      </c>
      <c r="BF1198" s="205">
        <f>IF(N1198="snížená",J1198,0)</f>
        <v>0</v>
      </c>
      <c r="BG1198" s="205">
        <f>IF(N1198="zákl. přenesená",J1198,0)</f>
        <v>0</v>
      </c>
      <c r="BH1198" s="205">
        <f>IF(N1198="sníž. přenesená",J1198,0)</f>
        <v>0</v>
      </c>
      <c r="BI1198" s="205">
        <f>IF(N1198="nulová",J1198,0)</f>
        <v>0</v>
      </c>
      <c r="BJ1198" s="18" t="s">
        <v>78</v>
      </c>
      <c r="BK1198" s="205">
        <f>ROUND(I1198*H1198,2)</f>
        <v>0</v>
      </c>
      <c r="BL1198" s="18" t="s">
        <v>254</v>
      </c>
      <c r="BM1198" s="204" t="s">
        <v>2061</v>
      </c>
    </row>
    <row r="1199" spans="1:65" s="2" customFormat="1" ht="29.25">
      <c r="A1199" s="35"/>
      <c r="B1199" s="36"/>
      <c r="C1199" s="37"/>
      <c r="D1199" s="206" t="s">
        <v>264</v>
      </c>
      <c r="E1199" s="37"/>
      <c r="F1199" s="207" t="s">
        <v>2062</v>
      </c>
      <c r="G1199" s="37"/>
      <c r="H1199" s="37"/>
      <c r="I1199" s="116"/>
      <c r="J1199" s="37"/>
      <c r="K1199" s="37"/>
      <c r="L1199" s="40"/>
      <c r="M1199" s="208"/>
      <c r="N1199" s="209"/>
      <c r="O1199" s="65"/>
      <c r="P1199" s="65"/>
      <c r="Q1199" s="65"/>
      <c r="R1199" s="65"/>
      <c r="S1199" s="65"/>
      <c r="T1199" s="66"/>
      <c r="U1199" s="35"/>
      <c r="V1199" s="35"/>
      <c r="W1199" s="35"/>
      <c r="X1199" s="35"/>
      <c r="Y1199" s="35"/>
      <c r="Z1199" s="35"/>
      <c r="AA1199" s="35"/>
      <c r="AB1199" s="35"/>
      <c r="AC1199" s="35"/>
      <c r="AD1199" s="35"/>
      <c r="AE1199" s="35"/>
      <c r="AT1199" s="18" t="s">
        <v>264</v>
      </c>
      <c r="AU1199" s="18" t="s">
        <v>80</v>
      </c>
    </row>
    <row r="1200" spans="1:65" s="13" customFormat="1" ht="11.25">
      <c r="B1200" s="210"/>
      <c r="C1200" s="211"/>
      <c r="D1200" s="206" t="s">
        <v>184</v>
      </c>
      <c r="E1200" s="212" t="s">
        <v>19</v>
      </c>
      <c r="F1200" s="213" t="s">
        <v>2063</v>
      </c>
      <c r="G1200" s="211"/>
      <c r="H1200" s="214">
        <v>19.713000000000001</v>
      </c>
      <c r="I1200" s="215"/>
      <c r="J1200" s="211"/>
      <c r="K1200" s="211"/>
      <c r="L1200" s="216"/>
      <c r="M1200" s="217"/>
      <c r="N1200" s="218"/>
      <c r="O1200" s="218"/>
      <c r="P1200" s="218"/>
      <c r="Q1200" s="218"/>
      <c r="R1200" s="218"/>
      <c r="S1200" s="218"/>
      <c r="T1200" s="219"/>
      <c r="AT1200" s="220" t="s">
        <v>184</v>
      </c>
      <c r="AU1200" s="220" t="s">
        <v>80</v>
      </c>
      <c r="AV1200" s="13" t="s">
        <v>80</v>
      </c>
      <c r="AW1200" s="13" t="s">
        <v>33</v>
      </c>
      <c r="AX1200" s="13" t="s">
        <v>78</v>
      </c>
      <c r="AY1200" s="220" t="s">
        <v>162</v>
      </c>
    </row>
    <row r="1201" spans="1:65" s="2" customFormat="1" ht="21.75" customHeight="1">
      <c r="A1201" s="35"/>
      <c r="B1201" s="36"/>
      <c r="C1201" s="193" t="s">
        <v>2064</v>
      </c>
      <c r="D1201" s="193" t="s">
        <v>164</v>
      </c>
      <c r="E1201" s="194" t="s">
        <v>2065</v>
      </c>
      <c r="F1201" s="195" t="s">
        <v>2066</v>
      </c>
      <c r="G1201" s="196" t="s">
        <v>262</v>
      </c>
      <c r="H1201" s="197">
        <v>2.5310000000000001</v>
      </c>
      <c r="I1201" s="198"/>
      <c r="J1201" s="199">
        <f>ROUND(I1201*H1201,2)</f>
        <v>0</v>
      </c>
      <c r="K1201" s="195" t="s">
        <v>19</v>
      </c>
      <c r="L1201" s="40"/>
      <c r="M1201" s="200" t="s">
        <v>19</v>
      </c>
      <c r="N1201" s="201" t="s">
        <v>42</v>
      </c>
      <c r="O1201" s="65"/>
      <c r="P1201" s="202">
        <f>O1201*H1201</f>
        <v>0</v>
      </c>
      <c r="Q1201" s="202">
        <v>0</v>
      </c>
      <c r="R1201" s="202">
        <f>Q1201*H1201</f>
        <v>0</v>
      </c>
      <c r="S1201" s="202">
        <v>0</v>
      </c>
      <c r="T1201" s="203">
        <f>S1201*H1201</f>
        <v>0</v>
      </c>
      <c r="U1201" s="35"/>
      <c r="V1201" s="35"/>
      <c r="W1201" s="35"/>
      <c r="X1201" s="35"/>
      <c r="Y1201" s="35"/>
      <c r="Z1201" s="35"/>
      <c r="AA1201" s="35"/>
      <c r="AB1201" s="35"/>
      <c r="AC1201" s="35"/>
      <c r="AD1201" s="35"/>
      <c r="AE1201" s="35"/>
      <c r="AR1201" s="204" t="s">
        <v>254</v>
      </c>
      <c r="AT1201" s="204" t="s">
        <v>164</v>
      </c>
      <c r="AU1201" s="204" t="s">
        <v>80</v>
      </c>
      <c r="AY1201" s="18" t="s">
        <v>162</v>
      </c>
      <c r="BE1201" s="205">
        <f>IF(N1201="základní",J1201,0)</f>
        <v>0</v>
      </c>
      <c r="BF1201" s="205">
        <f>IF(N1201="snížená",J1201,0)</f>
        <v>0</v>
      </c>
      <c r="BG1201" s="205">
        <f>IF(N1201="zákl. přenesená",J1201,0)</f>
        <v>0</v>
      </c>
      <c r="BH1201" s="205">
        <f>IF(N1201="sníž. přenesená",J1201,0)</f>
        <v>0</v>
      </c>
      <c r="BI1201" s="205">
        <f>IF(N1201="nulová",J1201,0)</f>
        <v>0</v>
      </c>
      <c r="BJ1201" s="18" t="s">
        <v>78</v>
      </c>
      <c r="BK1201" s="205">
        <f>ROUND(I1201*H1201,2)</f>
        <v>0</v>
      </c>
      <c r="BL1201" s="18" t="s">
        <v>254</v>
      </c>
      <c r="BM1201" s="204" t="s">
        <v>2067</v>
      </c>
    </row>
    <row r="1202" spans="1:65" s="2" customFormat="1" ht="21.75" customHeight="1">
      <c r="A1202" s="35"/>
      <c r="B1202" s="36"/>
      <c r="C1202" s="193" t="s">
        <v>2068</v>
      </c>
      <c r="D1202" s="193" t="s">
        <v>164</v>
      </c>
      <c r="E1202" s="194" t="s">
        <v>2069</v>
      </c>
      <c r="F1202" s="195" t="s">
        <v>2070</v>
      </c>
      <c r="G1202" s="196" t="s">
        <v>262</v>
      </c>
      <c r="H1202" s="197">
        <v>0.32300000000000001</v>
      </c>
      <c r="I1202" s="198"/>
      <c r="J1202" s="199">
        <f>ROUND(I1202*H1202,2)</f>
        <v>0</v>
      </c>
      <c r="K1202" s="195" t="s">
        <v>19</v>
      </c>
      <c r="L1202" s="40"/>
      <c r="M1202" s="200" t="s">
        <v>19</v>
      </c>
      <c r="N1202" s="201" t="s">
        <v>42</v>
      </c>
      <c r="O1202" s="65"/>
      <c r="P1202" s="202">
        <f>O1202*H1202</f>
        <v>0</v>
      </c>
      <c r="Q1202" s="202">
        <v>0</v>
      </c>
      <c r="R1202" s="202">
        <f>Q1202*H1202</f>
        <v>0</v>
      </c>
      <c r="S1202" s="202">
        <v>0</v>
      </c>
      <c r="T1202" s="203">
        <f>S1202*H1202</f>
        <v>0</v>
      </c>
      <c r="U1202" s="35"/>
      <c r="V1202" s="35"/>
      <c r="W1202" s="35"/>
      <c r="X1202" s="35"/>
      <c r="Y1202" s="35"/>
      <c r="Z1202" s="35"/>
      <c r="AA1202" s="35"/>
      <c r="AB1202" s="35"/>
      <c r="AC1202" s="35"/>
      <c r="AD1202" s="35"/>
      <c r="AE1202" s="35"/>
      <c r="AR1202" s="204" t="s">
        <v>254</v>
      </c>
      <c r="AT1202" s="204" t="s">
        <v>164</v>
      </c>
      <c r="AU1202" s="204" t="s">
        <v>80</v>
      </c>
      <c r="AY1202" s="18" t="s">
        <v>162</v>
      </c>
      <c r="BE1202" s="205">
        <f>IF(N1202="základní",J1202,0)</f>
        <v>0</v>
      </c>
      <c r="BF1202" s="205">
        <f>IF(N1202="snížená",J1202,0)</f>
        <v>0</v>
      </c>
      <c r="BG1202" s="205">
        <f>IF(N1202="zákl. přenesená",J1202,0)</f>
        <v>0</v>
      </c>
      <c r="BH1202" s="205">
        <f>IF(N1202="sníž. přenesená",J1202,0)</f>
        <v>0</v>
      </c>
      <c r="BI1202" s="205">
        <f>IF(N1202="nulová",J1202,0)</f>
        <v>0</v>
      </c>
      <c r="BJ1202" s="18" t="s">
        <v>78</v>
      </c>
      <c r="BK1202" s="205">
        <f>ROUND(I1202*H1202,2)</f>
        <v>0</v>
      </c>
      <c r="BL1202" s="18" t="s">
        <v>254</v>
      </c>
      <c r="BM1202" s="204" t="s">
        <v>2071</v>
      </c>
    </row>
    <row r="1203" spans="1:65" s="2" customFormat="1" ht="33" customHeight="1">
      <c r="A1203" s="35"/>
      <c r="B1203" s="36"/>
      <c r="C1203" s="193" t="s">
        <v>2072</v>
      </c>
      <c r="D1203" s="193" t="s">
        <v>164</v>
      </c>
      <c r="E1203" s="194" t="s">
        <v>2073</v>
      </c>
      <c r="F1203" s="195" t="s">
        <v>2074</v>
      </c>
      <c r="G1203" s="196" t="s">
        <v>262</v>
      </c>
      <c r="H1203" s="197">
        <v>25.923999999999999</v>
      </c>
      <c r="I1203" s="198"/>
      <c r="J1203" s="199">
        <f>ROUND(I1203*H1203,2)</f>
        <v>0</v>
      </c>
      <c r="K1203" s="195" t="s">
        <v>168</v>
      </c>
      <c r="L1203" s="40"/>
      <c r="M1203" s="200" t="s">
        <v>19</v>
      </c>
      <c r="N1203" s="201" t="s">
        <v>42</v>
      </c>
      <c r="O1203" s="65"/>
      <c r="P1203" s="202">
        <f>O1203*H1203</f>
        <v>0</v>
      </c>
      <c r="Q1203" s="202">
        <v>0</v>
      </c>
      <c r="R1203" s="202">
        <f>Q1203*H1203</f>
        <v>0</v>
      </c>
      <c r="S1203" s="202">
        <v>0</v>
      </c>
      <c r="T1203" s="203">
        <f>S1203*H1203</f>
        <v>0</v>
      </c>
      <c r="U1203" s="35"/>
      <c r="V1203" s="35"/>
      <c r="W1203" s="35"/>
      <c r="X1203" s="35"/>
      <c r="Y1203" s="35"/>
      <c r="Z1203" s="35"/>
      <c r="AA1203" s="35"/>
      <c r="AB1203" s="35"/>
      <c r="AC1203" s="35"/>
      <c r="AD1203" s="35"/>
      <c r="AE1203" s="35"/>
      <c r="AR1203" s="204" t="s">
        <v>254</v>
      </c>
      <c r="AT1203" s="204" t="s">
        <v>164</v>
      </c>
      <c r="AU1203" s="204" t="s">
        <v>80</v>
      </c>
      <c r="AY1203" s="18" t="s">
        <v>162</v>
      </c>
      <c r="BE1203" s="205">
        <f>IF(N1203="základní",J1203,0)</f>
        <v>0</v>
      </c>
      <c r="BF1203" s="205">
        <f>IF(N1203="snížená",J1203,0)</f>
        <v>0</v>
      </c>
      <c r="BG1203" s="205">
        <f>IF(N1203="zákl. přenesená",J1203,0)</f>
        <v>0</v>
      </c>
      <c r="BH1203" s="205">
        <f>IF(N1203="sníž. přenesená",J1203,0)</f>
        <v>0</v>
      </c>
      <c r="BI1203" s="205">
        <f>IF(N1203="nulová",J1203,0)</f>
        <v>0</v>
      </c>
      <c r="BJ1203" s="18" t="s">
        <v>78</v>
      </c>
      <c r="BK1203" s="205">
        <f>ROUND(I1203*H1203,2)</f>
        <v>0</v>
      </c>
      <c r="BL1203" s="18" t="s">
        <v>254</v>
      </c>
      <c r="BM1203" s="204" t="s">
        <v>2075</v>
      </c>
    </row>
    <row r="1204" spans="1:65" s="2" customFormat="1" ht="78">
      <c r="A1204" s="35"/>
      <c r="B1204" s="36"/>
      <c r="C1204" s="37"/>
      <c r="D1204" s="206" t="s">
        <v>171</v>
      </c>
      <c r="E1204" s="37"/>
      <c r="F1204" s="207" t="s">
        <v>2076</v>
      </c>
      <c r="G1204" s="37"/>
      <c r="H1204" s="37"/>
      <c r="I1204" s="116"/>
      <c r="J1204" s="37"/>
      <c r="K1204" s="37"/>
      <c r="L1204" s="40"/>
      <c r="M1204" s="208"/>
      <c r="N1204" s="209"/>
      <c r="O1204" s="65"/>
      <c r="P1204" s="65"/>
      <c r="Q1204" s="65"/>
      <c r="R1204" s="65"/>
      <c r="S1204" s="65"/>
      <c r="T1204" s="66"/>
      <c r="U1204" s="35"/>
      <c r="V1204" s="35"/>
      <c r="W1204" s="35"/>
      <c r="X1204" s="35"/>
      <c r="Y1204" s="35"/>
      <c r="Z1204" s="35"/>
      <c r="AA1204" s="35"/>
      <c r="AB1204" s="35"/>
      <c r="AC1204" s="35"/>
      <c r="AD1204" s="35"/>
      <c r="AE1204" s="35"/>
      <c r="AT1204" s="18" t="s">
        <v>171</v>
      </c>
      <c r="AU1204" s="18" t="s">
        <v>80</v>
      </c>
    </row>
    <row r="1205" spans="1:65" s="12" customFormat="1" ht="22.9" customHeight="1">
      <c r="B1205" s="177"/>
      <c r="C1205" s="178"/>
      <c r="D1205" s="179" t="s">
        <v>70</v>
      </c>
      <c r="E1205" s="191" t="s">
        <v>2077</v>
      </c>
      <c r="F1205" s="191" t="s">
        <v>2078</v>
      </c>
      <c r="G1205" s="178"/>
      <c r="H1205" s="178"/>
      <c r="I1205" s="181"/>
      <c r="J1205" s="192">
        <f>BK1205</f>
        <v>0</v>
      </c>
      <c r="K1205" s="178"/>
      <c r="L1205" s="183"/>
      <c r="M1205" s="184"/>
      <c r="N1205" s="185"/>
      <c r="O1205" s="185"/>
      <c r="P1205" s="186">
        <f>SUM(P1206:P1234)</f>
        <v>0</v>
      </c>
      <c r="Q1205" s="185"/>
      <c r="R1205" s="186">
        <f>SUM(R1206:R1234)</f>
        <v>2.8048963000000002</v>
      </c>
      <c r="S1205" s="185"/>
      <c r="T1205" s="187">
        <f>SUM(T1206:T1234)</f>
        <v>0</v>
      </c>
      <c r="AR1205" s="188" t="s">
        <v>80</v>
      </c>
      <c r="AT1205" s="189" t="s">
        <v>70</v>
      </c>
      <c r="AU1205" s="189" t="s">
        <v>78</v>
      </c>
      <c r="AY1205" s="188" t="s">
        <v>162</v>
      </c>
      <c r="BK1205" s="190">
        <f>SUM(BK1206:BK1234)</f>
        <v>0</v>
      </c>
    </row>
    <row r="1206" spans="1:65" s="2" customFormat="1" ht="21.75" customHeight="1">
      <c r="A1206" s="35"/>
      <c r="B1206" s="36"/>
      <c r="C1206" s="193" t="s">
        <v>2079</v>
      </c>
      <c r="D1206" s="193" t="s">
        <v>164</v>
      </c>
      <c r="E1206" s="194" t="s">
        <v>2080</v>
      </c>
      <c r="F1206" s="195" t="s">
        <v>2081</v>
      </c>
      <c r="G1206" s="196" t="s">
        <v>245</v>
      </c>
      <c r="H1206" s="197">
        <v>161.96</v>
      </c>
      <c r="I1206" s="198"/>
      <c r="J1206" s="199">
        <f>ROUND(I1206*H1206,2)</f>
        <v>0</v>
      </c>
      <c r="K1206" s="195" t="s">
        <v>19</v>
      </c>
      <c r="L1206" s="40"/>
      <c r="M1206" s="200" t="s">
        <v>19</v>
      </c>
      <c r="N1206" s="201" t="s">
        <v>42</v>
      </c>
      <c r="O1206" s="65"/>
      <c r="P1206" s="202">
        <f>O1206*H1206</f>
        <v>0</v>
      </c>
      <c r="Q1206" s="202">
        <v>6.5300000000000002E-3</v>
      </c>
      <c r="R1206" s="202">
        <f>Q1206*H1206</f>
        <v>1.0575988000000001</v>
      </c>
      <c r="S1206" s="202">
        <v>0</v>
      </c>
      <c r="T1206" s="203">
        <f>S1206*H1206</f>
        <v>0</v>
      </c>
      <c r="U1206" s="35"/>
      <c r="V1206" s="35"/>
      <c r="W1206" s="35"/>
      <c r="X1206" s="35"/>
      <c r="Y1206" s="35"/>
      <c r="Z1206" s="35"/>
      <c r="AA1206" s="35"/>
      <c r="AB1206" s="35"/>
      <c r="AC1206" s="35"/>
      <c r="AD1206" s="35"/>
      <c r="AE1206" s="35"/>
      <c r="AR1206" s="204" t="s">
        <v>254</v>
      </c>
      <c r="AT1206" s="204" t="s">
        <v>164</v>
      </c>
      <c r="AU1206" s="204" t="s">
        <v>80</v>
      </c>
      <c r="AY1206" s="18" t="s">
        <v>162</v>
      </c>
      <c r="BE1206" s="205">
        <f>IF(N1206="základní",J1206,0)</f>
        <v>0</v>
      </c>
      <c r="BF1206" s="205">
        <f>IF(N1206="snížená",J1206,0)</f>
        <v>0</v>
      </c>
      <c r="BG1206" s="205">
        <f>IF(N1206="zákl. přenesená",J1206,0)</f>
        <v>0</v>
      </c>
      <c r="BH1206" s="205">
        <f>IF(N1206="sníž. přenesená",J1206,0)</f>
        <v>0</v>
      </c>
      <c r="BI1206" s="205">
        <f>IF(N1206="nulová",J1206,0)</f>
        <v>0</v>
      </c>
      <c r="BJ1206" s="18" t="s">
        <v>78</v>
      </c>
      <c r="BK1206" s="205">
        <f>ROUND(I1206*H1206,2)</f>
        <v>0</v>
      </c>
      <c r="BL1206" s="18" t="s">
        <v>254</v>
      </c>
      <c r="BM1206" s="204" t="s">
        <v>2082</v>
      </c>
    </row>
    <row r="1207" spans="1:65" s="2" customFormat="1" ht="19.5">
      <c r="A1207" s="35"/>
      <c r="B1207" s="36"/>
      <c r="C1207" s="37"/>
      <c r="D1207" s="206" t="s">
        <v>264</v>
      </c>
      <c r="E1207" s="37"/>
      <c r="F1207" s="207" t="s">
        <v>2083</v>
      </c>
      <c r="G1207" s="37"/>
      <c r="H1207" s="37"/>
      <c r="I1207" s="116"/>
      <c r="J1207" s="37"/>
      <c r="K1207" s="37"/>
      <c r="L1207" s="40"/>
      <c r="M1207" s="208"/>
      <c r="N1207" s="209"/>
      <c r="O1207" s="65"/>
      <c r="P1207" s="65"/>
      <c r="Q1207" s="65"/>
      <c r="R1207" s="65"/>
      <c r="S1207" s="65"/>
      <c r="T1207" s="66"/>
      <c r="U1207" s="35"/>
      <c r="V1207" s="35"/>
      <c r="W1207" s="35"/>
      <c r="X1207" s="35"/>
      <c r="Y1207" s="35"/>
      <c r="Z1207" s="35"/>
      <c r="AA1207" s="35"/>
      <c r="AB1207" s="35"/>
      <c r="AC1207" s="35"/>
      <c r="AD1207" s="35"/>
      <c r="AE1207" s="35"/>
      <c r="AT1207" s="18" t="s">
        <v>264</v>
      </c>
      <c r="AU1207" s="18" t="s">
        <v>80</v>
      </c>
    </row>
    <row r="1208" spans="1:65" s="2" customFormat="1" ht="21.75" customHeight="1">
      <c r="A1208" s="35"/>
      <c r="B1208" s="36"/>
      <c r="C1208" s="193" t="s">
        <v>2084</v>
      </c>
      <c r="D1208" s="193" t="s">
        <v>164</v>
      </c>
      <c r="E1208" s="194" t="s">
        <v>2085</v>
      </c>
      <c r="F1208" s="195" t="s">
        <v>2086</v>
      </c>
      <c r="G1208" s="196" t="s">
        <v>245</v>
      </c>
      <c r="H1208" s="197">
        <v>105.11</v>
      </c>
      <c r="I1208" s="198"/>
      <c r="J1208" s="199">
        <f>ROUND(I1208*H1208,2)</f>
        <v>0</v>
      </c>
      <c r="K1208" s="195" t="s">
        <v>19</v>
      </c>
      <c r="L1208" s="40"/>
      <c r="M1208" s="200" t="s">
        <v>19</v>
      </c>
      <c r="N1208" s="201" t="s">
        <v>42</v>
      </c>
      <c r="O1208" s="65"/>
      <c r="P1208" s="202">
        <f>O1208*H1208</f>
        <v>0</v>
      </c>
      <c r="Q1208" s="202">
        <v>6.5300000000000002E-3</v>
      </c>
      <c r="R1208" s="202">
        <f>Q1208*H1208</f>
        <v>0.68636830000000004</v>
      </c>
      <c r="S1208" s="202">
        <v>0</v>
      </c>
      <c r="T1208" s="203">
        <f>S1208*H1208</f>
        <v>0</v>
      </c>
      <c r="U1208" s="35"/>
      <c r="V1208" s="35"/>
      <c r="W1208" s="35"/>
      <c r="X1208" s="35"/>
      <c r="Y1208" s="35"/>
      <c r="Z1208" s="35"/>
      <c r="AA1208" s="35"/>
      <c r="AB1208" s="35"/>
      <c r="AC1208" s="35"/>
      <c r="AD1208" s="35"/>
      <c r="AE1208" s="35"/>
      <c r="AR1208" s="204" t="s">
        <v>254</v>
      </c>
      <c r="AT1208" s="204" t="s">
        <v>164</v>
      </c>
      <c r="AU1208" s="204" t="s">
        <v>80</v>
      </c>
      <c r="AY1208" s="18" t="s">
        <v>162</v>
      </c>
      <c r="BE1208" s="205">
        <f>IF(N1208="základní",J1208,0)</f>
        <v>0</v>
      </c>
      <c r="BF1208" s="205">
        <f>IF(N1208="snížená",J1208,0)</f>
        <v>0</v>
      </c>
      <c r="BG1208" s="205">
        <f>IF(N1208="zákl. přenesená",J1208,0)</f>
        <v>0</v>
      </c>
      <c r="BH1208" s="205">
        <f>IF(N1208="sníž. přenesená",J1208,0)</f>
        <v>0</v>
      </c>
      <c r="BI1208" s="205">
        <f>IF(N1208="nulová",J1208,0)</f>
        <v>0</v>
      </c>
      <c r="BJ1208" s="18" t="s">
        <v>78</v>
      </c>
      <c r="BK1208" s="205">
        <f>ROUND(I1208*H1208,2)</f>
        <v>0</v>
      </c>
      <c r="BL1208" s="18" t="s">
        <v>254</v>
      </c>
      <c r="BM1208" s="204" t="s">
        <v>2087</v>
      </c>
    </row>
    <row r="1209" spans="1:65" s="2" customFormat="1" ht="19.5">
      <c r="A1209" s="35"/>
      <c r="B1209" s="36"/>
      <c r="C1209" s="37"/>
      <c r="D1209" s="206" t="s">
        <v>264</v>
      </c>
      <c r="E1209" s="37"/>
      <c r="F1209" s="207" t="s">
        <v>2088</v>
      </c>
      <c r="G1209" s="37"/>
      <c r="H1209" s="37"/>
      <c r="I1209" s="116"/>
      <c r="J1209" s="37"/>
      <c r="K1209" s="37"/>
      <c r="L1209" s="40"/>
      <c r="M1209" s="208"/>
      <c r="N1209" s="209"/>
      <c r="O1209" s="65"/>
      <c r="P1209" s="65"/>
      <c r="Q1209" s="65"/>
      <c r="R1209" s="65"/>
      <c r="S1209" s="65"/>
      <c r="T1209" s="66"/>
      <c r="U1209" s="35"/>
      <c r="V1209" s="35"/>
      <c r="W1209" s="35"/>
      <c r="X1209" s="35"/>
      <c r="Y1209" s="35"/>
      <c r="Z1209" s="35"/>
      <c r="AA1209" s="35"/>
      <c r="AB1209" s="35"/>
      <c r="AC1209" s="35"/>
      <c r="AD1209" s="35"/>
      <c r="AE1209" s="35"/>
      <c r="AT1209" s="18" t="s">
        <v>264</v>
      </c>
      <c r="AU1209" s="18" t="s">
        <v>80</v>
      </c>
    </row>
    <row r="1210" spans="1:65" s="2" customFormat="1" ht="21.75" customHeight="1">
      <c r="A1210" s="35"/>
      <c r="B1210" s="36"/>
      <c r="C1210" s="193" t="s">
        <v>2089</v>
      </c>
      <c r="D1210" s="193" t="s">
        <v>164</v>
      </c>
      <c r="E1210" s="194" t="s">
        <v>2090</v>
      </c>
      <c r="F1210" s="195" t="s">
        <v>2091</v>
      </c>
      <c r="G1210" s="196" t="s">
        <v>250</v>
      </c>
      <c r="H1210" s="197">
        <v>29.75</v>
      </c>
      <c r="I1210" s="198"/>
      <c r="J1210" s="199">
        <f>ROUND(I1210*H1210,2)</f>
        <v>0</v>
      </c>
      <c r="K1210" s="195" t="s">
        <v>168</v>
      </c>
      <c r="L1210" s="40"/>
      <c r="M1210" s="200" t="s">
        <v>19</v>
      </c>
      <c r="N1210" s="201" t="s">
        <v>42</v>
      </c>
      <c r="O1210" s="65"/>
      <c r="P1210" s="202">
        <f>O1210*H1210</f>
        <v>0</v>
      </c>
      <c r="Q1210" s="202">
        <v>7.8200000000000006E-3</v>
      </c>
      <c r="R1210" s="202">
        <f>Q1210*H1210</f>
        <v>0.23264500000000002</v>
      </c>
      <c r="S1210" s="202">
        <v>0</v>
      </c>
      <c r="T1210" s="203">
        <f>S1210*H1210</f>
        <v>0</v>
      </c>
      <c r="U1210" s="35"/>
      <c r="V1210" s="35"/>
      <c r="W1210" s="35"/>
      <c r="X1210" s="35"/>
      <c r="Y1210" s="35"/>
      <c r="Z1210" s="35"/>
      <c r="AA1210" s="35"/>
      <c r="AB1210" s="35"/>
      <c r="AC1210" s="35"/>
      <c r="AD1210" s="35"/>
      <c r="AE1210" s="35"/>
      <c r="AR1210" s="204" t="s">
        <v>254</v>
      </c>
      <c r="AT1210" s="204" t="s">
        <v>164</v>
      </c>
      <c r="AU1210" s="204" t="s">
        <v>80</v>
      </c>
      <c r="AY1210" s="18" t="s">
        <v>162</v>
      </c>
      <c r="BE1210" s="205">
        <f>IF(N1210="základní",J1210,0)</f>
        <v>0</v>
      </c>
      <c r="BF1210" s="205">
        <f>IF(N1210="snížená",J1210,0)</f>
        <v>0</v>
      </c>
      <c r="BG1210" s="205">
        <f>IF(N1210="zákl. přenesená",J1210,0)</f>
        <v>0</v>
      </c>
      <c r="BH1210" s="205">
        <f>IF(N1210="sníž. přenesená",J1210,0)</f>
        <v>0</v>
      </c>
      <c r="BI1210" s="205">
        <f>IF(N1210="nulová",J1210,0)</f>
        <v>0</v>
      </c>
      <c r="BJ1210" s="18" t="s">
        <v>78</v>
      </c>
      <c r="BK1210" s="205">
        <f>ROUND(I1210*H1210,2)</f>
        <v>0</v>
      </c>
      <c r="BL1210" s="18" t="s">
        <v>254</v>
      </c>
      <c r="BM1210" s="204" t="s">
        <v>2092</v>
      </c>
    </row>
    <row r="1211" spans="1:65" s="2" customFormat="1" ht="19.5">
      <c r="A1211" s="35"/>
      <c r="B1211" s="36"/>
      <c r="C1211" s="37"/>
      <c r="D1211" s="206" t="s">
        <v>264</v>
      </c>
      <c r="E1211" s="37"/>
      <c r="F1211" s="207" t="s">
        <v>2093</v>
      </c>
      <c r="G1211" s="37"/>
      <c r="H1211" s="37"/>
      <c r="I1211" s="116"/>
      <c r="J1211" s="37"/>
      <c r="K1211" s="37"/>
      <c r="L1211" s="40"/>
      <c r="M1211" s="208"/>
      <c r="N1211" s="209"/>
      <c r="O1211" s="65"/>
      <c r="P1211" s="65"/>
      <c r="Q1211" s="65"/>
      <c r="R1211" s="65"/>
      <c r="S1211" s="65"/>
      <c r="T1211" s="66"/>
      <c r="U1211" s="35"/>
      <c r="V1211" s="35"/>
      <c r="W1211" s="35"/>
      <c r="X1211" s="35"/>
      <c r="Y1211" s="35"/>
      <c r="Z1211" s="35"/>
      <c r="AA1211" s="35"/>
      <c r="AB1211" s="35"/>
      <c r="AC1211" s="35"/>
      <c r="AD1211" s="35"/>
      <c r="AE1211" s="35"/>
      <c r="AT1211" s="18" t="s">
        <v>264</v>
      </c>
      <c r="AU1211" s="18" t="s">
        <v>80</v>
      </c>
    </row>
    <row r="1212" spans="1:65" s="2" customFormat="1" ht="21.75" customHeight="1">
      <c r="A1212" s="35"/>
      <c r="B1212" s="36"/>
      <c r="C1212" s="193" t="s">
        <v>2094</v>
      </c>
      <c r="D1212" s="193" t="s">
        <v>164</v>
      </c>
      <c r="E1212" s="194" t="s">
        <v>2095</v>
      </c>
      <c r="F1212" s="195" t="s">
        <v>2096</v>
      </c>
      <c r="G1212" s="196" t="s">
        <v>245</v>
      </c>
      <c r="H1212" s="197">
        <v>12.54</v>
      </c>
      <c r="I1212" s="198"/>
      <c r="J1212" s="199">
        <f>ROUND(I1212*H1212,2)</f>
        <v>0</v>
      </c>
      <c r="K1212" s="195" t="s">
        <v>19</v>
      </c>
      <c r="L1212" s="40"/>
      <c r="M1212" s="200" t="s">
        <v>19</v>
      </c>
      <c r="N1212" s="201" t="s">
        <v>42</v>
      </c>
      <c r="O1212" s="65"/>
      <c r="P1212" s="202">
        <f>O1212*H1212</f>
        <v>0</v>
      </c>
      <c r="Q1212" s="202">
        <v>5.8399999999999997E-3</v>
      </c>
      <c r="R1212" s="202">
        <f>Q1212*H1212</f>
        <v>7.3233599999999996E-2</v>
      </c>
      <c r="S1212" s="202">
        <v>0</v>
      </c>
      <c r="T1212" s="203">
        <f>S1212*H1212</f>
        <v>0</v>
      </c>
      <c r="U1212" s="35"/>
      <c r="V1212" s="35"/>
      <c r="W1212" s="35"/>
      <c r="X1212" s="35"/>
      <c r="Y1212" s="35"/>
      <c r="Z1212" s="35"/>
      <c r="AA1212" s="35"/>
      <c r="AB1212" s="35"/>
      <c r="AC1212" s="35"/>
      <c r="AD1212" s="35"/>
      <c r="AE1212" s="35"/>
      <c r="AR1212" s="204" t="s">
        <v>254</v>
      </c>
      <c r="AT1212" s="204" t="s">
        <v>164</v>
      </c>
      <c r="AU1212" s="204" t="s">
        <v>80</v>
      </c>
      <c r="AY1212" s="18" t="s">
        <v>162</v>
      </c>
      <c r="BE1212" s="205">
        <f>IF(N1212="základní",J1212,0)</f>
        <v>0</v>
      </c>
      <c r="BF1212" s="205">
        <f>IF(N1212="snížená",J1212,0)</f>
        <v>0</v>
      </c>
      <c r="BG1212" s="205">
        <f>IF(N1212="zákl. přenesená",J1212,0)</f>
        <v>0</v>
      </c>
      <c r="BH1212" s="205">
        <f>IF(N1212="sníž. přenesená",J1212,0)</f>
        <v>0</v>
      </c>
      <c r="BI1212" s="205">
        <f>IF(N1212="nulová",J1212,0)</f>
        <v>0</v>
      </c>
      <c r="BJ1212" s="18" t="s">
        <v>78</v>
      </c>
      <c r="BK1212" s="205">
        <f>ROUND(I1212*H1212,2)</f>
        <v>0</v>
      </c>
      <c r="BL1212" s="18" t="s">
        <v>254</v>
      </c>
      <c r="BM1212" s="204" t="s">
        <v>2097</v>
      </c>
    </row>
    <row r="1213" spans="1:65" s="2" customFormat="1" ht="19.5">
      <c r="A1213" s="35"/>
      <c r="B1213" s="36"/>
      <c r="C1213" s="37"/>
      <c r="D1213" s="206" t="s">
        <v>264</v>
      </c>
      <c r="E1213" s="37"/>
      <c r="F1213" s="207" t="s">
        <v>2098</v>
      </c>
      <c r="G1213" s="37"/>
      <c r="H1213" s="37"/>
      <c r="I1213" s="116"/>
      <c r="J1213" s="37"/>
      <c r="K1213" s="37"/>
      <c r="L1213" s="40"/>
      <c r="M1213" s="208"/>
      <c r="N1213" s="209"/>
      <c r="O1213" s="65"/>
      <c r="P1213" s="65"/>
      <c r="Q1213" s="65"/>
      <c r="R1213" s="65"/>
      <c r="S1213" s="65"/>
      <c r="T1213" s="66"/>
      <c r="U1213" s="35"/>
      <c r="V1213" s="35"/>
      <c r="W1213" s="35"/>
      <c r="X1213" s="35"/>
      <c r="Y1213" s="35"/>
      <c r="Z1213" s="35"/>
      <c r="AA1213" s="35"/>
      <c r="AB1213" s="35"/>
      <c r="AC1213" s="35"/>
      <c r="AD1213" s="35"/>
      <c r="AE1213" s="35"/>
      <c r="AT1213" s="18" t="s">
        <v>264</v>
      </c>
      <c r="AU1213" s="18" t="s">
        <v>80</v>
      </c>
    </row>
    <row r="1214" spans="1:65" s="2" customFormat="1" ht="16.5" customHeight="1">
      <c r="A1214" s="35"/>
      <c r="B1214" s="36"/>
      <c r="C1214" s="193" t="s">
        <v>2099</v>
      </c>
      <c r="D1214" s="193" t="s">
        <v>164</v>
      </c>
      <c r="E1214" s="194" t="s">
        <v>2100</v>
      </c>
      <c r="F1214" s="195" t="s">
        <v>2101</v>
      </c>
      <c r="G1214" s="196" t="s">
        <v>245</v>
      </c>
      <c r="H1214" s="197">
        <v>72.06</v>
      </c>
      <c r="I1214" s="198"/>
      <c r="J1214" s="199">
        <f>ROUND(I1214*H1214,2)</f>
        <v>0</v>
      </c>
      <c r="K1214" s="195" t="s">
        <v>19</v>
      </c>
      <c r="L1214" s="40"/>
      <c r="M1214" s="200" t="s">
        <v>19</v>
      </c>
      <c r="N1214" s="201" t="s">
        <v>42</v>
      </c>
      <c r="O1214" s="65"/>
      <c r="P1214" s="202">
        <f>O1214*H1214</f>
        <v>0</v>
      </c>
      <c r="Q1214" s="202">
        <v>0</v>
      </c>
      <c r="R1214" s="202">
        <f>Q1214*H1214</f>
        <v>0</v>
      </c>
      <c r="S1214" s="202">
        <v>0</v>
      </c>
      <c r="T1214" s="203">
        <f>S1214*H1214</f>
        <v>0</v>
      </c>
      <c r="U1214" s="35"/>
      <c r="V1214" s="35"/>
      <c r="W1214" s="35"/>
      <c r="X1214" s="35"/>
      <c r="Y1214" s="35"/>
      <c r="Z1214" s="35"/>
      <c r="AA1214" s="35"/>
      <c r="AB1214" s="35"/>
      <c r="AC1214" s="35"/>
      <c r="AD1214" s="35"/>
      <c r="AE1214" s="35"/>
      <c r="AR1214" s="204" t="s">
        <v>254</v>
      </c>
      <c r="AT1214" s="204" t="s">
        <v>164</v>
      </c>
      <c r="AU1214" s="204" t="s">
        <v>80</v>
      </c>
      <c r="AY1214" s="18" t="s">
        <v>162</v>
      </c>
      <c r="BE1214" s="205">
        <f>IF(N1214="základní",J1214,0)</f>
        <v>0</v>
      </c>
      <c r="BF1214" s="205">
        <f>IF(N1214="snížená",J1214,0)</f>
        <v>0</v>
      </c>
      <c r="BG1214" s="205">
        <f>IF(N1214="zákl. přenesená",J1214,0)</f>
        <v>0</v>
      </c>
      <c r="BH1214" s="205">
        <f>IF(N1214="sníž. přenesená",J1214,0)</f>
        <v>0</v>
      </c>
      <c r="BI1214" s="205">
        <f>IF(N1214="nulová",J1214,0)</f>
        <v>0</v>
      </c>
      <c r="BJ1214" s="18" t="s">
        <v>78</v>
      </c>
      <c r="BK1214" s="205">
        <f>ROUND(I1214*H1214,2)</f>
        <v>0</v>
      </c>
      <c r="BL1214" s="18" t="s">
        <v>254</v>
      </c>
      <c r="BM1214" s="204" t="s">
        <v>2102</v>
      </c>
    </row>
    <row r="1215" spans="1:65" s="2" customFormat="1" ht="19.5">
      <c r="A1215" s="35"/>
      <c r="B1215" s="36"/>
      <c r="C1215" s="37"/>
      <c r="D1215" s="206" t="s">
        <v>264</v>
      </c>
      <c r="E1215" s="37"/>
      <c r="F1215" s="207" t="s">
        <v>2103</v>
      </c>
      <c r="G1215" s="37"/>
      <c r="H1215" s="37"/>
      <c r="I1215" s="116"/>
      <c r="J1215" s="37"/>
      <c r="K1215" s="37"/>
      <c r="L1215" s="40"/>
      <c r="M1215" s="208"/>
      <c r="N1215" s="209"/>
      <c r="O1215" s="65"/>
      <c r="P1215" s="65"/>
      <c r="Q1215" s="65"/>
      <c r="R1215" s="65"/>
      <c r="S1215" s="65"/>
      <c r="T1215" s="66"/>
      <c r="U1215" s="35"/>
      <c r="V1215" s="35"/>
      <c r="W1215" s="35"/>
      <c r="X1215" s="35"/>
      <c r="Y1215" s="35"/>
      <c r="Z1215" s="35"/>
      <c r="AA1215" s="35"/>
      <c r="AB1215" s="35"/>
      <c r="AC1215" s="35"/>
      <c r="AD1215" s="35"/>
      <c r="AE1215" s="35"/>
      <c r="AT1215" s="18" t="s">
        <v>264</v>
      </c>
      <c r="AU1215" s="18" t="s">
        <v>80</v>
      </c>
    </row>
    <row r="1216" spans="1:65" s="2" customFormat="1" ht="16.5" customHeight="1">
      <c r="A1216" s="35"/>
      <c r="B1216" s="36"/>
      <c r="C1216" s="193" t="s">
        <v>2104</v>
      </c>
      <c r="D1216" s="193" t="s">
        <v>164</v>
      </c>
      <c r="E1216" s="194" t="s">
        <v>2105</v>
      </c>
      <c r="F1216" s="195" t="s">
        <v>2106</v>
      </c>
      <c r="G1216" s="196" t="s">
        <v>245</v>
      </c>
      <c r="H1216" s="197">
        <v>6.4</v>
      </c>
      <c r="I1216" s="198"/>
      <c r="J1216" s="199">
        <f>ROUND(I1216*H1216,2)</f>
        <v>0</v>
      </c>
      <c r="K1216" s="195" t="s">
        <v>19</v>
      </c>
      <c r="L1216" s="40"/>
      <c r="M1216" s="200" t="s">
        <v>19</v>
      </c>
      <c r="N1216" s="201" t="s">
        <v>42</v>
      </c>
      <c r="O1216" s="65"/>
      <c r="P1216" s="202">
        <f>O1216*H1216</f>
        <v>0</v>
      </c>
      <c r="Q1216" s="202">
        <v>0</v>
      </c>
      <c r="R1216" s="202">
        <f>Q1216*H1216</f>
        <v>0</v>
      </c>
      <c r="S1216" s="202">
        <v>0</v>
      </c>
      <c r="T1216" s="203">
        <f>S1216*H1216</f>
        <v>0</v>
      </c>
      <c r="U1216" s="35"/>
      <c r="V1216" s="35"/>
      <c r="W1216" s="35"/>
      <c r="X1216" s="35"/>
      <c r="Y1216" s="35"/>
      <c r="Z1216" s="35"/>
      <c r="AA1216" s="35"/>
      <c r="AB1216" s="35"/>
      <c r="AC1216" s="35"/>
      <c r="AD1216" s="35"/>
      <c r="AE1216" s="35"/>
      <c r="AR1216" s="204" t="s">
        <v>254</v>
      </c>
      <c r="AT1216" s="204" t="s">
        <v>164</v>
      </c>
      <c r="AU1216" s="204" t="s">
        <v>80</v>
      </c>
      <c r="AY1216" s="18" t="s">
        <v>162</v>
      </c>
      <c r="BE1216" s="205">
        <f>IF(N1216="základní",J1216,0)</f>
        <v>0</v>
      </c>
      <c r="BF1216" s="205">
        <f>IF(N1216="snížená",J1216,0)</f>
        <v>0</v>
      </c>
      <c r="BG1216" s="205">
        <f>IF(N1216="zákl. přenesená",J1216,0)</f>
        <v>0</v>
      </c>
      <c r="BH1216" s="205">
        <f>IF(N1216="sníž. přenesená",J1216,0)</f>
        <v>0</v>
      </c>
      <c r="BI1216" s="205">
        <f>IF(N1216="nulová",J1216,0)</f>
        <v>0</v>
      </c>
      <c r="BJ1216" s="18" t="s">
        <v>78</v>
      </c>
      <c r="BK1216" s="205">
        <f>ROUND(I1216*H1216,2)</f>
        <v>0</v>
      </c>
      <c r="BL1216" s="18" t="s">
        <v>254</v>
      </c>
      <c r="BM1216" s="204" t="s">
        <v>2107</v>
      </c>
    </row>
    <row r="1217" spans="1:65" s="2" customFormat="1" ht="19.5">
      <c r="A1217" s="35"/>
      <c r="B1217" s="36"/>
      <c r="C1217" s="37"/>
      <c r="D1217" s="206" t="s">
        <v>264</v>
      </c>
      <c r="E1217" s="37"/>
      <c r="F1217" s="207" t="s">
        <v>2108</v>
      </c>
      <c r="G1217" s="37"/>
      <c r="H1217" s="37"/>
      <c r="I1217" s="116"/>
      <c r="J1217" s="37"/>
      <c r="K1217" s="37"/>
      <c r="L1217" s="40"/>
      <c r="M1217" s="208"/>
      <c r="N1217" s="209"/>
      <c r="O1217" s="65"/>
      <c r="P1217" s="65"/>
      <c r="Q1217" s="65"/>
      <c r="R1217" s="65"/>
      <c r="S1217" s="65"/>
      <c r="T1217" s="66"/>
      <c r="U1217" s="35"/>
      <c r="V1217" s="35"/>
      <c r="W1217" s="35"/>
      <c r="X1217" s="35"/>
      <c r="Y1217" s="35"/>
      <c r="Z1217" s="35"/>
      <c r="AA1217" s="35"/>
      <c r="AB1217" s="35"/>
      <c r="AC1217" s="35"/>
      <c r="AD1217" s="35"/>
      <c r="AE1217" s="35"/>
      <c r="AT1217" s="18" t="s">
        <v>264</v>
      </c>
      <c r="AU1217" s="18" t="s">
        <v>80</v>
      </c>
    </row>
    <row r="1218" spans="1:65" s="2" customFormat="1" ht="16.5" customHeight="1">
      <c r="A1218" s="35"/>
      <c r="B1218" s="36"/>
      <c r="C1218" s="193" t="s">
        <v>2109</v>
      </c>
      <c r="D1218" s="193" t="s">
        <v>164</v>
      </c>
      <c r="E1218" s="194" t="s">
        <v>2110</v>
      </c>
      <c r="F1218" s="195" t="s">
        <v>2111</v>
      </c>
      <c r="G1218" s="196" t="s">
        <v>245</v>
      </c>
      <c r="H1218" s="197">
        <v>95.53</v>
      </c>
      <c r="I1218" s="198"/>
      <c r="J1218" s="199">
        <f>ROUND(I1218*H1218,2)</f>
        <v>0</v>
      </c>
      <c r="K1218" s="195" t="s">
        <v>19</v>
      </c>
      <c r="L1218" s="40"/>
      <c r="M1218" s="200" t="s">
        <v>19</v>
      </c>
      <c r="N1218" s="201" t="s">
        <v>42</v>
      </c>
      <c r="O1218" s="65"/>
      <c r="P1218" s="202">
        <f>O1218*H1218</f>
        <v>0</v>
      </c>
      <c r="Q1218" s="202">
        <v>0</v>
      </c>
      <c r="R1218" s="202">
        <f>Q1218*H1218</f>
        <v>0</v>
      </c>
      <c r="S1218" s="202">
        <v>0</v>
      </c>
      <c r="T1218" s="203">
        <f>S1218*H1218</f>
        <v>0</v>
      </c>
      <c r="U1218" s="35"/>
      <c r="V1218" s="35"/>
      <c r="W1218" s="35"/>
      <c r="X1218" s="35"/>
      <c r="Y1218" s="35"/>
      <c r="Z1218" s="35"/>
      <c r="AA1218" s="35"/>
      <c r="AB1218" s="35"/>
      <c r="AC1218" s="35"/>
      <c r="AD1218" s="35"/>
      <c r="AE1218" s="35"/>
      <c r="AR1218" s="204" t="s">
        <v>254</v>
      </c>
      <c r="AT1218" s="204" t="s">
        <v>164</v>
      </c>
      <c r="AU1218" s="204" t="s">
        <v>80</v>
      </c>
      <c r="AY1218" s="18" t="s">
        <v>162</v>
      </c>
      <c r="BE1218" s="205">
        <f>IF(N1218="základní",J1218,0)</f>
        <v>0</v>
      </c>
      <c r="BF1218" s="205">
        <f>IF(N1218="snížená",J1218,0)</f>
        <v>0</v>
      </c>
      <c r="BG1218" s="205">
        <f>IF(N1218="zákl. přenesená",J1218,0)</f>
        <v>0</v>
      </c>
      <c r="BH1218" s="205">
        <f>IF(N1218="sníž. přenesená",J1218,0)</f>
        <v>0</v>
      </c>
      <c r="BI1218" s="205">
        <f>IF(N1218="nulová",J1218,0)</f>
        <v>0</v>
      </c>
      <c r="BJ1218" s="18" t="s">
        <v>78</v>
      </c>
      <c r="BK1218" s="205">
        <f>ROUND(I1218*H1218,2)</f>
        <v>0</v>
      </c>
      <c r="BL1218" s="18" t="s">
        <v>254</v>
      </c>
      <c r="BM1218" s="204" t="s">
        <v>2112</v>
      </c>
    </row>
    <row r="1219" spans="1:65" s="2" customFormat="1" ht="19.5">
      <c r="A1219" s="35"/>
      <c r="B1219" s="36"/>
      <c r="C1219" s="37"/>
      <c r="D1219" s="206" t="s">
        <v>264</v>
      </c>
      <c r="E1219" s="37"/>
      <c r="F1219" s="207" t="s">
        <v>2113</v>
      </c>
      <c r="G1219" s="37"/>
      <c r="H1219" s="37"/>
      <c r="I1219" s="116"/>
      <c r="J1219" s="37"/>
      <c r="K1219" s="37"/>
      <c r="L1219" s="40"/>
      <c r="M1219" s="208"/>
      <c r="N1219" s="209"/>
      <c r="O1219" s="65"/>
      <c r="P1219" s="65"/>
      <c r="Q1219" s="65"/>
      <c r="R1219" s="65"/>
      <c r="S1219" s="65"/>
      <c r="T1219" s="66"/>
      <c r="U1219" s="35"/>
      <c r="V1219" s="35"/>
      <c r="W1219" s="35"/>
      <c r="X1219" s="35"/>
      <c r="Y1219" s="35"/>
      <c r="Z1219" s="35"/>
      <c r="AA1219" s="35"/>
      <c r="AB1219" s="35"/>
      <c r="AC1219" s="35"/>
      <c r="AD1219" s="35"/>
      <c r="AE1219" s="35"/>
      <c r="AT1219" s="18" t="s">
        <v>264</v>
      </c>
      <c r="AU1219" s="18" t="s">
        <v>80</v>
      </c>
    </row>
    <row r="1220" spans="1:65" s="2" customFormat="1" ht="16.5" customHeight="1">
      <c r="A1220" s="35"/>
      <c r="B1220" s="36"/>
      <c r="C1220" s="193" t="s">
        <v>2114</v>
      </c>
      <c r="D1220" s="193" t="s">
        <v>164</v>
      </c>
      <c r="E1220" s="194" t="s">
        <v>2115</v>
      </c>
      <c r="F1220" s="195" t="s">
        <v>2116</v>
      </c>
      <c r="G1220" s="196" t="s">
        <v>245</v>
      </c>
      <c r="H1220" s="197">
        <v>3</v>
      </c>
      <c r="I1220" s="198"/>
      <c r="J1220" s="199">
        <f>ROUND(I1220*H1220,2)</f>
        <v>0</v>
      </c>
      <c r="K1220" s="195" t="s">
        <v>19</v>
      </c>
      <c r="L1220" s="40"/>
      <c r="M1220" s="200" t="s">
        <v>19</v>
      </c>
      <c r="N1220" s="201" t="s">
        <v>42</v>
      </c>
      <c r="O1220" s="65"/>
      <c r="P1220" s="202">
        <f>O1220*H1220</f>
        <v>0</v>
      </c>
      <c r="Q1220" s="202">
        <v>0</v>
      </c>
      <c r="R1220" s="202">
        <f>Q1220*H1220</f>
        <v>0</v>
      </c>
      <c r="S1220" s="202">
        <v>0</v>
      </c>
      <c r="T1220" s="203">
        <f>S1220*H1220</f>
        <v>0</v>
      </c>
      <c r="U1220" s="35"/>
      <c r="V1220" s="35"/>
      <c r="W1220" s="35"/>
      <c r="X1220" s="35"/>
      <c r="Y1220" s="35"/>
      <c r="Z1220" s="35"/>
      <c r="AA1220" s="35"/>
      <c r="AB1220" s="35"/>
      <c r="AC1220" s="35"/>
      <c r="AD1220" s="35"/>
      <c r="AE1220" s="35"/>
      <c r="AR1220" s="204" t="s">
        <v>254</v>
      </c>
      <c r="AT1220" s="204" t="s">
        <v>164</v>
      </c>
      <c r="AU1220" s="204" t="s">
        <v>80</v>
      </c>
      <c r="AY1220" s="18" t="s">
        <v>162</v>
      </c>
      <c r="BE1220" s="205">
        <f>IF(N1220="základní",J1220,0)</f>
        <v>0</v>
      </c>
      <c r="BF1220" s="205">
        <f>IF(N1220="snížená",J1220,0)</f>
        <v>0</v>
      </c>
      <c r="BG1220" s="205">
        <f>IF(N1220="zákl. přenesená",J1220,0)</f>
        <v>0</v>
      </c>
      <c r="BH1220" s="205">
        <f>IF(N1220="sníž. přenesená",J1220,0)</f>
        <v>0</v>
      </c>
      <c r="BI1220" s="205">
        <f>IF(N1220="nulová",J1220,0)</f>
        <v>0</v>
      </c>
      <c r="BJ1220" s="18" t="s">
        <v>78</v>
      </c>
      <c r="BK1220" s="205">
        <f>ROUND(I1220*H1220,2)</f>
        <v>0</v>
      </c>
      <c r="BL1220" s="18" t="s">
        <v>254</v>
      </c>
      <c r="BM1220" s="204" t="s">
        <v>2117</v>
      </c>
    </row>
    <row r="1221" spans="1:65" s="2" customFormat="1" ht="19.5">
      <c r="A1221" s="35"/>
      <c r="B1221" s="36"/>
      <c r="C1221" s="37"/>
      <c r="D1221" s="206" t="s">
        <v>264</v>
      </c>
      <c r="E1221" s="37"/>
      <c r="F1221" s="207" t="s">
        <v>2118</v>
      </c>
      <c r="G1221" s="37"/>
      <c r="H1221" s="37"/>
      <c r="I1221" s="116"/>
      <c r="J1221" s="37"/>
      <c r="K1221" s="37"/>
      <c r="L1221" s="40"/>
      <c r="M1221" s="208"/>
      <c r="N1221" s="209"/>
      <c r="O1221" s="65"/>
      <c r="P1221" s="65"/>
      <c r="Q1221" s="65"/>
      <c r="R1221" s="65"/>
      <c r="S1221" s="65"/>
      <c r="T1221" s="66"/>
      <c r="U1221" s="35"/>
      <c r="V1221" s="35"/>
      <c r="W1221" s="35"/>
      <c r="X1221" s="35"/>
      <c r="Y1221" s="35"/>
      <c r="Z1221" s="35"/>
      <c r="AA1221" s="35"/>
      <c r="AB1221" s="35"/>
      <c r="AC1221" s="35"/>
      <c r="AD1221" s="35"/>
      <c r="AE1221" s="35"/>
      <c r="AT1221" s="18" t="s">
        <v>264</v>
      </c>
      <c r="AU1221" s="18" t="s">
        <v>80</v>
      </c>
    </row>
    <row r="1222" spans="1:65" s="2" customFormat="1" ht="16.5" customHeight="1">
      <c r="A1222" s="35"/>
      <c r="B1222" s="36"/>
      <c r="C1222" s="193" t="s">
        <v>2119</v>
      </c>
      <c r="D1222" s="193" t="s">
        <v>164</v>
      </c>
      <c r="E1222" s="194" t="s">
        <v>2120</v>
      </c>
      <c r="F1222" s="195" t="s">
        <v>2121</v>
      </c>
      <c r="G1222" s="196" t="s">
        <v>245</v>
      </c>
      <c r="H1222" s="197">
        <v>37.64</v>
      </c>
      <c r="I1222" s="198"/>
      <c r="J1222" s="199">
        <f>ROUND(I1222*H1222,2)</f>
        <v>0</v>
      </c>
      <c r="K1222" s="195" t="s">
        <v>19</v>
      </c>
      <c r="L1222" s="40"/>
      <c r="M1222" s="200" t="s">
        <v>19</v>
      </c>
      <c r="N1222" s="201" t="s">
        <v>42</v>
      </c>
      <c r="O1222" s="65"/>
      <c r="P1222" s="202">
        <f>O1222*H1222</f>
        <v>0</v>
      </c>
      <c r="Q1222" s="202">
        <v>0</v>
      </c>
      <c r="R1222" s="202">
        <f>Q1222*H1222</f>
        <v>0</v>
      </c>
      <c r="S1222" s="202">
        <v>0</v>
      </c>
      <c r="T1222" s="203">
        <f>S1222*H1222</f>
        <v>0</v>
      </c>
      <c r="U1222" s="35"/>
      <c r="V1222" s="35"/>
      <c r="W1222" s="35"/>
      <c r="X1222" s="35"/>
      <c r="Y1222" s="35"/>
      <c r="Z1222" s="35"/>
      <c r="AA1222" s="35"/>
      <c r="AB1222" s="35"/>
      <c r="AC1222" s="35"/>
      <c r="AD1222" s="35"/>
      <c r="AE1222" s="35"/>
      <c r="AR1222" s="204" t="s">
        <v>254</v>
      </c>
      <c r="AT1222" s="204" t="s">
        <v>164</v>
      </c>
      <c r="AU1222" s="204" t="s">
        <v>80</v>
      </c>
      <c r="AY1222" s="18" t="s">
        <v>162</v>
      </c>
      <c r="BE1222" s="205">
        <f>IF(N1222="základní",J1222,0)</f>
        <v>0</v>
      </c>
      <c r="BF1222" s="205">
        <f>IF(N1222="snížená",J1222,0)</f>
        <v>0</v>
      </c>
      <c r="BG1222" s="205">
        <f>IF(N1222="zákl. přenesená",J1222,0)</f>
        <v>0</v>
      </c>
      <c r="BH1222" s="205">
        <f>IF(N1222="sníž. přenesená",J1222,0)</f>
        <v>0</v>
      </c>
      <c r="BI1222" s="205">
        <f>IF(N1222="nulová",J1222,0)</f>
        <v>0</v>
      </c>
      <c r="BJ1222" s="18" t="s">
        <v>78</v>
      </c>
      <c r="BK1222" s="205">
        <f>ROUND(I1222*H1222,2)</f>
        <v>0</v>
      </c>
      <c r="BL1222" s="18" t="s">
        <v>254</v>
      </c>
      <c r="BM1222" s="204" t="s">
        <v>2122</v>
      </c>
    </row>
    <row r="1223" spans="1:65" s="2" customFormat="1" ht="19.5">
      <c r="A1223" s="35"/>
      <c r="B1223" s="36"/>
      <c r="C1223" s="37"/>
      <c r="D1223" s="206" t="s">
        <v>264</v>
      </c>
      <c r="E1223" s="37"/>
      <c r="F1223" s="207" t="s">
        <v>2123</v>
      </c>
      <c r="G1223" s="37"/>
      <c r="H1223" s="37"/>
      <c r="I1223" s="116"/>
      <c r="J1223" s="37"/>
      <c r="K1223" s="37"/>
      <c r="L1223" s="40"/>
      <c r="M1223" s="208"/>
      <c r="N1223" s="209"/>
      <c r="O1223" s="65"/>
      <c r="P1223" s="65"/>
      <c r="Q1223" s="65"/>
      <c r="R1223" s="65"/>
      <c r="S1223" s="65"/>
      <c r="T1223" s="66"/>
      <c r="U1223" s="35"/>
      <c r="V1223" s="35"/>
      <c r="W1223" s="35"/>
      <c r="X1223" s="35"/>
      <c r="Y1223" s="35"/>
      <c r="Z1223" s="35"/>
      <c r="AA1223" s="35"/>
      <c r="AB1223" s="35"/>
      <c r="AC1223" s="35"/>
      <c r="AD1223" s="35"/>
      <c r="AE1223" s="35"/>
      <c r="AT1223" s="18" t="s">
        <v>264</v>
      </c>
      <c r="AU1223" s="18" t="s">
        <v>80</v>
      </c>
    </row>
    <row r="1224" spans="1:65" s="2" customFormat="1" ht="16.5" customHeight="1">
      <c r="A1224" s="35"/>
      <c r="B1224" s="36"/>
      <c r="C1224" s="193" t="s">
        <v>2124</v>
      </c>
      <c r="D1224" s="193" t="s">
        <v>164</v>
      </c>
      <c r="E1224" s="194" t="s">
        <v>2125</v>
      </c>
      <c r="F1224" s="195" t="s">
        <v>2126</v>
      </c>
      <c r="G1224" s="196" t="s">
        <v>245</v>
      </c>
      <c r="H1224" s="197">
        <v>3.26</v>
      </c>
      <c r="I1224" s="198"/>
      <c r="J1224" s="199">
        <f>ROUND(I1224*H1224,2)</f>
        <v>0</v>
      </c>
      <c r="K1224" s="195" t="s">
        <v>19</v>
      </c>
      <c r="L1224" s="40"/>
      <c r="M1224" s="200" t="s">
        <v>19</v>
      </c>
      <c r="N1224" s="201" t="s">
        <v>42</v>
      </c>
      <c r="O1224" s="65"/>
      <c r="P1224" s="202">
        <f>O1224*H1224</f>
        <v>0</v>
      </c>
      <c r="Q1224" s="202">
        <v>2.8700000000000002E-3</v>
      </c>
      <c r="R1224" s="202">
        <f>Q1224*H1224</f>
        <v>9.3562000000000003E-3</v>
      </c>
      <c r="S1224" s="202">
        <v>0</v>
      </c>
      <c r="T1224" s="203">
        <f>S1224*H1224</f>
        <v>0</v>
      </c>
      <c r="U1224" s="35"/>
      <c r="V1224" s="35"/>
      <c r="W1224" s="35"/>
      <c r="X1224" s="35"/>
      <c r="Y1224" s="35"/>
      <c r="Z1224" s="35"/>
      <c r="AA1224" s="35"/>
      <c r="AB1224" s="35"/>
      <c r="AC1224" s="35"/>
      <c r="AD1224" s="35"/>
      <c r="AE1224" s="35"/>
      <c r="AR1224" s="204" t="s">
        <v>254</v>
      </c>
      <c r="AT1224" s="204" t="s">
        <v>164</v>
      </c>
      <c r="AU1224" s="204" t="s">
        <v>80</v>
      </c>
      <c r="AY1224" s="18" t="s">
        <v>162</v>
      </c>
      <c r="BE1224" s="205">
        <f>IF(N1224="základní",J1224,0)</f>
        <v>0</v>
      </c>
      <c r="BF1224" s="205">
        <f>IF(N1224="snížená",J1224,0)</f>
        <v>0</v>
      </c>
      <c r="BG1224" s="205">
        <f>IF(N1224="zákl. přenesená",J1224,0)</f>
        <v>0</v>
      </c>
      <c r="BH1224" s="205">
        <f>IF(N1224="sníž. přenesená",J1224,0)</f>
        <v>0</v>
      </c>
      <c r="BI1224" s="205">
        <f>IF(N1224="nulová",J1224,0)</f>
        <v>0</v>
      </c>
      <c r="BJ1224" s="18" t="s">
        <v>78</v>
      </c>
      <c r="BK1224" s="205">
        <f>ROUND(I1224*H1224,2)</f>
        <v>0</v>
      </c>
      <c r="BL1224" s="18" t="s">
        <v>254</v>
      </c>
      <c r="BM1224" s="204" t="s">
        <v>2127</v>
      </c>
    </row>
    <row r="1225" spans="1:65" s="2" customFormat="1" ht="19.5">
      <c r="A1225" s="35"/>
      <c r="B1225" s="36"/>
      <c r="C1225" s="37"/>
      <c r="D1225" s="206" t="s">
        <v>264</v>
      </c>
      <c r="E1225" s="37"/>
      <c r="F1225" s="207" t="s">
        <v>2128</v>
      </c>
      <c r="G1225" s="37"/>
      <c r="H1225" s="37"/>
      <c r="I1225" s="116"/>
      <c r="J1225" s="37"/>
      <c r="K1225" s="37"/>
      <c r="L1225" s="40"/>
      <c r="M1225" s="208"/>
      <c r="N1225" s="209"/>
      <c r="O1225" s="65"/>
      <c r="P1225" s="65"/>
      <c r="Q1225" s="65"/>
      <c r="R1225" s="65"/>
      <c r="S1225" s="65"/>
      <c r="T1225" s="66"/>
      <c r="U1225" s="35"/>
      <c r="V1225" s="35"/>
      <c r="W1225" s="35"/>
      <c r="X1225" s="35"/>
      <c r="Y1225" s="35"/>
      <c r="Z1225" s="35"/>
      <c r="AA1225" s="35"/>
      <c r="AB1225" s="35"/>
      <c r="AC1225" s="35"/>
      <c r="AD1225" s="35"/>
      <c r="AE1225" s="35"/>
      <c r="AT1225" s="18" t="s">
        <v>264</v>
      </c>
      <c r="AU1225" s="18" t="s">
        <v>80</v>
      </c>
    </row>
    <row r="1226" spans="1:65" s="2" customFormat="1" ht="21.75" customHeight="1">
      <c r="A1226" s="35"/>
      <c r="B1226" s="36"/>
      <c r="C1226" s="193" t="s">
        <v>2129</v>
      </c>
      <c r="D1226" s="193" t="s">
        <v>164</v>
      </c>
      <c r="E1226" s="194" t="s">
        <v>2130</v>
      </c>
      <c r="F1226" s="195" t="s">
        <v>2131</v>
      </c>
      <c r="G1226" s="196" t="s">
        <v>245</v>
      </c>
      <c r="H1226" s="197">
        <v>107.14</v>
      </c>
      <c r="I1226" s="198"/>
      <c r="J1226" s="199">
        <f>ROUND(I1226*H1226,2)</f>
        <v>0</v>
      </c>
      <c r="K1226" s="195" t="s">
        <v>19</v>
      </c>
      <c r="L1226" s="40"/>
      <c r="M1226" s="200" t="s">
        <v>19</v>
      </c>
      <c r="N1226" s="201" t="s">
        <v>42</v>
      </c>
      <c r="O1226" s="65"/>
      <c r="P1226" s="202">
        <f>O1226*H1226</f>
        <v>0</v>
      </c>
      <c r="Q1226" s="202">
        <v>6.96E-3</v>
      </c>
      <c r="R1226" s="202">
        <f>Q1226*H1226</f>
        <v>0.74569439999999998</v>
      </c>
      <c r="S1226" s="202">
        <v>0</v>
      </c>
      <c r="T1226" s="203">
        <f>S1226*H1226</f>
        <v>0</v>
      </c>
      <c r="U1226" s="35"/>
      <c r="V1226" s="35"/>
      <c r="W1226" s="35"/>
      <c r="X1226" s="35"/>
      <c r="Y1226" s="35"/>
      <c r="Z1226" s="35"/>
      <c r="AA1226" s="35"/>
      <c r="AB1226" s="35"/>
      <c r="AC1226" s="35"/>
      <c r="AD1226" s="35"/>
      <c r="AE1226" s="35"/>
      <c r="AR1226" s="204" t="s">
        <v>254</v>
      </c>
      <c r="AT1226" s="204" t="s">
        <v>164</v>
      </c>
      <c r="AU1226" s="204" t="s">
        <v>80</v>
      </c>
      <c r="AY1226" s="18" t="s">
        <v>162</v>
      </c>
      <c r="BE1226" s="205">
        <f>IF(N1226="základní",J1226,0)</f>
        <v>0</v>
      </c>
      <c r="BF1226" s="205">
        <f>IF(N1226="snížená",J1226,0)</f>
        <v>0</v>
      </c>
      <c r="BG1226" s="205">
        <f>IF(N1226="zákl. přenesená",J1226,0)</f>
        <v>0</v>
      </c>
      <c r="BH1226" s="205">
        <f>IF(N1226="sníž. přenesená",J1226,0)</f>
        <v>0</v>
      </c>
      <c r="BI1226" s="205">
        <f>IF(N1226="nulová",J1226,0)</f>
        <v>0</v>
      </c>
      <c r="BJ1226" s="18" t="s">
        <v>78</v>
      </c>
      <c r="BK1226" s="205">
        <f>ROUND(I1226*H1226,2)</f>
        <v>0</v>
      </c>
      <c r="BL1226" s="18" t="s">
        <v>254</v>
      </c>
      <c r="BM1226" s="204" t="s">
        <v>2132</v>
      </c>
    </row>
    <row r="1227" spans="1:65" s="2" customFormat="1" ht="19.5">
      <c r="A1227" s="35"/>
      <c r="B1227" s="36"/>
      <c r="C1227" s="37"/>
      <c r="D1227" s="206" t="s">
        <v>264</v>
      </c>
      <c r="E1227" s="37"/>
      <c r="F1227" s="207" t="s">
        <v>2133</v>
      </c>
      <c r="G1227" s="37"/>
      <c r="H1227" s="37"/>
      <c r="I1227" s="116"/>
      <c r="J1227" s="37"/>
      <c r="K1227" s="37"/>
      <c r="L1227" s="40"/>
      <c r="M1227" s="208"/>
      <c r="N1227" s="209"/>
      <c r="O1227" s="65"/>
      <c r="P1227" s="65"/>
      <c r="Q1227" s="65"/>
      <c r="R1227" s="65"/>
      <c r="S1227" s="65"/>
      <c r="T1227" s="66"/>
      <c r="U1227" s="35"/>
      <c r="V1227" s="35"/>
      <c r="W1227" s="35"/>
      <c r="X1227" s="35"/>
      <c r="Y1227" s="35"/>
      <c r="Z1227" s="35"/>
      <c r="AA1227" s="35"/>
      <c r="AB1227" s="35"/>
      <c r="AC1227" s="35"/>
      <c r="AD1227" s="35"/>
      <c r="AE1227" s="35"/>
      <c r="AT1227" s="18" t="s">
        <v>264</v>
      </c>
      <c r="AU1227" s="18" t="s">
        <v>80</v>
      </c>
    </row>
    <row r="1228" spans="1:65" s="2" customFormat="1" ht="16.5" customHeight="1">
      <c r="A1228" s="35"/>
      <c r="B1228" s="36"/>
      <c r="C1228" s="193" t="s">
        <v>2134</v>
      </c>
      <c r="D1228" s="193" t="s">
        <v>164</v>
      </c>
      <c r="E1228" s="194" t="s">
        <v>2135</v>
      </c>
      <c r="F1228" s="195" t="s">
        <v>2136</v>
      </c>
      <c r="G1228" s="196" t="s">
        <v>245</v>
      </c>
      <c r="H1228" s="197">
        <v>161.96</v>
      </c>
      <c r="I1228" s="198"/>
      <c r="J1228" s="199">
        <f t="shared" ref="J1228:J1233" si="20">ROUND(I1228*H1228,2)</f>
        <v>0</v>
      </c>
      <c r="K1228" s="195" t="s">
        <v>19</v>
      </c>
      <c r="L1228" s="40"/>
      <c r="M1228" s="200" t="s">
        <v>19</v>
      </c>
      <c r="N1228" s="201" t="s">
        <v>42</v>
      </c>
      <c r="O1228" s="65"/>
      <c r="P1228" s="202">
        <f t="shared" ref="P1228:P1233" si="21">O1228*H1228</f>
        <v>0</v>
      </c>
      <c r="Q1228" s="202">
        <v>0</v>
      </c>
      <c r="R1228" s="202">
        <f t="shared" ref="R1228:R1233" si="22">Q1228*H1228</f>
        <v>0</v>
      </c>
      <c r="S1228" s="202">
        <v>0</v>
      </c>
      <c r="T1228" s="203">
        <f t="shared" ref="T1228:T1233" si="23">S1228*H1228</f>
        <v>0</v>
      </c>
      <c r="U1228" s="35"/>
      <c r="V1228" s="35"/>
      <c r="W1228" s="35"/>
      <c r="X1228" s="35"/>
      <c r="Y1228" s="35"/>
      <c r="Z1228" s="35"/>
      <c r="AA1228" s="35"/>
      <c r="AB1228" s="35"/>
      <c r="AC1228" s="35"/>
      <c r="AD1228" s="35"/>
      <c r="AE1228" s="35"/>
      <c r="AR1228" s="204" t="s">
        <v>254</v>
      </c>
      <c r="AT1228" s="204" t="s">
        <v>164</v>
      </c>
      <c r="AU1228" s="204" t="s">
        <v>80</v>
      </c>
      <c r="AY1228" s="18" t="s">
        <v>162</v>
      </c>
      <c r="BE1228" s="205">
        <f t="shared" ref="BE1228:BE1233" si="24">IF(N1228="základní",J1228,0)</f>
        <v>0</v>
      </c>
      <c r="BF1228" s="205">
        <f t="shared" ref="BF1228:BF1233" si="25">IF(N1228="snížená",J1228,0)</f>
        <v>0</v>
      </c>
      <c r="BG1228" s="205">
        <f t="shared" ref="BG1228:BG1233" si="26">IF(N1228="zákl. přenesená",J1228,0)</f>
        <v>0</v>
      </c>
      <c r="BH1228" s="205">
        <f t="shared" ref="BH1228:BH1233" si="27">IF(N1228="sníž. přenesená",J1228,0)</f>
        <v>0</v>
      </c>
      <c r="BI1228" s="205">
        <f t="shared" ref="BI1228:BI1233" si="28">IF(N1228="nulová",J1228,0)</f>
        <v>0</v>
      </c>
      <c r="BJ1228" s="18" t="s">
        <v>78</v>
      </c>
      <c r="BK1228" s="205">
        <f t="shared" ref="BK1228:BK1233" si="29">ROUND(I1228*H1228,2)</f>
        <v>0</v>
      </c>
      <c r="BL1228" s="18" t="s">
        <v>254</v>
      </c>
      <c r="BM1228" s="204" t="s">
        <v>2137</v>
      </c>
    </row>
    <row r="1229" spans="1:65" s="2" customFormat="1" ht="16.5" customHeight="1">
      <c r="A1229" s="35"/>
      <c r="B1229" s="36"/>
      <c r="C1229" s="193" t="s">
        <v>2138</v>
      </c>
      <c r="D1229" s="193" t="s">
        <v>164</v>
      </c>
      <c r="E1229" s="194" t="s">
        <v>2139</v>
      </c>
      <c r="F1229" s="195" t="s">
        <v>2140</v>
      </c>
      <c r="G1229" s="196" t="s">
        <v>245</v>
      </c>
      <c r="H1229" s="197">
        <v>105.11</v>
      </c>
      <c r="I1229" s="198"/>
      <c r="J1229" s="199">
        <f t="shared" si="20"/>
        <v>0</v>
      </c>
      <c r="K1229" s="195" t="s">
        <v>19</v>
      </c>
      <c r="L1229" s="40"/>
      <c r="M1229" s="200" t="s">
        <v>19</v>
      </c>
      <c r="N1229" s="201" t="s">
        <v>42</v>
      </c>
      <c r="O1229" s="65"/>
      <c r="P1229" s="202">
        <f t="shared" si="21"/>
        <v>0</v>
      </c>
      <c r="Q1229" s="202">
        <v>0</v>
      </c>
      <c r="R1229" s="202">
        <f t="shared" si="22"/>
        <v>0</v>
      </c>
      <c r="S1229" s="202">
        <v>0</v>
      </c>
      <c r="T1229" s="203">
        <f t="shared" si="23"/>
        <v>0</v>
      </c>
      <c r="U1229" s="35"/>
      <c r="V1229" s="35"/>
      <c r="W1229" s="35"/>
      <c r="X1229" s="35"/>
      <c r="Y1229" s="35"/>
      <c r="Z1229" s="35"/>
      <c r="AA1229" s="35"/>
      <c r="AB1229" s="35"/>
      <c r="AC1229" s="35"/>
      <c r="AD1229" s="35"/>
      <c r="AE1229" s="35"/>
      <c r="AR1229" s="204" t="s">
        <v>254</v>
      </c>
      <c r="AT1229" s="204" t="s">
        <v>164</v>
      </c>
      <c r="AU1229" s="204" t="s">
        <v>80</v>
      </c>
      <c r="AY1229" s="18" t="s">
        <v>162</v>
      </c>
      <c r="BE1229" s="205">
        <f t="shared" si="24"/>
        <v>0</v>
      </c>
      <c r="BF1229" s="205">
        <f t="shared" si="25"/>
        <v>0</v>
      </c>
      <c r="BG1229" s="205">
        <f t="shared" si="26"/>
        <v>0</v>
      </c>
      <c r="BH1229" s="205">
        <f t="shared" si="27"/>
        <v>0</v>
      </c>
      <c r="BI1229" s="205">
        <f t="shared" si="28"/>
        <v>0</v>
      </c>
      <c r="BJ1229" s="18" t="s">
        <v>78</v>
      </c>
      <c r="BK1229" s="205">
        <f t="shared" si="29"/>
        <v>0</v>
      </c>
      <c r="BL1229" s="18" t="s">
        <v>254</v>
      </c>
      <c r="BM1229" s="204" t="s">
        <v>2141</v>
      </c>
    </row>
    <row r="1230" spans="1:65" s="2" customFormat="1" ht="16.5" customHeight="1">
      <c r="A1230" s="35"/>
      <c r="B1230" s="36"/>
      <c r="C1230" s="193" t="s">
        <v>2142</v>
      </c>
      <c r="D1230" s="193" t="s">
        <v>164</v>
      </c>
      <c r="E1230" s="194" t="s">
        <v>2143</v>
      </c>
      <c r="F1230" s="195" t="s">
        <v>2144</v>
      </c>
      <c r="G1230" s="196" t="s">
        <v>245</v>
      </c>
      <c r="H1230" s="197">
        <v>35</v>
      </c>
      <c r="I1230" s="198"/>
      <c r="J1230" s="199">
        <f t="shared" si="20"/>
        <v>0</v>
      </c>
      <c r="K1230" s="195" t="s">
        <v>19</v>
      </c>
      <c r="L1230" s="40"/>
      <c r="M1230" s="200" t="s">
        <v>19</v>
      </c>
      <c r="N1230" s="201" t="s">
        <v>42</v>
      </c>
      <c r="O1230" s="65"/>
      <c r="P1230" s="202">
        <f t="shared" si="21"/>
        <v>0</v>
      </c>
      <c r="Q1230" s="202">
        <v>0</v>
      </c>
      <c r="R1230" s="202">
        <f t="shared" si="22"/>
        <v>0</v>
      </c>
      <c r="S1230" s="202">
        <v>0</v>
      </c>
      <c r="T1230" s="203">
        <f t="shared" si="23"/>
        <v>0</v>
      </c>
      <c r="U1230" s="35"/>
      <c r="V1230" s="35"/>
      <c r="W1230" s="35"/>
      <c r="X1230" s="35"/>
      <c r="Y1230" s="35"/>
      <c r="Z1230" s="35"/>
      <c r="AA1230" s="35"/>
      <c r="AB1230" s="35"/>
      <c r="AC1230" s="35"/>
      <c r="AD1230" s="35"/>
      <c r="AE1230" s="35"/>
      <c r="AR1230" s="204" t="s">
        <v>254</v>
      </c>
      <c r="AT1230" s="204" t="s">
        <v>164</v>
      </c>
      <c r="AU1230" s="204" t="s">
        <v>80</v>
      </c>
      <c r="AY1230" s="18" t="s">
        <v>162</v>
      </c>
      <c r="BE1230" s="205">
        <f t="shared" si="24"/>
        <v>0</v>
      </c>
      <c r="BF1230" s="205">
        <f t="shared" si="25"/>
        <v>0</v>
      </c>
      <c r="BG1230" s="205">
        <f t="shared" si="26"/>
        <v>0</v>
      </c>
      <c r="BH1230" s="205">
        <f t="shared" si="27"/>
        <v>0</v>
      </c>
      <c r="BI1230" s="205">
        <f t="shared" si="28"/>
        <v>0</v>
      </c>
      <c r="BJ1230" s="18" t="s">
        <v>78</v>
      </c>
      <c r="BK1230" s="205">
        <f t="shared" si="29"/>
        <v>0</v>
      </c>
      <c r="BL1230" s="18" t="s">
        <v>254</v>
      </c>
      <c r="BM1230" s="204" t="s">
        <v>2145</v>
      </c>
    </row>
    <row r="1231" spans="1:65" s="2" customFormat="1" ht="16.5" customHeight="1">
      <c r="A1231" s="35"/>
      <c r="B1231" s="36"/>
      <c r="C1231" s="193" t="s">
        <v>2146</v>
      </c>
      <c r="D1231" s="193" t="s">
        <v>164</v>
      </c>
      <c r="E1231" s="194" t="s">
        <v>2147</v>
      </c>
      <c r="F1231" s="195" t="s">
        <v>2148</v>
      </c>
      <c r="G1231" s="196" t="s">
        <v>245</v>
      </c>
      <c r="H1231" s="197">
        <v>12.54</v>
      </c>
      <c r="I1231" s="198"/>
      <c r="J1231" s="199">
        <f t="shared" si="20"/>
        <v>0</v>
      </c>
      <c r="K1231" s="195" t="s">
        <v>19</v>
      </c>
      <c r="L1231" s="40"/>
      <c r="M1231" s="200" t="s">
        <v>19</v>
      </c>
      <c r="N1231" s="201" t="s">
        <v>42</v>
      </c>
      <c r="O1231" s="65"/>
      <c r="P1231" s="202">
        <f t="shared" si="21"/>
        <v>0</v>
      </c>
      <c r="Q1231" s="202">
        <v>0</v>
      </c>
      <c r="R1231" s="202">
        <f t="shared" si="22"/>
        <v>0</v>
      </c>
      <c r="S1231" s="202">
        <v>0</v>
      </c>
      <c r="T1231" s="203">
        <f t="shared" si="23"/>
        <v>0</v>
      </c>
      <c r="U1231" s="35"/>
      <c r="V1231" s="35"/>
      <c r="W1231" s="35"/>
      <c r="X1231" s="35"/>
      <c r="Y1231" s="35"/>
      <c r="Z1231" s="35"/>
      <c r="AA1231" s="35"/>
      <c r="AB1231" s="35"/>
      <c r="AC1231" s="35"/>
      <c r="AD1231" s="35"/>
      <c r="AE1231" s="35"/>
      <c r="AR1231" s="204" t="s">
        <v>254</v>
      </c>
      <c r="AT1231" s="204" t="s">
        <v>164</v>
      </c>
      <c r="AU1231" s="204" t="s">
        <v>80</v>
      </c>
      <c r="AY1231" s="18" t="s">
        <v>162</v>
      </c>
      <c r="BE1231" s="205">
        <f t="shared" si="24"/>
        <v>0</v>
      </c>
      <c r="BF1231" s="205">
        <f t="shared" si="25"/>
        <v>0</v>
      </c>
      <c r="BG1231" s="205">
        <f t="shared" si="26"/>
        <v>0</v>
      </c>
      <c r="BH1231" s="205">
        <f t="shared" si="27"/>
        <v>0</v>
      </c>
      <c r="BI1231" s="205">
        <f t="shared" si="28"/>
        <v>0</v>
      </c>
      <c r="BJ1231" s="18" t="s">
        <v>78</v>
      </c>
      <c r="BK1231" s="205">
        <f t="shared" si="29"/>
        <v>0</v>
      </c>
      <c r="BL1231" s="18" t="s">
        <v>254</v>
      </c>
      <c r="BM1231" s="204" t="s">
        <v>2149</v>
      </c>
    </row>
    <row r="1232" spans="1:65" s="2" customFormat="1" ht="16.5" customHeight="1">
      <c r="A1232" s="35"/>
      <c r="B1232" s="36"/>
      <c r="C1232" s="193" t="s">
        <v>2150</v>
      </c>
      <c r="D1232" s="193" t="s">
        <v>164</v>
      </c>
      <c r="E1232" s="194" t="s">
        <v>2151</v>
      </c>
      <c r="F1232" s="195" t="s">
        <v>2152</v>
      </c>
      <c r="G1232" s="196" t="s">
        <v>245</v>
      </c>
      <c r="H1232" s="197">
        <v>107.14</v>
      </c>
      <c r="I1232" s="198"/>
      <c r="J1232" s="199">
        <f t="shared" si="20"/>
        <v>0</v>
      </c>
      <c r="K1232" s="195" t="s">
        <v>19</v>
      </c>
      <c r="L1232" s="40"/>
      <c r="M1232" s="200" t="s">
        <v>19</v>
      </c>
      <c r="N1232" s="201" t="s">
        <v>42</v>
      </c>
      <c r="O1232" s="65"/>
      <c r="P1232" s="202">
        <f t="shared" si="21"/>
        <v>0</v>
      </c>
      <c r="Q1232" s="202">
        <v>0</v>
      </c>
      <c r="R1232" s="202">
        <f t="shared" si="22"/>
        <v>0</v>
      </c>
      <c r="S1232" s="202">
        <v>0</v>
      </c>
      <c r="T1232" s="203">
        <f t="shared" si="23"/>
        <v>0</v>
      </c>
      <c r="U1232" s="35"/>
      <c r="V1232" s="35"/>
      <c r="W1232" s="35"/>
      <c r="X1232" s="35"/>
      <c r="Y1232" s="35"/>
      <c r="Z1232" s="35"/>
      <c r="AA1232" s="35"/>
      <c r="AB1232" s="35"/>
      <c r="AC1232" s="35"/>
      <c r="AD1232" s="35"/>
      <c r="AE1232" s="35"/>
      <c r="AR1232" s="204" t="s">
        <v>254</v>
      </c>
      <c r="AT1232" s="204" t="s">
        <v>164</v>
      </c>
      <c r="AU1232" s="204" t="s">
        <v>80</v>
      </c>
      <c r="AY1232" s="18" t="s">
        <v>162</v>
      </c>
      <c r="BE1232" s="205">
        <f t="shared" si="24"/>
        <v>0</v>
      </c>
      <c r="BF1232" s="205">
        <f t="shared" si="25"/>
        <v>0</v>
      </c>
      <c r="BG1232" s="205">
        <f t="shared" si="26"/>
        <v>0</v>
      </c>
      <c r="BH1232" s="205">
        <f t="shared" si="27"/>
        <v>0</v>
      </c>
      <c r="BI1232" s="205">
        <f t="shared" si="28"/>
        <v>0</v>
      </c>
      <c r="BJ1232" s="18" t="s">
        <v>78</v>
      </c>
      <c r="BK1232" s="205">
        <f t="shared" si="29"/>
        <v>0</v>
      </c>
      <c r="BL1232" s="18" t="s">
        <v>254</v>
      </c>
      <c r="BM1232" s="204" t="s">
        <v>2153</v>
      </c>
    </row>
    <row r="1233" spans="1:65" s="2" customFormat="1" ht="21.75" customHeight="1">
      <c r="A1233" s="35"/>
      <c r="B1233" s="36"/>
      <c r="C1233" s="193" t="s">
        <v>2154</v>
      </c>
      <c r="D1233" s="193" t="s">
        <v>164</v>
      </c>
      <c r="E1233" s="194" t="s">
        <v>2155</v>
      </c>
      <c r="F1233" s="195" t="s">
        <v>2156</v>
      </c>
      <c r="G1233" s="196" t="s">
        <v>2157</v>
      </c>
      <c r="H1233" s="252"/>
      <c r="I1233" s="198"/>
      <c r="J1233" s="199">
        <f t="shared" si="20"/>
        <v>0</v>
      </c>
      <c r="K1233" s="195" t="s">
        <v>168</v>
      </c>
      <c r="L1233" s="40"/>
      <c r="M1233" s="200" t="s">
        <v>19</v>
      </c>
      <c r="N1233" s="201" t="s">
        <v>42</v>
      </c>
      <c r="O1233" s="65"/>
      <c r="P1233" s="202">
        <f t="shared" si="21"/>
        <v>0</v>
      </c>
      <c r="Q1233" s="202">
        <v>0</v>
      </c>
      <c r="R1233" s="202">
        <f t="shared" si="22"/>
        <v>0</v>
      </c>
      <c r="S1233" s="202">
        <v>0</v>
      </c>
      <c r="T1233" s="203">
        <f t="shared" si="23"/>
        <v>0</v>
      </c>
      <c r="U1233" s="35"/>
      <c r="V1233" s="35"/>
      <c r="W1233" s="35"/>
      <c r="X1233" s="35"/>
      <c r="Y1233" s="35"/>
      <c r="Z1233" s="35"/>
      <c r="AA1233" s="35"/>
      <c r="AB1233" s="35"/>
      <c r="AC1233" s="35"/>
      <c r="AD1233" s="35"/>
      <c r="AE1233" s="35"/>
      <c r="AR1233" s="204" t="s">
        <v>254</v>
      </c>
      <c r="AT1233" s="204" t="s">
        <v>164</v>
      </c>
      <c r="AU1233" s="204" t="s">
        <v>80</v>
      </c>
      <c r="AY1233" s="18" t="s">
        <v>162</v>
      </c>
      <c r="BE1233" s="205">
        <f t="shared" si="24"/>
        <v>0</v>
      </c>
      <c r="BF1233" s="205">
        <f t="shared" si="25"/>
        <v>0</v>
      </c>
      <c r="BG1233" s="205">
        <f t="shared" si="26"/>
        <v>0</v>
      </c>
      <c r="BH1233" s="205">
        <f t="shared" si="27"/>
        <v>0</v>
      </c>
      <c r="BI1233" s="205">
        <f t="shared" si="28"/>
        <v>0</v>
      </c>
      <c r="BJ1233" s="18" t="s">
        <v>78</v>
      </c>
      <c r="BK1233" s="205">
        <f t="shared" si="29"/>
        <v>0</v>
      </c>
      <c r="BL1233" s="18" t="s">
        <v>254</v>
      </c>
      <c r="BM1233" s="204" t="s">
        <v>2158</v>
      </c>
    </row>
    <row r="1234" spans="1:65" s="2" customFormat="1" ht="78">
      <c r="A1234" s="35"/>
      <c r="B1234" s="36"/>
      <c r="C1234" s="37"/>
      <c r="D1234" s="206" t="s">
        <v>171</v>
      </c>
      <c r="E1234" s="37"/>
      <c r="F1234" s="207" t="s">
        <v>2159</v>
      </c>
      <c r="G1234" s="37"/>
      <c r="H1234" s="37"/>
      <c r="I1234" s="116"/>
      <c r="J1234" s="37"/>
      <c r="K1234" s="37"/>
      <c r="L1234" s="40"/>
      <c r="M1234" s="208"/>
      <c r="N1234" s="209"/>
      <c r="O1234" s="65"/>
      <c r="P1234" s="65"/>
      <c r="Q1234" s="65"/>
      <c r="R1234" s="65"/>
      <c r="S1234" s="65"/>
      <c r="T1234" s="66"/>
      <c r="U1234" s="35"/>
      <c r="V1234" s="35"/>
      <c r="W1234" s="35"/>
      <c r="X1234" s="35"/>
      <c r="Y1234" s="35"/>
      <c r="Z1234" s="35"/>
      <c r="AA1234" s="35"/>
      <c r="AB1234" s="35"/>
      <c r="AC1234" s="35"/>
      <c r="AD1234" s="35"/>
      <c r="AE1234" s="35"/>
      <c r="AT1234" s="18" t="s">
        <v>171</v>
      </c>
      <c r="AU1234" s="18" t="s">
        <v>80</v>
      </c>
    </row>
    <row r="1235" spans="1:65" s="12" customFormat="1" ht="22.9" customHeight="1">
      <c r="B1235" s="177"/>
      <c r="C1235" s="178"/>
      <c r="D1235" s="179" t="s">
        <v>70</v>
      </c>
      <c r="E1235" s="191" t="s">
        <v>2160</v>
      </c>
      <c r="F1235" s="191" t="s">
        <v>2161</v>
      </c>
      <c r="G1235" s="178"/>
      <c r="H1235" s="178"/>
      <c r="I1235" s="181"/>
      <c r="J1235" s="192">
        <f>BK1235</f>
        <v>0</v>
      </c>
      <c r="K1235" s="178"/>
      <c r="L1235" s="183"/>
      <c r="M1235" s="184"/>
      <c r="N1235" s="185"/>
      <c r="O1235" s="185"/>
      <c r="P1235" s="186">
        <f>SUM(P1236:P1243)</f>
        <v>0</v>
      </c>
      <c r="Q1235" s="185"/>
      <c r="R1235" s="186">
        <f>SUM(R1236:R1243)</f>
        <v>3.8360136000000002</v>
      </c>
      <c r="S1235" s="185"/>
      <c r="T1235" s="187">
        <f>SUM(T1236:T1243)</f>
        <v>0</v>
      </c>
      <c r="AR1235" s="188" t="s">
        <v>80</v>
      </c>
      <c r="AT1235" s="189" t="s">
        <v>70</v>
      </c>
      <c r="AU1235" s="189" t="s">
        <v>78</v>
      </c>
      <c r="AY1235" s="188" t="s">
        <v>162</v>
      </c>
      <c r="BK1235" s="190">
        <f>SUM(BK1236:BK1243)</f>
        <v>0</v>
      </c>
    </row>
    <row r="1236" spans="1:65" s="2" customFormat="1" ht="21.75" customHeight="1">
      <c r="A1236" s="35"/>
      <c r="B1236" s="36"/>
      <c r="C1236" s="193" t="s">
        <v>2162</v>
      </c>
      <c r="D1236" s="193" t="s">
        <v>164</v>
      </c>
      <c r="E1236" s="194" t="s">
        <v>2163</v>
      </c>
      <c r="F1236" s="195" t="s">
        <v>2164</v>
      </c>
      <c r="G1236" s="196" t="s">
        <v>250</v>
      </c>
      <c r="H1236" s="197">
        <v>1389.86</v>
      </c>
      <c r="I1236" s="198"/>
      <c r="J1236" s="199">
        <f>ROUND(I1236*H1236,2)</f>
        <v>0</v>
      </c>
      <c r="K1236" s="195" t="s">
        <v>168</v>
      </c>
      <c r="L1236" s="40"/>
      <c r="M1236" s="200" t="s">
        <v>19</v>
      </c>
      <c r="N1236" s="201" t="s">
        <v>42</v>
      </c>
      <c r="O1236" s="65"/>
      <c r="P1236" s="202">
        <f>O1236*H1236</f>
        <v>0</v>
      </c>
      <c r="Q1236" s="202">
        <v>1.0000000000000001E-5</v>
      </c>
      <c r="R1236" s="202">
        <f>Q1236*H1236</f>
        <v>1.3898600000000001E-2</v>
      </c>
      <c r="S1236" s="202">
        <v>0</v>
      </c>
      <c r="T1236" s="203">
        <f>S1236*H1236</f>
        <v>0</v>
      </c>
      <c r="U1236" s="35"/>
      <c r="V1236" s="35"/>
      <c r="W1236" s="35"/>
      <c r="X1236" s="35"/>
      <c r="Y1236" s="35"/>
      <c r="Z1236" s="35"/>
      <c r="AA1236" s="35"/>
      <c r="AB1236" s="35"/>
      <c r="AC1236" s="35"/>
      <c r="AD1236" s="35"/>
      <c r="AE1236" s="35"/>
      <c r="AR1236" s="204" t="s">
        <v>254</v>
      </c>
      <c r="AT1236" s="204" t="s">
        <v>164</v>
      </c>
      <c r="AU1236" s="204" t="s">
        <v>80</v>
      </c>
      <c r="AY1236" s="18" t="s">
        <v>162</v>
      </c>
      <c r="BE1236" s="205">
        <f>IF(N1236="základní",J1236,0)</f>
        <v>0</v>
      </c>
      <c r="BF1236" s="205">
        <f>IF(N1236="snížená",J1236,0)</f>
        <v>0</v>
      </c>
      <c r="BG1236" s="205">
        <f>IF(N1236="zákl. přenesená",J1236,0)</f>
        <v>0</v>
      </c>
      <c r="BH1236" s="205">
        <f>IF(N1236="sníž. přenesená",J1236,0)</f>
        <v>0</v>
      </c>
      <c r="BI1236" s="205">
        <f>IF(N1236="nulová",J1236,0)</f>
        <v>0</v>
      </c>
      <c r="BJ1236" s="18" t="s">
        <v>78</v>
      </c>
      <c r="BK1236" s="205">
        <f>ROUND(I1236*H1236,2)</f>
        <v>0</v>
      </c>
      <c r="BL1236" s="18" t="s">
        <v>254</v>
      </c>
      <c r="BM1236" s="204" t="s">
        <v>2165</v>
      </c>
    </row>
    <row r="1237" spans="1:65" s="2" customFormat="1" ht="39">
      <c r="A1237" s="35"/>
      <c r="B1237" s="36"/>
      <c r="C1237" s="37"/>
      <c r="D1237" s="206" t="s">
        <v>171</v>
      </c>
      <c r="E1237" s="37"/>
      <c r="F1237" s="207" t="s">
        <v>2166</v>
      </c>
      <c r="G1237" s="37"/>
      <c r="H1237" s="37"/>
      <c r="I1237" s="116"/>
      <c r="J1237" s="37"/>
      <c r="K1237" s="37"/>
      <c r="L1237" s="40"/>
      <c r="M1237" s="208"/>
      <c r="N1237" s="209"/>
      <c r="O1237" s="65"/>
      <c r="P1237" s="65"/>
      <c r="Q1237" s="65"/>
      <c r="R1237" s="65"/>
      <c r="S1237" s="65"/>
      <c r="T1237" s="66"/>
      <c r="U1237" s="35"/>
      <c r="V1237" s="35"/>
      <c r="W1237" s="35"/>
      <c r="X1237" s="35"/>
      <c r="Y1237" s="35"/>
      <c r="Z1237" s="35"/>
      <c r="AA1237" s="35"/>
      <c r="AB1237" s="35"/>
      <c r="AC1237" s="35"/>
      <c r="AD1237" s="35"/>
      <c r="AE1237" s="35"/>
      <c r="AT1237" s="18" t="s">
        <v>171</v>
      </c>
      <c r="AU1237" s="18" t="s">
        <v>80</v>
      </c>
    </row>
    <row r="1238" spans="1:65" s="13" customFormat="1" ht="11.25">
      <c r="B1238" s="210"/>
      <c r="C1238" s="211"/>
      <c r="D1238" s="206" t="s">
        <v>184</v>
      </c>
      <c r="E1238" s="212" t="s">
        <v>19</v>
      </c>
      <c r="F1238" s="213" t="s">
        <v>2167</v>
      </c>
      <c r="G1238" s="211"/>
      <c r="H1238" s="214">
        <v>1389.86</v>
      </c>
      <c r="I1238" s="215"/>
      <c r="J1238" s="211"/>
      <c r="K1238" s="211"/>
      <c r="L1238" s="216"/>
      <c r="M1238" s="217"/>
      <c r="N1238" s="218"/>
      <c r="O1238" s="218"/>
      <c r="P1238" s="218"/>
      <c r="Q1238" s="218"/>
      <c r="R1238" s="218"/>
      <c r="S1238" s="218"/>
      <c r="T1238" s="219"/>
      <c r="AT1238" s="220" t="s">
        <v>184</v>
      </c>
      <c r="AU1238" s="220" t="s">
        <v>80</v>
      </c>
      <c r="AV1238" s="13" t="s">
        <v>80</v>
      </c>
      <c r="AW1238" s="13" t="s">
        <v>33</v>
      </c>
      <c r="AX1238" s="13" t="s">
        <v>78</v>
      </c>
      <c r="AY1238" s="220" t="s">
        <v>162</v>
      </c>
    </row>
    <row r="1239" spans="1:65" s="2" customFormat="1" ht="21.75" customHeight="1">
      <c r="A1239" s="35"/>
      <c r="B1239" s="36"/>
      <c r="C1239" s="232" t="s">
        <v>2168</v>
      </c>
      <c r="D1239" s="232" t="s">
        <v>259</v>
      </c>
      <c r="E1239" s="233" t="s">
        <v>2169</v>
      </c>
      <c r="F1239" s="234" t="s">
        <v>2170</v>
      </c>
      <c r="G1239" s="235" t="s">
        <v>250</v>
      </c>
      <c r="H1239" s="236">
        <v>1528.846</v>
      </c>
      <c r="I1239" s="237"/>
      <c r="J1239" s="238">
        <f>ROUND(I1239*H1239,2)</f>
        <v>0</v>
      </c>
      <c r="K1239" s="234" t="s">
        <v>168</v>
      </c>
      <c r="L1239" s="239"/>
      <c r="M1239" s="240" t="s">
        <v>19</v>
      </c>
      <c r="N1239" s="241" t="s">
        <v>42</v>
      </c>
      <c r="O1239" s="65"/>
      <c r="P1239" s="202">
        <f>O1239*H1239</f>
        <v>0</v>
      </c>
      <c r="Q1239" s="202">
        <v>2.5000000000000001E-3</v>
      </c>
      <c r="R1239" s="202">
        <f>Q1239*H1239</f>
        <v>3.8221150000000002</v>
      </c>
      <c r="S1239" s="202">
        <v>0</v>
      </c>
      <c r="T1239" s="203">
        <f>S1239*H1239</f>
        <v>0</v>
      </c>
      <c r="U1239" s="35"/>
      <c r="V1239" s="35"/>
      <c r="W1239" s="35"/>
      <c r="X1239" s="35"/>
      <c r="Y1239" s="35"/>
      <c r="Z1239" s="35"/>
      <c r="AA1239" s="35"/>
      <c r="AB1239" s="35"/>
      <c r="AC1239" s="35"/>
      <c r="AD1239" s="35"/>
      <c r="AE1239" s="35"/>
      <c r="AR1239" s="204" t="s">
        <v>344</v>
      </c>
      <c r="AT1239" s="204" t="s">
        <v>259</v>
      </c>
      <c r="AU1239" s="204" t="s">
        <v>80</v>
      </c>
      <c r="AY1239" s="18" t="s">
        <v>162</v>
      </c>
      <c r="BE1239" s="205">
        <f>IF(N1239="základní",J1239,0)</f>
        <v>0</v>
      </c>
      <c r="BF1239" s="205">
        <f>IF(N1239="snížená",J1239,0)</f>
        <v>0</v>
      </c>
      <c r="BG1239" s="205">
        <f>IF(N1239="zákl. přenesená",J1239,0)</f>
        <v>0</v>
      </c>
      <c r="BH1239" s="205">
        <f>IF(N1239="sníž. přenesená",J1239,0)</f>
        <v>0</v>
      </c>
      <c r="BI1239" s="205">
        <f>IF(N1239="nulová",J1239,0)</f>
        <v>0</v>
      </c>
      <c r="BJ1239" s="18" t="s">
        <v>78</v>
      </c>
      <c r="BK1239" s="205">
        <f>ROUND(I1239*H1239,2)</f>
        <v>0</v>
      </c>
      <c r="BL1239" s="18" t="s">
        <v>254</v>
      </c>
      <c r="BM1239" s="204" t="s">
        <v>2171</v>
      </c>
    </row>
    <row r="1240" spans="1:65" s="2" customFormat="1" ht="19.5">
      <c r="A1240" s="35"/>
      <c r="B1240" s="36"/>
      <c r="C1240" s="37"/>
      <c r="D1240" s="206" t="s">
        <v>264</v>
      </c>
      <c r="E1240" s="37"/>
      <c r="F1240" s="207" t="s">
        <v>2172</v>
      </c>
      <c r="G1240" s="37"/>
      <c r="H1240" s="37"/>
      <c r="I1240" s="116"/>
      <c r="J1240" s="37"/>
      <c r="K1240" s="37"/>
      <c r="L1240" s="40"/>
      <c r="M1240" s="208"/>
      <c r="N1240" s="209"/>
      <c r="O1240" s="65"/>
      <c r="P1240" s="65"/>
      <c r="Q1240" s="65"/>
      <c r="R1240" s="65"/>
      <c r="S1240" s="65"/>
      <c r="T1240" s="66"/>
      <c r="U1240" s="35"/>
      <c r="V1240" s="35"/>
      <c r="W1240" s="35"/>
      <c r="X1240" s="35"/>
      <c r="Y1240" s="35"/>
      <c r="Z1240" s="35"/>
      <c r="AA1240" s="35"/>
      <c r="AB1240" s="35"/>
      <c r="AC1240" s="35"/>
      <c r="AD1240" s="35"/>
      <c r="AE1240" s="35"/>
      <c r="AT1240" s="18" t="s">
        <v>264</v>
      </c>
      <c r="AU1240" s="18" t="s">
        <v>80</v>
      </c>
    </row>
    <row r="1241" spans="1:65" s="13" customFormat="1" ht="11.25">
      <c r="B1241" s="210"/>
      <c r="C1241" s="211"/>
      <c r="D1241" s="206" t="s">
        <v>184</v>
      </c>
      <c r="E1241" s="211"/>
      <c r="F1241" s="213" t="s">
        <v>2173</v>
      </c>
      <c r="G1241" s="211"/>
      <c r="H1241" s="214">
        <v>1528.846</v>
      </c>
      <c r="I1241" s="215"/>
      <c r="J1241" s="211"/>
      <c r="K1241" s="211"/>
      <c r="L1241" s="216"/>
      <c r="M1241" s="217"/>
      <c r="N1241" s="218"/>
      <c r="O1241" s="218"/>
      <c r="P1241" s="218"/>
      <c r="Q1241" s="218"/>
      <c r="R1241" s="218"/>
      <c r="S1241" s="218"/>
      <c r="T1241" s="219"/>
      <c r="AT1241" s="220" t="s">
        <v>184</v>
      </c>
      <c r="AU1241" s="220" t="s">
        <v>80</v>
      </c>
      <c r="AV1241" s="13" t="s">
        <v>80</v>
      </c>
      <c r="AW1241" s="13" t="s">
        <v>4</v>
      </c>
      <c r="AX1241" s="13" t="s">
        <v>78</v>
      </c>
      <c r="AY1241" s="220" t="s">
        <v>162</v>
      </c>
    </row>
    <row r="1242" spans="1:65" s="2" customFormat="1" ht="21.75" customHeight="1">
      <c r="A1242" s="35"/>
      <c r="B1242" s="36"/>
      <c r="C1242" s="193" t="s">
        <v>2174</v>
      </c>
      <c r="D1242" s="193" t="s">
        <v>164</v>
      </c>
      <c r="E1242" s="194" t="s">
        <v>2175</v>
      </c>
      <c r="F1242" s="195" t="s">
        <v>2176</v>
      </c>
      <c r="G1242" s="196" t="s">
        <v>262</v>
      </c>
      <c r="H1242" s="197">
        <v>3.8359999999999999</v>
      </c>
      <c r="I1242" s="198"/>
      <c r="J1242" s="199">
        <f>ROUND(I1242*H1242,2)</f>
        <v>0</v>
      </c>
      <c r="K1242" s="195" t="s">
        <v>168</v>
      </c>
      <c r="L1242" s="40"/>
      <c r="M1242" s="200" t="s">
        <v>19</v>
      </c>
      <c r="N1242" s="201" t="s">
        <v>42</v>
      </c>
      <c r="O1242" s="65"/>
      <c r="P1242" s="202">
        <f>O1242*H1242</f>
        <v>0</v>
      </c>
      <c r="Q1242" s="202">
        <v>0</v>
      </c>
      <c r="R1242" s="202">
        <f>Q1242*H1242</f>
        <v>0</v>
      </c>
      <c r="S1242" s="202">
        <v>0</v>
      </c>
      <c r="T1242" s="203">
        <f>S1242*H1242</f>
        <v>0</v>
      </c>
      <c r="U1242" s="35"/>
      <c r="V1242" s="35"/>
      <c r="W1242" s="35"/>
      <c r="X1242" s="35"/>
      <c r="Y1242" s="35"/>
      <c r="Z1242" s="35"/>
      <c r="AA1242" s="35"/>
      <c r="AB1242" s="35"/>
      <c r="AC1242" s="35"/>
      <c r="AD1242" s="35"/>
      <c r="AE1242" s="35"/>
      <c r="AR1242" s="204" t="s">
        <v>254</v>
      </c>
      <c r="AT1242" s="204" t="s">
        <v>164</v>
      </c>
      <c r="AU1242" s="204" t="s">
        <v>80</v>
      </c>
      <c r="AY1242" s="18" t="s">
        <v>162</v>
      </c>
      <c r="BE1242" s="205">
        <f>IF(N1242="základní",J1242,0)</f>
        <v>0</v>
      </c>
      <c r="BF1242" s="205">
        <f>IF(N1242="snížená",J1242,0)</f>
        <v>0</v>
      </c>
      <c r="BG1242" s="205">
        <f>IF(N1242="zákl. přenesená",J1242,0)</f>
        <v>0</v>
      </c>
      <c r="BH1242" s="205">
        <f>IF(N1242="sníž. přenesená",J1242,0)</f>
        <v>0</v>
      </c>
      <c r="BI1242" s="205">
        <f>IF(N1242="nulová",J1242,0)</f>
        <v>0</v>
      </c>
      <c r="BJ1242" s="18" t="s">
        <v>78</v>
      </c>
      <c r="BK1242" s="205">
        <f>ROUND(I1242*H1242,2)</f>
        <v>0</v>
      </c>
      <c r="BL1242" s="18" t="s">
        <v>254</v>
      </c>
      <c r="BM1242" s="204" t="s">
        <v>2177</v>
      </c>
    </row>
    <row r="1243" spans="1:65" s="2" customFormat="1" ht="78">
      <c r="A1243" s="35"/>
      <c r="B1243" s="36"/>
      <c r="C1243" s="37"/>
      <c r="D1243" s="206" t="s">
        <v>171</v>
      </c>
      <c r="E1243" s="37"/>
      <c r="F1243" s="207" t="s">
        <v>2178</v>
      </c>
      <c r="G1243" s="37"/>
      <c r="H1243" s="37"/>
      <c r="I1243" s="116"/>
      <c r="J1243" s="37"/>
      <c r="K1243" s="37"/>
      <c r="L1243" s="40"/>
      <c r="M1243" s="208"/>
      <c r="N1243" s="209"/>
      <c r="O1243" s="65"/>
      <c r="P1243" s="65"/>
      <c r="Q1243" s="65"/>
      <c r="R1243" s="65"/>
      <c r="S1243" s="65"/>
      <c r="T1243" s="66"/>
      <c r="U1243" s="35"/>
      <c r="V1243" s="35"/>
      <c r="W1243" s="35"/>
      <c r="X1243" s="35"/>
      <c r="Y1243" s="35"/>
      <c r="Z1243" s="35"/>
      <c r="AA1243" s="35"/>
      <c r="AB1243" s="35"/>
      <c r="AC1243" s="35"/>
      <c r="AD1243" s="35"/>
      <c r="AE1243" s="35"/>
      <c r="AT1243" s="18" t="s">
        <v>171</v>
      </c>
      <c r="AU1243" s="18" t="s">
        <v>80</v>
      </c>
    </row>
    <row r="1244" spans="1:65" s="12" customFormat="1" ht="22.9" customHeight="1">
      <c r="B1244" s="177"/>
      <c r="C1244" s="178"/>
      <c r="D1244" s="179" t="s">
        <v>70</v>
      </c>
      <c r="E1244" s="191" t="s">
        <v>2179</v>
      </c>
      <c r="F1244" s="191" t="s">
        <v>2180</v>
      </c>
      <c r="G1244" s="178"/>
      <c r="H1244" s="178"/>
      <c r="I1244" s="181"/>
      <c r="J1244" s="192">
        <f>BK1244</f>
        <v>0</v>
      </c>
      <c r="K1244" s="178"/>
      <c r="L1244" s="183"/>
      <c r="M1244" s="184"/>
      <c r="N1244" s="185"/>
      <c r="O1244" s="185"/>
      <c r="P1244" s="186">
        <f>SUM(P1245:P1293)</f>
        <v>0</v>
      </c>
      <c r="Q1244" s="185"/>
      <c r="R1244" s="186">
        <f>SUM(R1245:R1293)</f>
        <v>0</v>
      </c>
      <c r="S1244" s="185"/>
      <c r="T1244" s="187">
        <f>SUM(T1245:T1293)</f>
        <v>0</v>
      </c>
      <c r="AR1244" s="188" t="s">
        <v>80</v>
      </c>
      <c r="AT1244" s="189" t="s">
        <v>70</v>
      </c>
      <c r="AU1244" s="189" t="s">
        <v>78</v>
      </c>
      <c r="AY1244" s="188" t="s">
        <v>162</v>
      </c>
      <c r="BK1244" s="190">
        <f>SUM(BK1245:BK1293)</f>
        <v>0</v>
      </c>
    </row>
    <row r="1245" spans="1:65" s="2" customFormat="1" ht="16.5" customHeight="1">
      <c r="A1245" s="35"/>
      <c r="B1245" s="36"/>
      <c r="C1245" s="193" t="s">
        <v>2181</v>
      </c>
      <c r="D1245" s="193" t="s">
        <v>164</v>
      </c>
      <c r="E1245" s="194" t="s">
        <v>2182</v>
      </c>
      <c r="F1245" s="195" t="s">
        <v>2183</v>
      </c>
      <c r="G1245" s="196" t="s">
        <v>481</v>
      </c>
      <c r="H1245" s="197">
        <v>1</v>
      </c>
      <c r="I1245" s="198"/>
      <c r="J1245" s="199">
        <f>ROUND(I1245*H1245,2)</f>
        <v>0</v>
      </c>
      <c r="K1245" s="195" t="s">
        <v>19</v>
      </c>
      <c r="L1245" s="40"/>
      <c r="M1245" s="200" t="s">
        <v>19</v>
      </c>
      <c r="N1245" s="201" t="s">
        <v>42</v>
      </c>
      <c r="O1245" s="65"/>
      <c r="P1245" s="202">
        <f>O1245*H1245</f>
        <v>0</v>
      </c>
      <c r="Q1245" s="202">
        <v>0</v>
      </c>
      <c r="R1245" s="202">
        <f>Q1245*H1245</f>
        <v>0</v>
      </c>
      <c r="S1245" s="202">
        <v>0</v>
      </c>
      <c r="T1245" s="203">
        <f>S1245*H1245</f>
        <v>0</v>
      </c>
      <c r="U1245" s="35"/>
      <c r="V1245" s="35"/>
      <c r="W1245" s="35"/>
      <c r="X1245" s="35"/>
      <c r="Y1245" s="35"/>
      <c r="Z1245" s="35"/>
      <c r="AA1245" s="35"/>
      <c r="AB1245" s="35"/>
      <c r="AC1245" s="35"/>
      <c r="AD1245" s="35"/>
      <c r="AE1245" s="35"/>
      <c r="AR1245" s="204" t="s">
        <v>254</v>
      </c>
      <c r="AT1245" s="204" t="s">
        <v>164</v>
      </c>
      <c r="AU1245" s="204" t="s">
        <v>80</v>
      </c>
      <c r="AY1245" s="18" t="s">
        <v>162</v>
      </c>
      <c r="BE1245" s="205">
        <f>IF(N1245="základní",J1245,0)</f>
        <v>0</v>
      </c>
      <c r="BF1245" s="205">
        <f>IF(N1245="snížená",J1245,0)</f>
        <v>0</v>
      </c>
      <c r="BG1245" s="205">
        <f>IF(N1245="zákl. přenesená",J1245,0)</f>
        <v>0</v>
      </c>
      <c r="BH1245" s="205">
        <f>IF(N1245="sníž. přenesená",J1245,0)</f>
        <v>0</v>
      </c>
      <c r="BI1245" s="205">
        <f>IF(N1245="nulová",J1245,0)</f>
        <v>0</v>
      </c>
      <c r="BJ1245" s="18" t="s">
        <v>78</v>
      </c>
      <c r="BK1245" s="205">
        <f>ROUND(I1245*H1245,2)</f>
        <v>0</v>
      </c>
      <c r="BL1245" s="18" t="s">
        <v>254</v>
      </c>
      <c r="BM1245" s="204" t="s">
        <v>2184</v>
      </c>
    </row>
    <row r="1246" spans="1:65" s="2" customFormat="1" ht="19.5">
      <c r="A1246" s="35"/>
      <c r="B1246" s="36"/>
      <c r="C1246" s="37"/>
      <c r="D1246" s="206" t="s">
        <v>264</v>
      </c>
      <c r="E1246" s="37"/>
      <c r="F1246" s="207" t="s">
        <v>2185</v>
      </c>
      <c r="G1246" s="37"/>
      <c r="H1246" s="37"/>
      <c r="I1246" s="116"/>
      <c r="J1246" s="37"/>
      <c r="K1246" s="37"/>
      <c r="L1246" s="40"/>
      <c r="M1246" s="208"/>
      <c r="N1246" s="209"/>
      <c r="O1246" s="65"/>
      <c r="P1246" s="65"/>
      <c r="Q1246" s="65"/>
      <c r="R1246" s="65"/>
      <c r="S1246" s="65"/>
      <c r="T1246" s="66"/>
      <c r="U1246" s="35"/>
      <c r="V1246" s="35"/>
      <c r="W1246" s="35"/>
      <c r="X1246" s="35"/>
      <c r="Y1246" s="35"/>
      <c r="Z1246" s="35"/>
      <c r="AA1246" s="35"/>
      <c r="AB1246" s="35"/>
      <c r="AC1246" s="35"/>
      <c r="AD1246" s="35"/>
      <c r="AE1246" s="35"/>
      <c r="AT1246" s="18" t="s">
        <v>264</v>
      </c>
      <c r="AU1246" s="18" t="s">
        <v>80</v>
      </c>
    </row>
    <row r="1247" spans="1:65" s="2" customFormat="1" ht="16.5" customHeight="1">
      <c r="A1247" s="35"/>
      <c r="B1247" s="36"/>
      <c r="C1247" s="193" t="s">
        <v>2186</v>
      </c>
      <c r="D1247" s="193" t="s">
        <v>164</v>
      </c>
      <c r="E1247" s="194" t="s">
        <v>2187</v>
      </c>
      <c r="F1247" s="195" t="s">
        <v>2188</v>
      </c>
      <c r="G1247" s="196" t="s">
        <v>481</v>
      </c>
      <c r="H1247" s="197">
        <v>1</v>
      </c>
      <c r="I1247" s="198"/>
      <c r="J1247" s="199">
        <f>ROUND(I1247*H1247,2)</f>
        <v>0</v>
      </c>
      <c r="K1247" s="195" t="s">
        <v>19</v>
      </c>
      <c r="L1247" s="40"/>
      <c r="M1247" s="200" t="s">
        <v>19</v>
      </c>
      <c r="N1247" s="201" t="s">
        <v>42</v>
      </c>
      <c r="O1247" s="65"/>
      <c r="P1247" s="202">
        <f>O1247*H1247</f>
        <v>0</v>
      </c>
      <c r="Q1247" s="202">
        <v>0</v>
      </c>
      <c r="R1247" s="202">
        <f>Q1247*H1247</f>
        <v>0</v>
      </c>
      <c r="S1247" s="202">
        <v>0</v>
      </c>
      <c r="T1247" s="203">
        <f>S1247*H1247</f>
        <v>0</v>
      </c>
      <c r="U1247" s="35"/>
      <c r="V1247" s="35"/>
      <c r="W1247" s="35"/>
      <c r="X1247" s="35"/>
      <c r="Y1247" s="35"/>
      <c r="Z1247" s="35"/>
      <c r="AA1247" s="35"/>
      <c r="AB1247" s="35"/>
      <c r="AC1247" s="35"/>
      <c r="AD1247" s="35"/>
      <c r="AE1247" s="35"/>
      <c r="AR1247" s="204" t="s">
        <v>254</v>
      </c>
      <c r="AT1247" s="204" t="s">
        <v>164</v>
      </c>
      <c r="AU1247" s="204" t="s">
        <v>80</v>
      </c>
      <c r="AY1247" s="18" t="s">
        <v>162</v>
      </c>
      <c r="BE1247" s="205">
        <f>IF(N1247="základní",J1247,0)</f>
        <v>0</v>
      </c>
      <c r="BF1247" s="205">
        <f>IF(N1247="snížená",J1247,0)</f>
        <v>0</v>
      </c>
      <c r="BG1247" s="205">
        <f>IF(N1247="zákl. přenesená",J1247,0)</f>
        <v>0</v>
      </c>
      <c r="BH1247" s="205">
        <f>IF(N1247="sníž. přenesená",J1247,0)</f>
        <v>0</v>
      </c>
      <c r="BI1247" s="205">
        <f>IF(N1247="nulová",J1247,0)</f>
        <v>0</v>
      </c>
      <c r="BJ1247" s="18" t="s">
        <v>78</v>
      </c>
      <c r="BK1247" s="205">
        <f>ROUND(I1247*H1247,2)</f>
        <v>0</v>
      </c>
      <c r="BL1247" s="18" t="s">
        <v>254</v>
      </c>
      <c r="BM1247" s="204" t="s">
        <v>2189</v>
      </c>
    </row>
    <row r="1248" spans="1:65" s="2" customFormat="1" ht="19.5">
      <c r="A1248" s="35"/>
      <c r="B1248" s="36"/>
      <c r="C1248" s="37"/>
      <c r="D1248" s="206" t="s">
        <v>264</v>
      </c>
      <c r="E1248" s="37"/>
      <c r="F1248" s="207" t="s">
        <v>2190</v>
      </c>
      <c r="G1248" s="37"/>
      <c r="H1248" s="37"/>
      <c r="I1248" s="116"/>
      <c r="J1248" s="37"/>
      <c r="K1248" s="37"/>
      <c r="L1248" s="40"/>
      <c r="M1248" s="208"/>
      <c r="N1248" s="209"/>
      <c r="O1248" s="65"/>
      <c r="P1248" s="65"/>
      <c r="Q1248" s="65"/>
      <c r="R1248" s="65"/>
      <c r="S1248" s="65"/>
      <c r="T1248" s="66"/>
      <c r="U1248" s="35"/>
      <c r="V1248" s="35"/>
      <c r="W1248" s="35"/>
      <c r="X1248" s="35"/>
      <c r="Y1248" s="35"/>
      <c r="Z1248" s="35"/>
      <c r="AA1248" s="35"/>
      <c r="AB1248" s="35"/>
      <c r="AC1248" s="35"/>
      <c r="AD1248" s="35"/>
      <c r="AE1248" s="35"/>
      <c r="AT1248" s="18" t="s">
        <v>264</v>
      </c>
      <c r="AU1248" s="18" t="s">
        <v>80</v>
      </c>
    </row>
    <row r="1249" spans="1:65" s="2" customFormat="1" ht="16.5" customHeight="1">
      <c r="A1249" s="35"/>
      <c r="B1249" s="36"/>
      <c r="C1249" s="193" t="s">
        <v>2191</v>
      </c>
      <c r="D1249" s="193" t="s">
        <v>164</v>
      </c>
      <c r="E1249" s="194" t="s">
        <v>2192</v>
      </c>
      <c r="F1249" s="195" t="s">
        <v>2193</v>
      </c>
      <c r="G1249" s="196" t="s">
        <v>481</v>
      </c>
      <c r="H1249" s="197">
        <v>1</v>
      </c>
      <c r="I1249" s="198"/>
      <c r="J1249" s="199">
        <f>ROUND(I1249*H1249,2)</f>
        <v>0</v>
      </c>
      <c r="K1249" s="195" t="s">
        <v>19</v>
      </c>
      <c r="L1249" s="40"/>
      <c r="M1249" s="200" t="s">
        <v>19</v>
      </c>
      <c r="N1249" s="201" t="s">
        <v>42</v>
      </c>
      <c r="O1249" s="65"/>
      <c r="P1249" s="202">
        <f>O1249*H1249</f>
        <v>0</v>
      </c>
      <c r="Q1249" s="202">
        <v>0</v>
      </c>
      <c r="R1249" s="202">
        <f>Q1249*H1249</f>
        <v>0</v>
      </c>
      <c r="S1249" s="202">
        <v>0</v>
      </c>
      <c r="T1249" s="203">
        <f>S1249*H1249</f>
        <v>0</v>
      </c>
      <c r="U1249" s="35"/>
      <c r="V1249" s="35"/>
      <c r="W1249" s="35"/>
      <c r="X1249" s="35"/>
      <c r="Y1249" s="35"/>
      <c r="Z1249" s="35"/>
      <c r="AA1249" s="35"/>
      <c r="AB1249" s="35"/>
      <c r="AC1249" s="35"/>
      <c r="AD1249" s="35"/>
      <c r="AE1249" s="35"/>
      <c r="AR1249" s="204" t="s">
        <v>254</v>
      </c>
      <c r="AT1249" s="204" t="s">
        <v>164</v>
      </c>
      <c r="AU1249" s="204" t="s">
        <v>80</v>
      </c>
      <c r="AY1249" s="18" t="s">
        <v>162</v>
      </c>
      <c r="BE1249" s="205">
        <f>IF(N1249="základní",J1249,0)</f>
        <v>0</v>
      </c>
      <c r="BF1249" s="205">
        <f>IF(N1249="snížená",J1249,0)</f>
        <v>0</v>
      </c>
      <c r="BG1249" s="205">
        <f>IF(N1249="zákl. přenesená",J1249,0)</f>
        <v>0</v>
      </c>
      <c r="BH1249" s="205">
        <f>IF(N1249="sníž. přenesená",J1249,0)</f>
        <v>0</v>
      </c>
      <c r="BI1249" s="205">
        <f>IF(N1249="nulová",J1249,0)</f>
        <v>0</v>
      </c>
      <c r="BJ1249" s="18" t="s">
        <v>78</v>
      </c>
      <c r="BK1249" s="205">
        <f>ROUND(I1249*H1249,2)</f>
        <v>0</v>
      </c>
      <c r="BL1249" s="18" t="s">
        <v>254</v>
      </c>
      <c r="BM1249" s="204" t="s">
        <v>2194</v>
      </c>
    </row>
    <row r="1250" spans="1:65" s="2" customFormat="1" ht="19.5">
      <c r="A1250" s="35"/>
      <c r="B1250" s="36"/>
      <c r="C1250" s="37"/>
      <c r="D1250" s="206" t="s">
        <v>264</v>
      </c>
      <c r="E1250" s="37"/>
      <c r="F1250" s="207" t="s">
        <v>2195</v>
      </c>
      <c r="G1250" s="37"/>
      <c r="H1250" s="37"/>
      <c r="I1250" s="116"/>
      <c r="J1250" s="37"/>
      <c r="K1250" s="37"/>
      <c r="L1250" s="40"/>
      <c r="M1250" s="208"/>
      <c r="N1250" s="209"/>
      <c r="O1250" s="65"/>
      <c r="P1250" s="65"/>
      <c r="Q1250" s="65"/>
      <c r="R1250" s="65"/>
      <c r="S1250" s="65"/>
      <c r="T1250" s="66"/>
      <c r="U1250" s="35"/>
      <c r="V1250" s="35"/>
      <c r="W1250" s="35"/>
      <c r="X1250" s="35"/>
      <c r="Y1250" s="35"/>
      <c r="Z1250" s="35"/>
      <c r="AA1250" s="35"/>
      <c r="AB1250" s="35"/>
      <c r="AC1250" s="35"/>
      <c r="AD1250" s="35"/>
      <c r="AE1250" s="35"/>
      <c r="AT1250" s="18" t="s">
        <v>264</v>
      </c>
      <c r="AU1250" s="18" t="s">
        <v>80</v>
      </c>
    </row>
    <row r="1251" spans="1:65" s="2" customFormat="1" ht="16.5" customHeight="1">
      <c r="A1251" s="35"/>
      <c r="B1251" s="36"/>
      <c r="C1251" s="193" t="s">
        <v>2196</v>
      </c>
      <c r="D1251" s="193" t="s">
        <v>164</v>
      </c>
      <c r="E1251" s="194" t="s">
        <v>2197</v>
      </c>
      <c r="F1251" s="195" t="s">
        <v>2198</v>
      </c>
      <c r="G1251" s="196" t="s">
        <v>481</v>
      </c>
      <c r="H1251" s="197">
        <v>1</v>
      </c>
      <c r="I1251" s="198"/>
      <c r="J1251" s="199">
        <f>ROUND(I1251*H1251,2)</f>
        <v>0</v>
      </c>
      <c r="K1251" s="195" t="s">
        <v>19</v>
      </c>
      <c r="L1251" s="40"/>
      <c r="M1251" s="200" t="s">
        <v>19</v>
      </c>
      <c r="N1251" s="201" t="s">
        <v>42</v>
      </c>
      <c r="O1251" s="65"/>
      <c r="P1251" s="202">
        <f>O1251*H1251</f>
        <v>0</v>
      </c>
      <c r="Q1251" s="202">
        <v>0</v>
      </c>
      <c r="R1251" s="202">
        <f>Q1251*H1251</f>
        <v>0</v>
      </c>
      <c r="S1251" s="202">
        <v>0</v>
      </c>
      <c r="T1251" s="203">
        <f>S1251*H1251</f>
        <v>0</v>
      </c>
      <c r="U1251" s="35"/>
      <c r="V1251" s="35"/>
      <c r="W1251" s="35"/>
      <c r="X1251" s="35"/>
      <c r="Y1251" s="35"/>
      <c r="Z1251" s="35"/>
      <c r="AA1251" s="35"/>
      <c r="AB1251" s="35"/>
      <c r="AC1251" s="35"/>
      <c r="AD1251" s="35"/>
      <c r="AE1251" s="35"/>
      <c r="AR1251" s="204" t="s">
        <v>254</v>
      </c>
      <c r="AT1251" s="204" t="s">
        <v>164</v>
      </c>
      <c r="AU1251" s="204" t="s">
        <v>80</v>
      </c>
      <c r="AY1251" s="18" t="s">
        <v>162</v>
      </c>
      <c r="BE1251" s="205">
        <f>IF(N1251="základní",J1251,0)</f>
        <v>0</v>
      </c>
      <c r="BF1251" s="205">
        <f>IF(N1251="snížená",J1251,0)</f>
        <v>0</v>
      </c>
      <c r="BG1251" s="205">
        <f>IF(N1251="zákl. přenesená",J1251,0)</f>
        <v>0</v>
      </c>
      <c r="BH1251" s="205">
        <f>IF(N1251="sníž. přenesená",J1251,0)</f>
        <v>0</v>
      </c>
      <c r="BI1251" s="205">
        <f>IF(N1251="nulová",J1251,0)</f>
        <v>0</v>
      </c>
      <c r="BJ1251" s="18" t="s">
        <v>78</v>
      </c>
      <c r="BK1251" s="205">
        <f>ROUND(I1251*H1251,2)</f>
        <v>0</v>
      </c>
      <c r="BL1251" s="18" t="s">
        <v>254</v>
      </c>
      <c r="BM1251" s="204" t="s">
        <v>2199</v>
      </c>
    </row>
    <row r="1252" spans="1:65" s="2" customFormat="1" ht="19.5">
      <c r="A1252" s="35"/>
      <c r="B1252" s="36"/>
      <c r="C1252" s="37"/>
      <c r="D1252" s="206" t="s">
        <v>264</v>
      </c>
      <c r="E1252" s="37"/>
      <c r="F1252" s="207" t="s">
        <v>2200</v>
      </c>
      <c r="G1252" s="37"/>
      <c r="H1252" s="37"/>
      <c r="I1252" s="116"/>
      <c r="J1252" s="37"/>
      <c r="K1252" s="37"/>
      <c r="L1252" s="40"/>
      <c r="M1252" s="208"/>
      <c r="N1252" s="209"/>
      <c r="O1252" s="65"/>
      <c r="P1252" s="65"/>
      <c r="Q1252" s="65"/>
      <c r="R1252" s="65"/>
      <c r="S1252" s="65"/>
      <c r="T1252" s="66"/>
      <c r="U1252" s="35"/>
      <c r="V1252" s="35"/>
      <c r="W1252" s="35"/>
      <c r="X1252" s="35"/>
      <c r="Y1252" s="35"/>
      <c r="Z1252" s="35"/>
      <c r="AA1252" s="35"/>
      <c r="AB1252" s="35"/>
      <c r="AC1252" s="35"/>
      <c r="AD1252" s="35"/>
      <c r="AE1252" s="35"/>
      <c r="AT1252" s="18" t="s">
        <v>264</v>
      </c>
      <c r="AU1252" s="18" t="s">
        <v>80</v>
      </c>
    </row>
    <row r="1253" spans="1:65" s="2" customFormat="1" ht="16.5" customHeight="1">
      <c r="A1253" s="35"/>
      <c r="B1253" s="36"/>
      <c r="C1253" s="193" t="s">
        <v>2201</v>
      </c>
      <c r="D1253" s="193" t="s">
        <v>164</v>
      </c>
      <c r="E1253" s="194" t="s">
        <v>2202</v>
      </c>
      <c r="F1253" s="195" t="s">
        <v>2203</v>
      </c>
      <c r="G1253" s="196" t="s">
        <v>2204</v>
      </c>
      <c r="H1253" s="197">
        <v>16</v>
      </c>
      <c r="I1253" s="198"/>
      <c r="J1253" s="199">
        <f>ROUND(I1253*H1253,2)</f>
        <v>0</v>
      </c>
      <c r="K1253" s="195" t="s">
        <v>19</v>
      </c>
      <c r="L1253" s="40"/>
      <c r="M1253" s="200" t="s">
        <v>19</v>
      </c>
      <c r="N1253" s="201" t="s">
        <v>42</v>
      </c>
      <c r="O1253" s="65"/>
      <c r="P1253" s="202">
        <f>O1253*H1253</f>
        <v>0</v>
      </c>
      <c r="Q1253" s="202">
        <v>0</v>
      </c>
      <c r="R1253" s="202">
        <f>Q1253*H1253</f>
        <v>0</v>
      </c>
      <c r="S1253" s="202">
        <v>0</v>
      </c>
      <c r="T1253" s="203">
        <f>S1253*H1253</f>
        <v>0</v>
      </c>
      <c r="U1253" s="35"/>
      <c r="V1253" s="35"/>
      <c r="W1253" s="35"/>
      <c r="X1253" s="35"/>
      <c r="Y1253" s="35"/>
      <c r="Z1253" s="35"/>
      <c r="AA1253" s="35"/>
      <c r="AB1253" s="35"/>
      <c r="AC1253" s="35"/>
      <c r="AD1253" s="35"/>
      <c r="AE1253" s="35"/>
      <c r="AR1253" s="204" t="s">
        <v>254</v>
      </c>
      <c r="AT1253" s="204" t="s">
        <v>164</v>
      </c>
      <c r="AU1253" s="204" t="s">
        <v>80</v>
      </c>
      <c r="AY1253" s="18" t="s">
        <v>162</v>
      </c>
      <c r="BE1253" s="205">
        <f>IF(N1253="základní",J1253,0)</f>
        <v>0</v>
      </c>
      <c r="BF1253" s="205">
        <f>IF(N1253="snížená",J1253,0)</f>
        <v>0</v>
      </c>
      <c r="BG1253" s="205">
        <f>IF(N1253="zákl. přenesená",J1253,0)</f>
        <v>0</v>
      </c>
      <c r="BH1253" s="205">
        <f>IF(N1253="sníž. přenesená",J1253,0)</f>
        <v>0</v>
      </c>
      <c r="BI1253" s="205">
        <f>IF(N1253="nulová",J1253,0)</f>
        <v>0</v>
      </c>
      <c r="BJ1253" s="18" t="s">
        <v>78</v>
      </c>
      <c r="BK1253" s="205">
        <f>ROUND(I1253*H1253,2)</f>
        <v>0</v>
      </c>
      <c r="BL1253" s="18" t="s">
        <v>254</v>
      </c>
      <c r="BM1253" s="204" t="s">
        <v>2205</v>
      </c>
    </row>
    <row r="1254" spans="1:65" s="2" customFormat="1" ht="19.5">
      <c r="A1254" s="35"/>
      <c r="B1254" s="36"/>
      <c r="C1254" s="37"/>
      <c r="D1254" s="206" t="s">
        <v>264</v>
      </c>
      <c r="E1254" s="37"/>
      <c r="F1254" s="207" t="s">
        <v>2206</v>
      </c>
      <c r="G1254" s="37"/>
      <c r="H1254" s="37"/>
      <c r="I1254" s="116"/>
      <c r="J1254" s="37"/>
      <c r="K1254" s="37"/>
      <c r="L1254" s="40"/>
      <c r="M1254" s="208"/>
      <c r="N1254" s="209"/>
      <c r="O1254" s="65"/>
      <c r="P1254" s="65"/>
      <c r="Q1254" s="65"/>
      <c r="R1254" s="65"/>
      <c r="S1254" s="65"/>
      <c r="T1254" s="66"/>
      <c r="U1254" s="35"/>
      <c r="V1254" s="35"/>
      <c r="W1254" s="35"/>
      <c r="X1254" s="35"/>
      <c r="Y1254" s="35"/>
      <c r="Z1254" s="35"/>
      <c r="AA1254" s="35"/>
      <c r="AB1254" s="35"/>
      <c r="AC1254" s="35"/>
      <c r="AD1254" s="35"/>
      <c r="AE1254" s="35"/>
      <c r="AT1254" s="18" t="s">
        <v>264</v>
      </c>
      <c r="AU1254" s="18" t="s">
        <v>80</v>
      </c>
    </row>
    <row r="1255" spans="1:65" s="2" customFormat="1" ht="16.5" customHeight="1">
      <c r="A1255" s="35"/>
      <c r="B1255" s="36"/>
      <c r="C1255" s="193" t="s">
        <v>2207</v>
      </c>
      <c r="D1255" s="193" t="s">
        <v>164</v>
      </c>
      <c r="E1255" s="194" t="s">
        <v>2208</v>
      </c>
      <c r="F1255" s="195" t="s">
        <v>2209</v>
      </c>
      <c r="G1255" s="196" t="s">
        <v>481</v>
      </c>
      <c r="H1255" s="197">
        <v>7</v>
      </c>
      <c r="I1255" s="198"/>
      <c r="J1255" s="199">
        <f>ROUND(I1255*H1255,2)</f>
        <v>0</v>
      </c>
      <c r="K1255" s="195" t="s">
        <v>19</v>
      </c>
      <c r="L1255" s="40"/>
      <c r="M1255" s="200" t="s">
        <v>19</v>
      </c>
      <c r="N1255" s="201" t="s">
        <v>42</v>
      </c>
      <c r="O1255" s="65"/>
      <c r="P1255" s="202">
        <f>O1255*H1255</f>
        <v>0</v>
      </c>
      <c r="Q1255" s="202">
        <v>0</v>
      </c>
      <c r="R1255" s="202">
        <f>Q1255*H1255</f>
        <v>0</v>
      </c>
      <c r="S1255" s="202">
        <v>0</v>
      </c>
      <c r="T1255" s="203">
        <f>S1255*H1255</f>
        <v>0</v>
      </c>
      <c r="U1255" s="35"/>
      <c r="V1255" s="35"/>
      <c r="W1255" s="35"/>
      <c r="X1255" s="35"/>
      <c r="Y1255" s="35"/>
      <c r="Z1255" s="35"/>
      <c r="AA1255" s="35"/>
      <c r="AB1255" s="35"/>
      <c r="AC1255" s="35"/>
      <c r="AD1255" s="35"/>
      <c r="AE1255" s="35"/>
      <c r="AR1255" s="204" t="s">
        <v>254</v>
      </c>
      <c r="AT1255" s="204" t="s">
        <v>164</v>
      </c>
      <c r="AU1255" s="204" t="s">
        <v>80</v>
      </c>
      <c r="AY1255" s="18" t="s">
        <v>162</v>
      </c>
      <c r="BE1255" s="205">
        <f>IF(N1255="základní",J1255,0)</f>
        <v>0</v>
      </c>
      <c r="BF1255" s="205">
        <f>IF(N1255="snížená",J1255,0)</f>
        <v>0</v>
      </c>
      <c r="BG1255" s="205">
        <f>IF(N1255="zákl. přenesená",J1255,0)</f>
        <v>0</v>
      </c>
      <c r="BH1255" s="205">
        <f>IF(N1255="sníž. přenesená",J1255,0)</f>
        <v>0</v>
      </c>
      <c r="BI1255" s="205">
        <f>IF(N1255="nulová",J1255,0)</f>
        <v>0</v>
      </c>
      <c r="BJ1255" s="18" t="s">
        <v>78</v>
      </c>
      <c r="BK1255" s="205">
        <f>ROUND(I1255*H1255,2)</f>
        <v>0</v>
      </c>
      <c r="BL1255" s="18" t="s">
        <v>254</v>
      </c>
      <c r="BM1255" s="204" t="s">
        <v>2210</v>
      </c>
    </row>
    <row r="1256" spans="1:65" s="2" customFormat="1" ht="19.5">
      <c r="A1256" s="35"/>
      <c r="B1256" s="36"/>
      <c r="C1256" s="37"/>
      <c r="D1256" s="206" t="s">
        <v>264</v>
      </c>
      <c r="E1256" s="37"/>
      <c r="F1256" s="207" t="s">
        <v>2211</v>
      </c>
      <c r="G1256" s="37"/>
      <c r="H1256" s="37"/>
      <c r="I1256" s="116"/>
      <c r="J1256" s="37"/>
      <c r="K1256" s="37"/>
      <c r="L1256" s="40"/>
      <c r="M1256" s="208"/>
      <c r="N1256" s="209"/>
      <c r="O1256" s="65"/>
      <c r="P1256" s="65"/>
      <c r="Q1256" s="65"/>
      <c r="R1256" s="65"/>
      <c r="S1256" s="65"/>
      <c r="T1256" s="66"/>
      <c r="U1256" s="35"/>
      <c r="V1256" s="35"/>
      <c r="W1256" s="35"/>
      <c r="X1256" s="35"/>
      <c r="Y1256" s="35"/>
      <c r="Z1256" s="35"/>
      <c r="AA1256" s="35"/>
      <c r="AB1256" s="35"/>
      <c r="AC1256" s="35"/>
      <c r="AD1256" s="35"/>
      <c r="AE1256" s="35"/>
      <c r="AT1256" s="18" t="s">
        <v>264</v>
      </c>
      <c r="AU1256" s="18" t="s">
        <v>80</v>
      </c>
    </row>
    <row r="1257" spans="1:65" s="2" customFormat="1" ht="16.5" customHeight="1">
      <c r="A1257" s="35"/>
      <c r="B1257" s="36"/>
      <c r="C1257" s="193" t="s">
        <v>2212</v>
      </c>
      <c r="D1257" s="193" t="s">
        <v>164</v>
      </c>
      <c r="E1257" s="194" t="s">
        <v>2213</v>
      </c>
      <c r="F1257" s="195" t="s">
        <v>2214</v>
      </c>
      <c r="G1257" s="196" t="s">
        <v>481</v>
      </c>
      <c r="H1257" s="197">
        <v>1</v>
      </c>
      <c r="I1257" s="198"/>
      <c r="J1257" s="199">
        <f>ROUND(I1257*H1257,2)</f>
        <v>0</v>
      </c>
      <c r="K1257" s="195" t="s">
        <v>19</v>
      </c>
      <c r="L1257" s="40"/>
      <c r="M1257" s="200" t="s">
        <v>19</v>
      </c>
      <c r="N1257" s="201" t="s">
        <v>42</v>
      </c>
      <c r="O1257" s="65"/>
      <c r="P1257" s="202">
        <f>O1257*H1257</f>
        <v>0</v>
      </c>
      <c r="Q1257" s="202">
        <v>0</v>
      </c>
      <c r="R1257" s="202">
        <f>Q1257*H1257</f>
        <v>0</v>
      </c>
      <c r="S1257" s="202">
        <v>0</v>
      </c>
      <c r="T1257" s="203">
        <f>S1257*H1257</f>
        <v>0</v>
      </c>
      <c r="U1257" s="35"/>
      <c r="V1257" s="35"/>
      <c r="W1257" s="35"/>
      <c r="X1257" s="35"/>
      <c r="Y1257" s="35"/>
      <c r="Z1257" s="35"/>
      <c r="AA1257" s="35"/>
      <c r="AB1257" s="35"/>
      <c r="AC1257" s="35"/>
      <c r="AD1257" s="35"/>
      <c r="AE1257" s="35"/>
      <c r="AR1257" s="204" t="s">
        <v>254</v>
      </c>
      <c r="AT1257" s="204" t="s">
        <v>164</v>
      </c>
      <c r="AU1257" s="204" t="s">
        <v>80</v>
      </c>
      <c r="AY1257" s="18" t="s">
        <v>162</v>
      </c>
      <c r="BE1257" s="205">
        <f>IF(N1257="základní",J1257,0)</f>
        <v>0</v>
      </c>
      <c r="BF1257" s="205">
        <f>IF(N1257="snížená",J1257,0)</f>
        <v>0</v>
      </c>
      <c r="BG1257" s="205">
        <f>IF(N1257="zákl. přenesená",J1257,0)</f>
        <v>0</v>
      </c>
      <c r="BH1257" s="205">
        <f>IF(N1257="sníž. přenesená",J1257,0)</f>
        <v>0</v>
      </c>
      <c r="BI1257" s="205">
        <f>IF(N1257="nulová",J1257,0)</f>
        <v>0</v>
      </c>
      <c r="BJ1257" s="18" t="s">
        <v>78</v>
      </c>
      <c r="BK1257" s="205">
        <f>ROUND(I1257*H1257,2)</f>
        <v>0</v>
      </c>
      <c r="BL1257" s="18" t="s">
        <v>254</v>
      </c>
      <c r="BM1257" s="204" t="s">
        <v>2215</v>
      </c>
    </row>
    <row r="1258" spans="1:65" s="2" customFormat="1" ht="19.5">
      <c r="A1258" s="35"/>
      <c r="B1258" s="36"/>
      <c r="C1258" s="37"/>
      <c r="D1258" s="206" t="s">
        <v>264</v>
      </c>
      <c r="E1258" s="37"/>
      <c r="F1258" s="207" t="s">
        <v>2216</v>
      </c>
      <c r="G1258" s="37"/>
      <c r="H1258" s="37"/>
      <c r="I1258" s="116"/>
      <c r="J1258" s="37"/>
      <c r="K1258" s="37"/>
      <c r="L1258" s="40"/>
      <c r="M1258" s="208"/>
      <c r="N1258" s="209"/>
      <c r="O1258" s="65"/>
      <c r="P1258" s="65"/>
      <c r="Q1258" s="65"/>
      <c r="R1258" s="65"/>
      <c r="S1258" s="65"/>
      <c r="T1258" s="66"/>
      <c r="U1258" s="35"/>
      <c r="V1258" s="35"/>
      <c r="W1258" s="35"/>
      <c r="X1258" s="35"/>
      <c r="Y1258" s="35"/>
      <c r="Z1258" s="35"/>
      <c r="AA1258" s="35"/>
      <c r="AB1258" s="35"/>
      <c r="AC1258" s="35"/>
      <c r="AD1258" s="35"/>
      <c r="AE1258" s="35"/>
      <c r="AT1258" s="18" t="s">
        <v>264</v>
      </c>
      <c r="AU1258" s="18" t="s">
        <v>80</v>
      </c>
    </row>
    <row r="1259" spans="1:65" s="2" customFormat="1" ht="16.5" customHeight="1">
      <c r="A1259" s="35"/>
      <c r="B1259" s="36"/>
      <c r="C1259" s="193" t="s">
        <v>2217</v>
      </c>
      <c r="D1259" s="193" t="s">
        <v>164</v>
      </c>
      <c r="E1259" s="194" t="s">
        <v>2218</v>
      </c>
      <c r="F1259" s="195" t="s">
        <v>2219</v>
      </c>
      <c r="G1259" s="196" t="s">
        <v>481</v>
      </c>
      <c r="H1259" s="197">
        <v>1</v>
      </c>
      <c r="I1259" s="198"/>
      <c r="J1259" s="199">
        <f>ROUND(I1259*H1259,2)</f>
        <v>0</v>
      </c>
      <c r="K1259" s="195" t="s">
        <v>19</v>
      </c>
      <c r="L1259" s="40"/>
      <c r="M1259" s="200" t="s">
        <v>19</v>
      </c>
      <c r="N1259" s="201" t="s">
        <v>42</v>
      </c>
      <c r="O1259" s="65"/>
      <c r="P1259" s="202">
        <f>O1259*H1259</f>
        <v>0</v>
      </c>
      <c r="Q1259" s="202">
        <v>0</v>
      </c>
      <c r="R1259" s="202">
        <f>Q1259*H1259</f>
        <v>0</v>
      </c>
      <c r="S1259" s="202">
        <v>0</v>
      </c>
      <c r="T1259" s="203">
        <f>S1259*H1259</f>
        <v>0</v>
      </c>
      <c r="U1259" s="35"/>
      <c r="V1259" s="35"/>
      <c r="W1259" s="35"/>
      <c r="X1259" s="35"/>
      <c r="Y1259" s="35"/>
      <c r="Z1259" s="35"/>
      <c r="AA1259" s="35"/>
      <c r="AB1259" s="35"/>
      <c r="AC1259" s="35"/>
      <c r="AD1259" s="35"/>
      <c r="AE1259" s="35"/>
      <c r="AR1259" s="204" t="s">
        <v>254</v>
      </c>
      <c r="AT1259" s="204" t="s">
        <v>164</v>
      </c>
      <c r="AU1259" s="204" t="s">
        <v>80</v>
      </c>
      <c r="AY1259" s="18" t="s">
        <v>162</v>
      </c>
      <c r="BE1259" s="205">
        <f>IF(N1259="základní",J1259,0)</f>
        <v>0</v>
      </c>
      <c r="BF1259" s="205">
        <f>IF(N1259="snížená",J1259,0)</f>
        <v>0</v>
      </c>
      <c r="BG1259" s="205">
        <f>IF(N1259="zákl. přenesená",J1259,0)</f>
        <v>0</v>
      </c>
      <c r="BH1259" s="205">
        <f>IF(N1259="sníž. přenesená",J1259,0)</f>
        <v>0</v>
      </c>
      <c r="BI1259" s="205">
        <f>IF(N1259="nulová",J1259,0)</f>
        <v>0</v>
      </c>
      <c r="BJ1259" s="18" t="s">
        <v>78</v>
      </c>
      <c r="BK1259" s="205">
        <f>ROUND(I1259*H1259,2)</f>
        <v>0</v>
      </c>
      <c r="BL1259" s="18" t="s">
        <v>254</v>
      </c>
      <c r="BM1259" s="204" t="s">
        <v>2220</v>
      </c>
    </row>
    <row r="1260" spans="1:65" s="2" customFormat="1" ht="19.5">
      <c r="A1260" s="35"/>
      <c r="B1260" s="36"/>
      <c r="C1260" s="37"/>
      <c r="D1260" s="206" t="s">
        <v>264</v>
      </c>
      <c r="E1260" s="37"/>
      <c r="F1260" s="207" t="s">
        <v>2221</v>
      </c>
      <c r="G1260" s="37"/>
      <c r="H1260" s="37"/>
      <c r="I1260" s="116"/>
      <c r="J1260" s="37"/>
      <c r="K1260" s="37"/>
      <c r="L1260" s="40"/>
      <c r="M1260" s="208"/>
      <c r="N1260" s="209"/>
      <c r="O1260" s="65"/>
      <c r="P1260" s="65"/>
      <c r="Q1260" s="65"/>
      <c r="R1260" s="65"/>
      <c r="S1260" s="65"/>
      <c r="T1260" s="66"/>
      <c r="U1260" s="35"/>
      <c r="V1260" s="35"/>
      <c r="W1260" s="35"/>
      <c r="X1260" s="35"/>
      <c r="Y1260" s="35"/>
      <c r="Z1260" s="35"/>
      <c r="AA1260" s="35"/>
      <c r="AB1260" s="35"/>
      <c r="AC1260" s="35"/>
      <c r="AD1260" s="35"/>
      <c r="AE1260" s="35"/>
      <c r="AT1260" s="18" t="s">
        <v>264</v>
      </c>
      <c r="AU1260" s="18" t="s">
        <v>80</v>
      </c>
    </row>
    <row r="1261" spans="1:65" s="2" customFormat="1" ht="16.5" customHeight="1">
      <c r="A1261" s="35"/>
      <c r="B1261" s="36"/>
      <c r="C1261" s="193" t="s">
        <v>2222</v>
      </c>
      <c r="D1261" s="193" t="s">
        <v>164</v>
      </c>
      <c r="E1261" s="194" t="s">
        <v>2223</v>
      </c>
      <c r="F1261" s="195" t="s">
        <v>2224</v>
      </c>
      <c r="G1261" s="196" t="s">
        <v>481</v>
      </c>
      <c r="H1261" s="197">
        <v>1</v>
      </c>
      <c r="I1261" s="198"/>
      <c r="J1261" s="199">
        <f>ROUND(I1261*H1261,2)</f>
        <v>0</v>
      </c>
      <c r="K1261" s="195" t="s">
        <v>19</v>
      </c>
      <c r="L1261" s="40"/>
      <c r="M1261" s="200" t="s">
        <v>19</v>
      </c>
      <c r="N1261" s="201" t="s">
        <v>42</v>
      </c>
      <c r="O1261" s="65"/>
      <c r="P1261" s="202">
        <f>O1261*H1261</f>
        <v>0</v>
      </c>
      <c r="Q1261" s="202">
        <v>0</v>
      </c>
      <c r="R1261" s="202">
        <f>Q1261*H1261</f>
        <v>0</v>
      </c>
      <c r="S1261" s="202">
        <v>0</v>
      </c>
      <c r="T1261" s="203">
        <f>S1261*H1261</f>
        <v>0</v>
      </c>
      <c r="U1261" s="35"/>
      <c r="V1261" s="35"/>
      <c r="W1261" s="35"/>
      <c r="X1261" s="35"/>
      <c r="Y1261" s="35"/>
      <c r="Z1261" s="35"/>
      <c r="AA1261" s="35"/>
      <c r="AB1261" s="35"/>
      <c r="AC1261" s="35"/>
      <c r="AD1261" s="35"/>
      <c r="AE1261" s="35"/>
      <c r="AR1261" s="204" t="s">
        <v>254</v>
      </c>
      <c r="AT1261" s="204" t="s">
        <v>164</v>
      </c>
      <c r="AU1261" s="204" t="s">
        <v>80</v>
      </c>
      <c r="AY1261" s="18" t="s">
        <v>162</v>
      </c>
      <c r="BE1261" s="205">
        <f>IF(N1261="základní",J1261,0)</f>
        <v>0</v>
      </c>
      <c r="BF1261" s="205">
        <f>IF(N1261="snížená",J1261,0)</f>
        <v>0</v>
      </c>
      <c r="BG1261" s="205">
        <f>IF(N1261="zákl. přenesená",J1261,0)</f>
        <v>0</v>
      </c>
      <c r="BH1261" s="205">
        <f>IF(N1261="sníž. přenesená",J1261,0)</f>
        <v>0</v>
      </c>
      <c r="BI1261" s="205">
        <f>IF(N1261="nulová",J1261,0)</f>
        <v>0</v>
      </c>
      <c r="BJ1261" s="18" t="s">
        <v>78</v>
      </c>
      <c r="BK1261" s="205">
        <f>ROUND(I1261*H1261,2)</f>
        <v>0</v>
      </c>
      <c r="BL1261" s="18" t="s">
        <v>254</v>
      </c>
      <c r="BM1261" s="204" t="s">
        <v>2225</v>
      </c>
    </row>
    <row r="1262" spans="1:65" s="2" customFormat="1" ht="19.5">
      <c r="A1262" s="35"/>
      <c r="B1262" s="36"/>
      <c r="C1262" s="37"/>
      <c r="D1262" s="206" t="s">
        <v>264</v>
      </c>
      <c r="E1262" s="37"/>
      <c r="F1262" s="207" t="s">
        <v>2226</v>
      </c>
      <c r="G1262" s="37"/>
      <c r="H1262" s="37"/>
      <c r="I1262" s="116"/>
      <c r="J1262" s="37"/>
      <c r="K1262" s="37"/>
      <c r="L1262" s="40"/>
      <c r="M1262" s="208"/>
      <c r="N1262" s="209"/>
      <c r="O1262" s="65"/>
      <c r="P1262" s="65"/>
      <c r="Q1262" s="65"/>
      <c r="R1262" s="65"/>
      <c r="S1262" s="65"/>
      <c r="T1262" s="66"/>
      <c r="U1262" s="35"/>
      <c r="V1262" s="35"/>
      <c r="W1262" s="35"/>
      <c r="X1262" s="35"/>
      <c r="Y1262" s="35"/>
      <c r="Z1262" s="35"/>
      <c r="AA1262" s="35"/>
      <c r="AB1262" s="35"/>
      <c r="AC1262" s="35"/>
      <c r="AD1262" s="35"/>
      <c r="AE1262" s="35"/>
      <c r="AT1262" s="18" t="s">
        <v>264</v>
      </c>
      <c r="AU1262" s="18" t="s">
        <v>80</v>
      </c>
    </row>
    <row r="1263" spans="1:65" s="2" customFormat="1" ht="16.5" customHeight="1">
      <c r="A1263" s="35"/>
      <c r="B1263" s="36"/>
      <c r="C1263" s="193" t="s">
        <v>2227</v>
      </c>
      <c r="D1263" s="193" t="s">
        <v>164</v>
      </c>
      <c r="E1263" s="194" t="s">
        <v>2228</v>
      </c>
      <c r="F1263" s="195" t="s">
        <v>2229</v>
      </c>
      <c r="G1263" s="196" t="s">
        <v>481</v>
      </c>
      <c r="H1263" s="197">
        <v>1</v>
      </c>
      <c r="I1263" s="198"/>
      <c r="J1263" s="199">
        <f>ROUND(I1263*H1263,2)</f>
        <v>0</v>
      </c>
      <c r="K1263" s="195" t="s">
        <v>19</v>
      </c>
      <c r="L1263" s="40"/>
      <c r="M1263" s="200" t="s">
        <v>19</v>
      </c>
      <c r="N1263" s="201" t="s">
        <v>42</v>
      </c>
      <c r="O1263" s="65"/>
      <c r="P1263" s="202">
        <f>O1263*H1263</f>
        <v>0</v>
      </c>
      <c r="Q1263" s="202">
        <v>0</v>
      </c>
      <c r="R1263" s="202">
        <f>Q1263*H1263</f>
        <v>0</v>
      </c>
      <c r="S1263" s="202">
        <v>0</v>
      </c>
      <c r="T1263" s="203">
        <f>S1263*H1263</f>
        <v>0</v>
      </c>
      <c r="U1263" s="35"/>
      <c r="V1263" s="35"/>
      <c r="W1263" s="35"/>
      <c r="X1263" s="35"/>
      <c r="Y1263" s="35"/>
      <c r="Z1263" s="35"/>
      <c r="AA1263" s="35"/>
      <c r="AB1263" s="35"/>
      <c r="AC1263" s="35"/>
      <c r="AD1263" s="35"/>
      <c r="AE1263" s="35"/>
      <c r="AR1263" s="204" t="s">
        <v>254</v>
      </c>
      <c r="AT1263" s="204" t="s">
        <v>164</v>
      </c>
      <c r="AU1263" s="204" t="s">
        <v>80</v>
      </c>
      <c r="AY1263" s="18" t="s">
        <v>162</v>
      </c>
      <c r="BE1263" s="205">
        <f>IF(N1263="základní",J1263,0)</f>
        <v>0</v>
      </c>
      <c r="BF1263" s="205">
        <f>IF(N1263="snížená",J1263,0)</f>
        <v>0</v>
      </c>
      <c r="BG1263" s="205">
        <f>IF(N1263="zákl. přenesená",J1263,0)</f>
        <v>0</v>
      </c>
      <c r="BH1263" s="205">
        <f>IF(N1263="sníž. přenesená",J1263,0)</f>
        <v>0</v>
      </c>
      <c r="BI1263" s="205">
        <f>IF(N1263="nulová",J1263,0)</f>
        <v>0</v>
      </c>
      <c r="BJ1263" s="18" t="s">
        <v>78</v>
      </c>
      <c r="BK1263" s="205">
        <f>ROUND(I1263*H1263,2)</f>
        <v>0</v>
      </c>
      <c r="BL1263" s="18" t="s">
        <v>254</v>
      </c>
      <c r="BM1263" s="204" t="s">
        <v>2230</v>
      </c>
    </row>
    <row r="1264" spans="1:65" s="2" customFormat="1" ht="19.5">
      <c r="A1264" s="35"/>
      <c r="B1264" s="36"/>
      <c r="C1264" s="37"/>
      <c r="D1264" s="206" t="s">
        <v>264</v>
      </c>
      <c r="E1264" s="37"/>
      <c r="F1264" s="207" t="s">
        <v>2231</v>
      </c>
      <c r="G1264" s="37"/>
      <c r="H1264" s="37"/>
      <c r="I1264" s="116"/>
      <c r="J1264" s="37"/>
      <c r="K1264" s="37"/>
      <c r="L1264" s="40"/>
      <c r="M1264" s="208"/>
      <c r="N1264" s="209"/>
      <c r="O1264" s="65"/>
      <c r="P1264" s="65"/>
      <c r="Q1264" s="65"/>
      <c r="R1264" s="65"/>
      <c r="S1264" s="65"/>
      <c r="T1264" s="66"/>
      <c r="U1264" s="35"/>
      <c r="V1264" s="35"/>
      <c r="W1264" s="35"/>
      <c r="X1264" s="35"/>
      <c r="Y1264" s="35"/>
      <c r="Z1264" s="35"/>
      <c r="AA1264" s="35"/>
      <c r="AB1264" s="35"/>
      <c r="AC1264" s="35"/>
      <c r="AD1264" s="35"/>
      <c r="AE1264" s="35"/>
      <c r="AT1264" s="18" t="s">
        <v>264</v>
      </c>
      <c r="AU1264" s="18" t="s">
        <v>80</v>
      </c>
    </row>
    <row r="1265" spans="1:65" s="2" customFormat="1" ht="16.5" customHeight="1">
      <c r="A1265" s="35"/>
      <c r="B1265" s="36"/>
      <c r="C1265" s="193" t="s">
        <v>2232</v>
      </c>
      <c r="D1265" s="193" t="s">
        <v>164</v>
      </c>
      <c r="E1265" s="194" t="s">
        <v>2233</v>
      </c>
      <c r="F1265" s="195" t="s">
        <v>2234</v>
      </c>
      <c r="G1265" s="196" t="s">
        <v>481</v>
      </c>
      <c r="H1265" s="197">
        <v>2</v>
      </c>
      <c r="I1265" s="198"/>
      <c r="J1265" s="199">
        <f>ROUND(I1265*H1265,2)</f>
        <v>0</v>
      </c>
      <c r="K1265" s="195" t="s">
        <v>19</v>
      </c>
      <c r="L1265" s="40"/>
      <c r="M1265" s="200" t="s">
        <v>19</v>
      </c>
      <c r="N1265" s="201" t="s">
        <v>42</v>
      </c>
      <c r="O1265" s="65"/>
      <c r="P1265" s="202">
        <f>O1265*H1265</f>
        <v>0</v>
      </c>
      <c r="Q1265" s="202">
        <v>0</v>
      </c>
      <c r="R1265" s="202">
        <f>Q1265*H1265</f>
        <v>0</v>
      </c>
      <c r="S1265" s="202">
        <v>0</v>
      </c>
      <c r="T1265" s="203">
        <f>S1265*H1265</f>
        <v>0</v>
      </c>
      <c r="U1265" s="35"/>
      <c r="V1265" s="35"/>
      <c r="W1265" s="35"/>
      <c r="X1265" s="35"/>
      <c r="Y1265" s="35"/>
      <c r="Z1265" s="35"/>
      <c r="AA1265" s="35"/>
      <c r="AB1265" s="35"/>
      <c r="AC1265" s="35"/>
      <c r="AD1265" s="35"/>
      <c r="AE1265" s="35"/>
      <c r="AR1265" s="204" t="s">
        <v>254</v>
      </c>
      <c r="AT1265" s="204" t="s">
        <v>164</v>
      </c>
      <c r="AU1265" s="204" t="s">
        <v>80</v>
      </c>
      <c r="AY1265" s="18" t="s">
        <v>162</v>
      </c>
      <c r="BE1265" s="205">
        <f>IF(N1265="základní",J1265,0)</f>
        <v>0</v>
      </c>
      <c r="BF1265" s="205">
        <f>IF(N1265="snížená",J1265,0)</f>
        <v>0</v>
      </c>
      <c r="BG1265" s="205">
        <f>IF(N1265="zákl. přenesená",J1265,0)</f>
        <v>0</v>
      </c>
      <c r="BH1265" s="205">
        <f>IF(N1265="sníž. přenesená",J1265,0)</f>
        <v>0</v>
      </c>
      <c r="BI1265" s="205">
        <f>IF(N1265="nulová",J1265,0)</f>
        <v>0</v>
      </c>
      <c r="BJ1265" s="18" t="s">
        <v>78</v>
      </c>
      <c r="BK1265" s="205">
        <f>ROUND(I1265*H1265,2)</f>
        <v>0</v>
      </c>
      <c r="BL1265" s="18" t="s">
        <v>254</v>
      </c>
      <c r="BM1265" s="204" t="s">
        <v>2235</v>
      </c>
    </row>
    <row r="1266" spans="1:65" s="2" customFormat="1" ht="19.5">
      <c r="A1266" s="35"/>
      <c r="B1266" s="36"/>
      <c r="C1266" s="37"/>
      <c r="D1266" s="206" t="s">
        <v>264</v>
      </c>
      <c r="E1266" s="37"/>
      <c r="F1266" s="207" t="s">
        <v>2236</v>
      </c>
      <c r="G1266" s="37"/>
      <c r="H1266" s="37"/>
      <c r="I1266" s="116"/>
      <c r="J1266" s="37"/>
      <c r="K1266" s="37"/>
      <c r="L1266" s="40"/>
      <c r="M1266" s="208"/>
      <c r="N1266" s="209"/>
      <c r="O1266" s="65"/>
      <c r="P1266" s="65"/>
      <c r="Q1266" s="65"/>
      <c r="R1266" s="65"/>
      <c r="S1266" s="65"/>
      <c r="T1266" s="66"/>
      <c r="U1266" s="35"/>
      <c r="V1266" s="35"/>
      <c r="W1266" s="35"/>
      <c r="X1266" s="35"/>
      <c r="Y1266" s="35"/>
      <c r="Z1266" s="35"/>
      <c r="AA1266" s="35"/>
      <c r="AB1266" s="35"/>
      <c r="AC1266" s="35"/>
      <c r="AD1266" s="35"/>
      <c r="AE1266" s="35"/>
      <c r="AT1266" s="18" t="s">
        <v>264</v>
      </c>
      <c r="AU1266" s="18" t="s">
        <v>80</v>
      </c>
    </row>
    <row r="1267" spans="1:65" s="2" customFormat="1" ht="16.5" customHeight="1">
      <c r="A1267" s="35"/>
      <c r="B1267" s="36"/>
      <c r="C1267" s="193" t="s">
        <v>2237</v>
      </c>
      <c r="D1267" s="193" t="s">
        <v>164</v>
      </c>
      <c r="E1267" s="194" t="s">
        <v>2238</v>
      </c>
      <c r="F1267" s="195" t="s">
        <v>2239</v>
      </c>
      <c r="G1267" s="196" t="s">
        <v>481</v>
      </c>
      <c r="H1267" s="197">
        <v>1</v>
      </c>
      <c r="I1267" s="198"/>
      <c r="J1267" s="199">
        <f>ROUND(I1267*H1267,2)</f>
        <v>0</v>
      </c>
      <c r="K1267" s="195" t="s">
        <v>19</v>
      </c>
      <c r="L1267" s="40"/>
      <c r="M1267" s="200" t="s">
        <v>19</v>
      </c>
      <c r="N1267" s="201" t="s">
        <v>42</v>
      </c>
      <c r="O1267" s="65"/>
      <c r="P1267" s="202">
        <f>O1267*H1267</f>
        <v>0</v>
      </c>
      <c r="Q1267" s="202">
        <v>0</v>
      </c>
      <c r="R1267" s="202">
        <f>Q1267*H1267</f>
        <v>0</v>
      </c>
      <c r="S1267" s="202">
        <v>0</v>
      </c>
      <c r="T1267" s="203">
        <f>S1267*H1267</f>
        <v>0</v>
      </c>
      <c r="U1267" s="35"/>
      <c r="V1267" s="35"/>
      <c r="W1267" s="35"/>
      <c r="X1267" s="35"/>
      <c r="Y1267" s="35"/>
      <c r="Z1267" s="35"/>
      <c r="AA1267" s="35"/>
      <c r="AB1267" s="35"/>
      <c r="AC1267" s="35"/>
      <c r="AD1267" s="35"/>
      <c r="AE1267" s="35"/>
      <c r="AR1267" s="204" t="s">
        <v>254</v>
      </c>
      <c r="AT1267" s="204" t="s">
        <v>164</v>
      </c>
      <c r="AU1267" s="204" t="s">
        <v>80</v>
      </c>
      <c r="AY1267" s="18" t="s">
        <v>162</v>
      </c>
      <c r="BE1267" s="205">
        <f>IF(N1267="základní",J1267,0)</f>
        <v>0</v>
      </c>
      <c r="BF1267" s="205">
        <f>IF(N1267="snížená",J1267,0)</f>
        <v>0</v>
      </c>
      <c r="BG1267" s="205">
        <f>IF(N1267="zákl. přenesená",J1267,0)</f>
        <v>0</v>
      </c>
      <c r="BH1267" s="205">
        <f>IF(N1267="sníž. přenesená",J1267,0)</f>
        <v>0</v>
      </c>
      <c r="BI1267" s="205">
        <f>IF(N1267="nulová",J1267,0)</f>
        <v>0</v>
      </c>
      <c r="BJ1267" s="18" t="s">
        <v>78</v>
      </c>
      <c r="BK1267" s="205">
        <f>ROUND(I1267*H1267,2)</f>
        <v>0</v>
      </c>
      <c r="BL1267" s="18" t="s">
        <v>254</v>
      </c>
      <c r="BM1267" s="204" t="s">
        <v>2240</v>
      </c>
    </row>
    <row r="1268" spans="1:65" s="2" customFormat="1" ht="19.5">
      <c r="A1268" s="35"/>
      <c r="B1268" s="36"/>
      <c r="C1268" s="37"/>
      <c r="D1268" s="206" t="s">
        <v>264</v>
      </c>
      <c r="E1268" s="37"/>
      <c r="F1268" s="207" t="s">
        <v>2241</v>
      </c>
      <c r="G1268" s="37"/>
      <c r="H1268" s="37"/>
      <c r="I1268" s="116"/>
      <c r="J1268" s="37"/>
      <c r="K1268" s="37"/>
      <c r="L1268" s="40"/>
      <c r="M1268" s="208"/>
      <c r="N1268" s="209"/>
      <c r="O1268" s="65"/>
      <c r="P1268" s="65"/>
      <c r="Q1268" s="65"/>
      <c r="R1268" s="65"/>
      <c r="S1268" s="65"/>
      <c r="T1268" s="66"/>
      <c r="U1268" s="35"/>
      <c r="V1268" s="35"/>
      <c r="W1268" s="35"/>
      <c r="X1268" s="35"/>
      <c r="Y1268" s="35"/>
      <c r="Z1268" s="35"/>
      <c r="AA1268" s="35"/>
      <c r="AB1268" s="35"/>
      <c r="AC1268" s="35"/>
      <c r="AD1268" s="35"/>
      <c r="AE1268" s="35"/>
      <c r="AT1268" s="18" t="s">
        <v>264</v>
      </c>
      <c r="AU1268" s="18" t="s">
        <v>80</v>
      </c>
    </row>
    <row r="1269" spans="1:65" s="2" customFormat="1" ht="16.5" customHeight="1">
      <c r="A1269" s="35"/>
      <c r="B1269" s="36"/>
      <c r="C1269" s="193" t="s">
        <v>2242</v>
      </c>
      <c r="D1269" s="193" t="s">
        <v>164</v>
      </c>
      <c r="E1269" s="194" t="s">
        <v>2243</v>
      </c>
      <c r="F1269" s="195" t="s">
        <v>2244</v>
      </c>
      <c r="G1269" s="196" t="s">
        <v>481</v>
      </c>
      <c r="H1269" s="197">
        <v>1</v>
      </c>
      <c r="I1269" s="198"/>
      <c r="J1269" s="199">
        <f>ROUND(I1269*H1269,2)</f>
        <v>0</v>
      </c>
      <c r="K1269" s="195" t="s">
        <v>19</v>
      </c>
      <c r="L1269" s="40"/>
      <c r="M1269" s="200" t="s">
        <v>19</v>
      </c>
      <c r="N1269" s="201" t="s">
        <v>42</v>
      </c>
      <c r="O1269" s="65"/>
      <c r="P1269" s="202">
        <f>O1269*H1269</f>
        <v>0</v>
      </c>
      <c r="Q1269" s="202">
        <v>0</v>
      </c>
      <c r="R1269" s="202">
        <f>Q1269*H1269</f>
        <v>0</v>
      </c>
      <c r="S1269" s="202">
        <v>0</v>
      </c>
      <c r="T1269" s="203">
        <f>S1269*H1269</f>
        <v>0</v>
      </c>
      <c r="U1269" s="35"/>
      <c r="V1269" s="35"/>
      <c r="W1269" s="35"/>
      <c r="X1269" s="35"/>
      <c r="Y1269" s="35"/>
      <c r="Z1269" s="35"/>
      <c r="AA1269" s="35"/>
      <c r="AB1269" s="35"/>
      <c r="AC1269" s="35"/>
      <c r="AD1269" s="35"/>
      <c r="AE1269" s="35"/>
      <c r="AR1269" s="204" t="s">
        <v>254</v>
      </c>
      <c r="AT1269" s="204" t="s">
        <v>164</v>
      </c>
      <c r="AU1269" s="204" t="s">
        <v>80</v>
      </c>
      <c r="AY1269" s="18" t="s">
        <v>162</v>
      </c>
      <c r="BE1269" s="205">
        <f>IF(N1269="základní",J1269,0)</f>
        <v>0</v>
      </c>
      <c r="BF1269" s="205">
        <f>IF(N1269="snížená",J1269,0)</f>
        <v>0</v>
      </c>
      <c r="BG1269" s="205">
        <f>IF(N1269="zákl. přenesená",J1269,0)</f>
        <v>0</v>
      </c>
      <c r="BH1269" s="205">
        <f>IF(N1269="sníž. přenesená",J1269,0)</f>
        <v>0</v>
      </c>
      <c r="BI1269" s="205">
        <f>IF(N1269="nulová",J1269,0)</f>
        <v>0</v>
      </c>
      <c r="BJ1269" s="18" t="s">
        <v>78</v>
      </c>
      <c r="BK1269" s="205">
        <f>ROUND(I1269*H1269,2)</f>
        <v>0</v>
      </c>
      <c r="BL1269" s="18" t="s">
        <v>254</v>
      </c>
      <c r="BM1269" s="204" t="s">
        <v>2245</v>
      </c>
    </row>
    <row r="1270" spans="1:65" s="2" customFormat="1" ht="19.5">
      <c r="A1270" s="35"/>
      <c r="B1270" s="36"/>
      <c r="C1270" s="37"/>
      <c r="D1270" s="206" t="s">
        <v>264</v>
      </c>
      <c r="E1270" s="37"/>
      <c r="F1270" s="207" t="s">
        <v>2246</v>
      </c>
      <c r="G1270" s="37"/>
      <c r="H1270" s="37"/>
      <c r="I1270" s="116"/>
      <c r="J1270" s="37"/>
      <c r="K1270" s="37"/>
      <c r="L1270" s="40"/>
      <c r="M1270" s="208"/>
      <c r="N1270" s="209"/>
      <c r="O1270" s="65"/>
      <c r="P1270" s="65"/>
      <c r="Q1270" s="65"/>
      <c r="R1270" s="65"/>
      <c r="S1270" s="65"/>
      <c r="T1270" s="66"/>
      <c r="U1270" s="35"/>
      <c r="V1270" s="35"/>
      <c r="W1270" s="35"/>
      <c r="X1270" s="35"/>
      <c r="Y1270" s="35"/>
      <c r="Z1270" s="35"/>
      <c r="AA1270" s="35"/>
      <c r="AB1270" s="35"/>
      <c r="AC1270" s="35"/>
      <c r="AD1270" s="35"/>
      <c r="AE1270" s="35"/>
      <c r="AT1270" s="18" t="s">
        <v>264</v>
      </c>
      <c r="AU1270" s="18" t="s">
        <v>80</v>
      </c>
    </row>
    <row r="1271" spans="1:65" s="2" customFormat="1" ht="16.5" customHeight="1">
      <c r="A1271" s="35"/>
      <c r="B1271" s="36"/>
      <c r="C1271" s="193" t="s">
        <v>2247</v>
      </c>
      <c r="D1271" s="193" t="s">
        <v>164</v>
      </c>
      <c r="E1271" s="194" t="s">
        <v>2248</v>
      </c>
      <c r="F1271" s="195" t="s">
        <v>2249</v>
      </c>
      <c r="G1271" s="196" t="s">
        <v>481</v>
      </c>
      <c r="H1271" s="197">
        <v>2</v>
      </c>
      <c r="I1271" s="198"/>
      <c r="J1271" s="199">
        <f>ROUND(I1271*H1271,2)</f>
        <v>0</v>
      </c>
      <c r="K1271" s="195" t="s">
        <v>19</v>
      </c>
      <c r="L1271" s="40"/>
      <c r="M1271" s="200" t="s">
        <v>19</v>
      </c>
      <c r="N1271" s="201" t="s">
        <v>42</v>
      </c>
      <c r="O1271" s="65"/>
      <c r="P1271" s="202">
        <f>O1271*H1271</f>
        <v>0</v>
      </c>
      <c r="Q1271" s="202">
        <v>0</v>
      </c>
      <c r="R1271" s="202">
        <f>Q1271*H1271</f>
        <v>0</v>
      </c>
      <c r="S1271" s="202">
        <v>0</v>
      </c>
      <c r="T1271" s="203">
        <f>S1271*H1271</f>
        <v>0</v>
      </c>
      <c r="U1271" s="35"/>
      <c r="V1271" s="35"/>
      <c r="W1271" s="35"/>
      <c r="X1271" s="35"/>
      <c r="Y1271" s="35"/>
      <c r="Z1271" s="35"/>
      <c r="AA1271" s="35"/>
      <c r="AB1271" s="35"/>
      <c r="AC1271" s="35"/>
      <c r="AD1271" s="35"/>
      <c r="AE1271" s="35"/>
      <c r="AR1271" s="204" t="s">
        <v>254</v>
      </c>
      <c r="AT1271" s="204" t="s">
        <v>164</v>
      </c>
      <c r="AU1271" s="204" t="s">
        <v>80</v>
      </c>
      <c r="AY1271" s="18" t="s">
        <v>162</v>
      </c>
      <c r="BE1271" s="205">
        <f>IF(N1271="základní",J1271,0)</f>
        <v>0</v>
      </c>
      <c r="BF1271" s="205">
        <f>IF(N1271="snížená",J1271,0)</f>
        <v>0</v>
      </c>
      <c r="BG1271" s="205">
        <f>IF(N1271="zákl. přenesená",J1271,0)</f>
        <v>0</v>
      </c>
      <c r="BH1271" s="205">
        <f>IF(N1271="sníž. přenesená",J1271,0)</f>
        <v>0</v>
      </c>
      <c r="BI1271" s="205">
        <f>IF(N1271="nulová",J1271,0)</f>
        <v>0</v>
      </c>
      <c r="BJ1271" s="18" t="s">
        <v>78</v>
      </c>
      <c r="BK1271" s="205">
        <f>ROUND(I1271*H1271,2)</f>
        <v>0</v>
      </c>
      <c r="BL1271" s="18" t="s">
        <v>254</v>
      </c>
      <c r="BM1271" s="204" t="s">
        <v>2250</v>
      </c>
    </row>
    <row r="1272" spans="1:65" s="2" customFormat="1" ht="19.5">
      <c r="A1272" s="35"/>
      <c r="B1272" s="36"/>
      <c r="C1272" s="37"/>
      <c r="D1272" s="206" t="s">
        <v>264</v>
      </c>
      <c r="E1272" s="37"/>
      <c r="F1272" s="207" t="s">
        <v>2251</v>
      </c>
      <c r="G1272" s="37"/>
      <c r="H1272" s="37"/>
      <c r="I1272" s="116"/>
      <c r="J1272" s="37"/>
      <c r="K1272" s="37"/>
      <c r="L1272" s="40"/>
      <c r="M1272" s="208"/>
      <c r="N1272" s="209"/>
      <c r="O1272" s="65"/>
      <c r="P1272" s="65"/>
      <c r="Q1272" s="65"/>
      <c r="R1272" s="65"/>
      <c r="S1272" s="65"/>
      <c r="T1272" s="66"/>
      <c r="U1272" s="35"/>
      <c r="V1272" s="35"/>
      <c r="W1272" s="35"/>
      <c r="X1272" s="35"/>
      <c r="Y1272" s="35"/>
      <c r="Z1272" s="35"/>
      <c r="AA1272" s="35"/>
      <c r="AB1272" s="35"/>
      <c r="AC1272" s="35"/>
      <c r="AD1272" s="35"/>
      <c r="AE1272" s="35"/>
      <c r="AT1272" s="18" t="s">
        <v>264</v>
      </c>
      <c r="AU1272" s="18" t="s">
        <v>80</v>
      </c>
    </row>
    <row r="1273" spans="1:65" s="2" customFormat="1" ht="16.5" customHeight="1">
      <c r="A1273" s="35"/>
      <c r="B1273" s="36"/>
      <c r="C1273" s="193" t="s">
        <v>2252</v>
      </c>
      <c r="D1273" s="193" t="s">
        <v>164</v>
      </c>
      <c r="E1273" s="194" t="s">
        <v>2253</v>
      </c>
      <c r="F1273" s="195" t="s">
        <v>2254</v>
      </c>
      <c r="G1273" s="196" t="s">
        <v>481</v>
      </c>
      <c r="H1273" s="197">
        <v>1</v>
      </c>
      <c r="I1273" s="198"/>
      <c r="J1273" s="199">
        <f>ROUND(I1273*H1273,2)</f>
        <v>0</v>
      </c>
      <c r="K1273" s="195" t="s">
        <v>19</v>
      </c>
      <c r="L1273" s="40"/>
      <c r="M1273" s="200" t="s">
        <v>19</v>
      </c>
      <c r="N1273" s="201" t="s">
        <v>42</v>
      </c>
      <c r="O1273" s="65"/>
      <c r="P1273" s="202">
        <f>O1273*H1273</f>
        <v>0</v>
      </c>
      <c r="Q1273" s="202">
        <v>0</v>
      </c>
      <c r="R1273" s="202">
        <f>Q1273*H1273</f>
        <v>0</v>
      </c>
      <c r="S1273" s="202">
        <v>0</v>
      </c>
      <c r="T1273" s="203">
        <f>S1273*H1273</f>
        <v>0</v>
      </c>
      <c r="U1273" s="35"/>
      <c r="V1273" s="35"/>
      <c r="W1273" s="35"/>
      <c r="X1273" s="35"/>
      <c r="Y1273" s="35"/>
      <c r="Z1273" s="35"/>
      <c r="AA1273" s="35"/>
      <c r="AB1273" s="35"/>
      <c r="AC1273" s="35"/>
      <c r="AD1273" s="35"/>
      <c r="AE1273" s="35"/>
      <c r="AR1273" s="204" t="s">
        <v>254</v>
      </c>
      <c r="AT1273" s="204" t="s">
        <v>164</v>
      </c>
      <c r="AU1273" s="204" t="s">
        <v>80</v>
      </c>
      <c r="AY1273" s="18" t="s">
        <v>162</v>
      </c>
      <c r="BE1273" s="205">
        <f>IF(N1273="základní",J1273,0)</f>
        <v>0</v>
      </c>
      <c r="BF1273" s="205">
        <f>IF(N1273="snížená",J1273,0)</f>
        <v>0</v>
      </c>
      <c r="BG1273" s="205">
        <f>IF(N1273="zákl. přenesená",J1273,0)</f>
        <v>0</v>
      </c>
      <c r="BH1273" s="205">
        <f>IF(N1273="sníž. přenesená",J1273,0)</f>
        <v>0</v>
      </c>
      <c r="BI1273" s="205">
        <f>IF(N1273="nulová",J1273,0)</f>
        <v>0</v>
      </c>
      <c r="BJ1273" s="18" t="s">
        <v>78</v>
      </c>
      <c r="BK1273" s="205">
        <f>ROUND(I1273*H1273,2)</f>
        <v>0</v>
      </c>
      <c r="BL1273" s="18" t="s">
        <v>254</v>
      </c>
      <c r="BM1273" s="204" t="s">
        <v>2255</v>
      </c>
    </row>
    <row r="1274" spans="1:65" s="2" customFormat="1" ht="19.5">
      <c r="A1274" s="35"/>
      <c r="B1274" s="36"/>
      <c r="C1274" s="37"/>
      <c r="D1274" s="206" t="s">
        <v>264</v>
      </c>
      <c r="E1274" s="37"/>
      <c r="F1274" s="207" t="s">
        <v>2256</v>
      </c>
      <c r="G1274" s="37"/>
      <c r="H1274" s="37"/>
      <c r="I1274" s="116"/>
      <c r="J1274" s="37"/>
      <c r="K1274" s="37"/>
      <c r="L1274" s="40"/>
      <c r="M1274" s="208"/>
      <c r="N1274" s="209"/>
      <c r="O1274" s="65"/>
      <c r="P1274" s="65"/>
      <c r="Q1274" s="65"/>
      <c r="R1274" s="65"/>
      <c r="S1274" s="65"/>
      <c r="T1274" s="66"/>
      <c r="U1274" s="35"/>
      <c r="V1274" s="35"/>
      <c r="W1274" s="35"/>
      <c r="X1274" s="35"/>
      <c r="Y1274" s="35"/>
      <c r="Z1274" s="35"/>
      <c r="AA1274" s="35"/>
      <c r="AB1274" s="35"/>
      <c r="AC1274" s="35"/>
      <c r="AD1274" s="35"/>
      <c r="AE1274" s="35"/>
      <c r="AT1274" s="18" t="s">
        <v>264</v>
      </c>
      <c r="AU1274" s="18" t="s">
        <v>80</v>
      </c>
    </row>
    <row r="1275" spans="1:65" s="2" customFormat="1" ht="16.5" customHeight="1">
      <c r="A1275" s="35"/>
      <c r="B1275" s="36"/>
      <c r="C1275" s="193" t="s">
        <v>2257</v>
      </c>
      <c r="D1275" s="193" t="s">
        <v>164</v>
      </c>
      <c r="E1275" s="194" t="s">
        <v>2258</v>
      </c>
      <c r="F1275" s="195" t="s">
        <v>2259</v>
      </c>
      <c r="G1275" s="196" t="s">
        <v>481</v>
      </c>
      <c r="H1275" s="197">
        <v>2</v>
      </c>
      <c r="I1275" s="198"/>
      <c r="J1275" s="199">
        <f>ROUND(I1275*H1275,2)</f>
        <v>0</v>
      </c>
      <c r="K1275" s="195" t="s">
        <v>19</v>
      </c>
      <c r="L1275" s="40"/>
      <c r="M1275" s="200" t="s">
        <v>19</v>
      </c>
      <c r="N1275" s="201" t="s">
        <v>42</v>
      </c>
      <c r="O1275" s="65"/>
      <c r="P1275" s="202">
        <f>O1275*H1275</f>
        <v>0</v>
      </c>
      <c r="Q1275" s="202">
        <v>0</v>
      </c>
      <c r="R1275" s="202">
        <f>Q1275*H1275</f>
        <v>0</v>
      </c>
      <c r="S1275" s="202">
        <v>0</v>
      </c>
      <c r="T1275" s="203">
        <f>S1275*H1275</f>
        <v>0</v>
      </c>
      <c r="U1275" s="35"/>
      <c r="V1275" s="35"/>
      <c r="W1275" s="35"/>
      <c r="X1275" s="35"/>
      <c r="Y1275" s="35"/>
      <c r="Z1275" s="35"/>
      <c r="AA1275" s="35"/>
      <c r="AB1275" s="35"/>
      <c r="AC1275" s="35"/>
      <c r="AD1275" s="35"/>
      <c r="AE1275" s="35"/>
      <c r="AR1275" s="204" t="s">
        <v>254</v>
      </c>
      <c r="AT1275" s="204" t="s">
        <v>164</v>
      </c>
      <c r="AU1275" s="204" t="s">
        <v>80</v>
      </c>
      <c r="AY1275" s="18" t="s">
        <v>162</v>
      </c>
      <c r="BE1275" s="205">
        <f>IF(N1275="základní",J1275,0)</f>
        <v>0</v>
      </c>
      <c r="BF1275" s="205">
        <f>IF(N1275="snížená",J1275,0)</f>
        <v>0</v>
      </c>
      <c r="BG1275" s="205">
        <f>IF(N1275="zákl. přenesená",J1275,0)</f>
        <v>0</v>
      </c>
      <c r="BH1275" s="205">
        <f>IF(N1275="sníž. přenesená",J1275,0)</f>
        <v>0</v>
      </c>
      <c r="BI1275" s="205">
        <f>IF(N1275="nulová",J1275,0)</f>
        <v>0</v>
      </c>
      <c r="BJ1275" s="18" t="s">
        <v>78</v>
      </c>
      <c r="BK1275" s="205">
        <f>ROUND(I1275*H1275,2)</f>
        <v>0</v>
      </c>
      <c r="BL1275" s="18" t="s">
        <v>254</v>
      </c>
      <c r="BM1275" s="204" t="s">
        <v>2260</v>
      </c>
    </row>
    <row r="1276" spans="1:65" s="2" customFormat="1" ht="19.5">
      <c r="A1276" s="35"/>
      <c r="B1276" s="36"/>
      <c r="C1276" s="37"/>
      <c r="D1276" s="206" t="s">
        <v>264</v>
      </c>
      <c r="E1276" s="37"/>
      <c r="F1276" s="207" t="s">
        <v>2261</v>
      </c>
      <c r="G1276" s="37"/>
      <c r="H1276" s="37"/>
      <c r="I1276" s="116"/>
      <c r="J1276" s="37"/>
      <c r="K1276" s="37"/>
      <c r="L1276" s="40"/>
      <c r="M1276" s="208"/>
      <c r="N1276" s="209"/>
      <c r="O1276" s="65"/>
      <c r="P1276" s="65"/>
      <c r="Q1276" s="65"/>
      <c r="R1276" s="65"/>
      <c r="S1276" s="65"/>
      <c r="T1276" s="66"/>
      <c r="U1276" s="35"/>
      <c r="V1276" s="35"/>
      <c r="W1276" s="35"/>
      <c r="X1276" s="35"/>
      <c r="Y1276" s="35"/>
      <c r="Z1276" s="35"/>
      <c r="AA1276" s="35"/>
      <c r="AB1276" s="35"/>
      <c r="AC1276" s="35"/>
      <c r="AD1276" s="35"/>
      <c r="AE1276" s="35"/>
      <c r="AT1276" s="18" t="s">
        <v>264</v>
      </c>
      <c r="AU1276" s="18" t="s">
        <v>80</v>
      </c>
    </row>
    <row r="1277" spans="1:65" s="2" customFormat="1" ht="16.5" customHeight="1">
      <c r="A1277" s="35"/>
      <c r="B1277" s="36"/>
      <c r="C1277" s="193" t="s">
        <v>2262</v>
      </c>
      <c r="D1277" s="193" t="s">
        <v>164</v>
      </c>
      <c r="E1277" s="194" t="s">
        <v>2263</v>
      </c>
      <c r="F1277" s="195" t="s">
        <v>2264</v>
      </c>
      <c r="G1277" s="196" t="s">
        <v>481</v>
      </c>
      <c r="H1277" s="197">
        <v>1</v>
      </c>
      <c r="I1277" s="198"/>
      <c r="J1277" s="199">
        <f>ROUND(I1277*H1277,2)</f>
        <v>0</v>
      </c>
      <c r="K1277" s="195" t="s">
        <v>19</v>
      </c>
      <c r="L1277" s="40"/>
      <c r="M1277" s="200" t="s">
        <v>19</v>
      </c>
      <c r="N1277" s="201" t="s">
        <v>42</v>
      </c>
      <c r="O1277" s="65"/>
      <c r="P1277" s="202">
        <f>O1277*H1277</f>
        <v>0</v>
      </c>
      <c r="Q1277" s="202">
        <v>0</v>
      </c>
      <c r="R1277" s="202">
        <f>Q1277*H1277</f>
        <v>0</v>
      </c>
      <c r="S1277" s="202">
        <v>0</v>
      </c>
      <c r="T1277" s="203">
        <f>S1277*H1277</f>
        <v>0</v>
      </c>
      <c r="U1277" s="35"/>
      <c r="V1277" s="35"/>
      <c r="W1277" s="35"/>
      <c r="X1277" s="35"/>
      <c r="Y1277" s="35"/>
      <c r="Z1277" s="35"/>
      <c r="AA1277" s="35"/>
      <c r="AB1277" s="35"/>
      <c r="AC1277" s="35"/>
      <c r="AD1277" s="35"/>
      <c r="AE1277" s="35"/>
      <c r="AR1277" s="204" t="s">
        <v>254</v>
      </c>
      <c r="AT1277" s="204" t="s">
        <v>164</v>
      </c>
      <c r="AU1277" s="204" t="s">
        <v>80</v>
      </c>
      <c r="AY1277" s="18" t="s">
        <v>162</v>
      </c>
      <c r="BE1277" s="205">
        <f>IF(N1277="základní",J1277,0)</f>
        <v>0</v>
      </c>
      <c r="BF1277" s="205">
        <f>IF(N1277="snížená",J1277,0)</f>
        <v>0</v>
      </c>
      <c r="BG1277" s="205">
        <f>IF(N1277="zákl. přenesená",J1277,0)</f>
        <v>0</v>
      </c>
      <c r="BH1277" s="205">
        <f>IF(N1277="sníž. přenesená",J1277,0)</f>
        <v>0</v>
      </c>
      <c r="BI1277" s="205">
        <f>IF(N1277="nulová",J1277,0)</f>
        <v>0</v>
      </c>
      <c r="BJ1277" s="18" t="s">
        <v>78</v>
      </c>
      <c r="BK1277" s="205">
        <f>ROUND(I1277*H1277,2)</f>
        <v>0</v>
      </c>
      <c r="BL1277" s="18" t="s">
        <v>254</v>
      </c>
      <c r="BM1277" s="204" t="s">
        <v>2265</v>
      </c>
    </row>
    <row r="1278" spans="1:65" s="2" customFormat="1" ht="19.5">
      <c r="A1278" s="35"/>
      <c r="B1278" s="36"/>
      <c r="C1278" s="37"/>
      <c r="D1278" s="206" t="s">
        <v>264</v>
      </c>
      <c r="E1278" s="37"/>
      <c r="F1278" s="207" t="s">
        <v>2266</v>
      </c>
      <c r="G1278" s="37"/>
      <c r="H1278" s="37"/>
      <c r="I1278" s="116"/>
      <c r="J1278" s="37"/>
      <c r="K1278" s="37"/>
      <c r="L1278" s="40"/>
      <c r="M1278" s="208"/>
      <c r="N1278" s="209"/>
      <c r="O1278" s="65"/>
      <c r="P1278" s="65"/>
      <c r="Q1278" s="65"/>
      <c r="R1278" s="65"/>
      <c r="S1278" s="65"/>
      <c r="T1278" s="66"/>
      <c r="U1278" s="35"/>
      <c r="V1278" s="35"/>
      <c r="W1278" s="35"/>
      <c r="X1278" s="35"/>
      <c r="Y1278" s="35"/>
      <c r="Z1278" s="35"/>
      <c r="AA1278" s="35"/>
      <c r="AB1278" s="35"/>
      <c r="AC1278" s="35"/>
      <c r="AD1278" s="35"/>
      <c r="AE1278" s="35"/>
      <c r="AT1278" s="18" t="s">
        <v>264</v>
      </c>
      <c r="AU1278" s="18" t="s">
        <v>80</v>
      </c>
    </row>
    <row r="1279" spans="1:65" s="2" customFormat="1" ht="16.5" customHeight="1">
      <c r="A1279" s="35"/>
      <c r="B1279" s="36"/>
      <c r="C1279" s="193" t="s">
        <v>2267</v>
      </c>
      <c r="D1279" s="193" t="s">
        <v>164</v>
      </c>
      <c r="E1279" s="194" t="s">
        <v>2268</v>
      </c>
      <c r="F1279" s="195" t="s">
        <v>2269</v>
      </c>
      <c r="G1279" s="196" t="s">
        <v>481</v>
      </c>
      <c r="H1279" s="197">
        <v>1</v>
      </c>
      <c r="I1279" s="198"/>
      <c r="J1279" s="199">
        <f>ROUND(I1279*H1279,2)</f>
        <v>0</v>
      </c>
      <c r="K1279" s="195" t="s">
        <v>19</v>
      </c>
      <c r="L1279" s="40"/>
      <c r="M1279" s="200" t="s">
        <v>19</v>
      </c>
      <c r="N1279" s="201" t="s">
        <v>42</v>
      </c>
      <c r="O1279" s="65"/>
      <c r="P1279" s="202">
        <f>O1279*H1279</f>
        <v>0</v>
      </c>
      <c r="Q1279" s="202">
        <v>0</v>
      </c>
      <c r="R1279" s="202">
        <f>Q1279*H1279</f>
        <v>0</v>
      </c>
      <c r="S1279" s="202">
        <v>0</v>
      </c>
      <c r="T1279" s="203">
        <f>S1279*H1279</f>
        <v>0</v>
      </c>
      <c r="U1279" s="35"/>
      <c r="V1279" s="35"/>
      <c r="W1279" s="35"/>
      <c r="X1279" s="35"/>
      <c r="Y1279" s="35"/>
      <c r="Z1279" s="35"/>
      <c r="AA1279" s="35"/>
      <c r="AB1279" s="35"/>
      <c r="AC1279" s="35"/>
      <c r="AD1279" s="35"/>
      <c r="AE1279" s="35"/>
      <c r="AR1279" s="204" t="s">
        <v>254</v>
      </c>
      <c r="AT1279" s="204" t="s">
        <v>164</v>
      </c>
      <c r="AU1279" s="204" t="s">
        <v>80</v>
      </c>
      <c r="AY1279" s="18" t="s">
        <v>162</v>
      </c>
      <c r="BE1279" s="205">
        <f>IF(N1279="základní",J1279,0)</f>
        <v>0</v>
      </c>
      <c r="BF1279" s="205">
        <f>IF(N1279="snížená",J1279,0)</f>
        <v>0</v>
      </c>
      <c r="BG1279" s="205">
        <f>IF(N1279="zákl. přenesená",J1279,0)</f>
        <v>0</v>
      </c>
      <c r="BH1279" s="205">
        <f>IF(N1279="sníž. přenesená",J1279,0)</f>
        <v>0</v>
      </c>
      <c r="BI1279" s="205">
        <f>IF(N1279="nulová",J1279,0)</f>
        <v>0</v>
      </c>
      <c r="BJ1279" s="18" t="s">
        <v>78</v>
      </c>
      <c r="BK1279" s="205">
        <f>ROUND(I1279*H1279,2)</f>
        <v>0</v>
      </c>
      <c r="BL1279" s="18" t="s">
        <v>254</v>
      </c>
      <c r="BM1279" s="204" t="s">
        <v>2270</v>
      </c>
    </row>
    <row r="1280" spans="1:65" s="2" customFormat="1" ht="19.5">
      <c r="A1280" s="35"/>
      <c r="B1280" s="36"/>
      <c r="C1280" s="37"/>
      <c r="D1280" s="206" t="s">
        <v>264</v>
      </c>
      <c r="E1280" s="37"/>
      <c r="F1280" s="207" t="s">
        <v>2271</v>
      </c>
      <c r="G1280" s="37"/>
      <c r="H1280" s="37"/>
      <c r="I1280" s="116"/>
      <c r="J1280" s="37"/>
      <c r="K1280" s="37"/>
      <c r="L1280" s="40"/>
      <c r="M1280" s="208"/>
      <c r="N1280" s="209"/>
      <c r="O1280" s="65"/>
      <c r="P1280" s="65"/>
      <c r="Q1280" s="65"/>
      <c r="R1280" s="65"/>
      <c r="S1280" s="65"/>
      <c r="T1280" s="66"/>
      <c r="U1280" s="35"/>
      <c r="V1280" s="35"/>
      <c r="W1280" s="35"/>
      <c r="X1280" s="35"/>
      <c r="Y1280" s="35"/>
      <c r="Z1280" s="35"/>
      <c r="AA1280" s="35"/>
      <c r="AB1280" s="35"/>
      <c r="AC1280" s="35"/>
      <c r="AD1280" s="35"/>
      <c r="AE1280" s="35"/>
      <c r="AT1280" s="18" t="s">
        <v>264</v>
      </c>
      <c r="AU1280" s="18" t="s">
        <v>80</v>
      </c>
    </row>
    <row r="1281" spans="1:65" s="2" customFormat="1" ht="16.5" customHeight="1">
      <c r="A1281" s="35"/>
      <c r="B1281" s="36"/>
      <c r="C1281" s="193" t="s">
        <v>2272</v>
      </c>
      <c r="D1281" s="193" t="s">
        <v>164</v>
      </c>
      <c r="E1281" s="194" t="s">
        <v>2273</v>
      </c>
      <c r="F1281" s="195" t="s">
        <v>2274</v>
      </c>
      <c r="G1281" s="196" t="s">
        <v>481</v>
      </c>
      <c r="H1281" s="197">
        <v>1</v>
      </c>
      <c r="I1281" s="198"/>
      <c r="J1281" s="199">
        <f>ROUND(I1281*H1281,2)</f>
        <v>0</v>
      </c>
      <c r="K1281" s="195" t="s">
        <v>19</v>
      </c>
      <c r="L1281" s="40"/>
      <c r="M1281" s="200" t="s">
        <v>19</v>
      </c>
      <c r="N1281" s="201" t="s">
        <v>42</v>
      </c>
      <c r="O1281" s="65"/>
      <c r="P1281" s="202">
        <f>O1281*H1281</f>
        <v>0</v>
      </c>
      <c r="Q1281" s="202">
        <v>0</v>
      </c>
      <c r="R1281" s="202">
        <f>Q1281*H1281</f>
        <v>0</v>
      </c>
      <c r="S1281" s="202">
        <v>0</v>
      </c>
      <c r="T1281" s="203">
        <f>S1281*H1281</f>
        <v>0</v>
      </c>
      <c r="U1281" s="35"/>
      <c r="V1281" s="35"/>
      <c r="W1281" s="35"/>
      <c r="X1281" s="35"/>
      <c r="Y1281" s="35"/>
      <c r="Z1281" s="35"/>
      <c r="AA1281" s="35"/>
      <c r="AB1281" s="35"/>
      <c r="AC1281" s="35"/>
      <c r="AD1281" s="35"/>
      <c r="AE1281" s="35"/>
      <c r="AR1281" s="204" t="s">
        <v>254</v>
      </c>
      <c r="AT1281" s="204" t="s">
        <v>164</v>
      </c>
      <c r="AU1281" s="204" t="s">
        <v>80</v>
      </c>
      <c r="AY1281" s="18" t="s">
        <v>162</v>
      </c>
      <c r="BE1281" s="205">
        <f>IF(N1281="základní",J1281,0)</f>
        <v>0</v>
      </c>
      <c r="BF1281" s="205">
        <f>IF(N1281="snížená",J1281,0)</f>
        <v>0</v>
      </c>
      <c r="BG1281" s="205">
        <f>IF(N1281="zákl. přenesená",J1281,0)</f>
        <v>0</v>
      </c>
      <c r="BH1281" s="205">
        <f>IF(N1281="sníž. přenesená",J1281,0)</f>
        <v>0</v>
      </c>
      <c r="BI1281" s="205">
        <f>IF(N1281="nulová",J1281,0)</f>
        <v>0</v>
      </c>
      <c r="BJ1281" s="18" t="s">
        <v>78</v>
      </c>
      <c r="BK1281" s="205">
        <f>ROUND(I1281*H1281,2)</f>
        <v>0</v>
      </c>
      <c r="BL1281" s="18" t="s">
        <v>254</v>
      </c>
      <c r="BM1281" s="204" t="s">
        <v>2275</v>
      </c>
    </row>
    <row r="1282" spans="1:65" s="2" customFormat="1" ht="19.5">
      <c r="A1282" s="35"/>
      <c r="B1282" s="36"/>
      <c r="C1282" s="37"/>
      <c r="D1282" s="206" t="s">
        <v>264</v>
      </c>
      <c r="E1282" s="37"/>
      <c r="F1282" s="207" t="s">
        <v>2276</v>
      </c>
      <c r="G1282" s="37"/>
      <c r="H1282" s="37"/>
      <c r="I1282" s="116"/>
      <c r="J1282" s="37"/>
      <c r="K1282" s="37"/>
      <c r="L1282" s="40"/>
      <c r="M1282" s="208"/>
      <c r="N1282" s="209"/>
      <c r="O1282" s="65"/>
      <c r="P1282" s="65"/>
      <c r="Q1282" s="65"/>
      <c r="R1282" s="65"/>
      <c r="S1282" s="65"/>
      <c r="T1282" s="66"/>
      <c r="U1282" s="35"/>
      <c r="V1282" s="35"/>
      <c r="W1282" s="35"/>
      <c r="X1282" s="35"/>
      <c r="Y1282" s="35"/>
      <c r="Z1282" s="35"/>
      <c r="AA1282" s="35"/>
      <c r="AB1282" s="35"/>
      <c r="AC1282" s="35"/>
      <c r="AD1282" s="35"/>
      <c r="AE1282" s="35"/>
      <c r="AT1282" s="18" t="s">
        <v>264</v>
      </c>
      <c r="AU1282" s="18" t="s">
        <v>80</v>
      </c>
    </row>
    <row r="1283" spans="1:65" s="2" customFormat="1" ht="16.5" customHeight="1">
      <c r="A1283" s="35"/>
      <c r="B1283" s="36"/>
      <c r="C1283" s="193" t="s">
        <v>2277</v>
      </c>
      <c r="D1283" s="193" t="s">
        <v>164</v>
      </c>
      <c r="E1283" s="194" t="s">
        <v>2278</v>
      </c>
      <c r="F1283" s="195" t="s">
        <v>2279</v>
      </c>
      <c r="G1283" s="196" t="s">
        <v>250</v>
      </c>
      <c r="H1283" s="197">
        <v>1224.3399999999999</v>
      </c>
      <c r="I1283" s="198"/>
      <c r="J1283" s="199">
        <f>ROUND(I1283*H1283,2)</f>
        <v>0</v>
      </c>
      <c r="K1283" s="195" t="s">
        <v>19</v>
      </c>
      <c r="L1283" s="40"/>
      <c r="M1283" s="200" t="s">
        <v>19</v>
      </c>
      <c r="N1283" s="201" t="s">
        <v>42</v>
      </c>
      <c r="O1283" s="65"/>
      <c r="P1283" s="202">
        <f>O1283*H1283</f>
        <v>0</v>
      </c>
      <c r="Q1283" s="202">
        <v>0</v>
      </c>
      <c r="R1283" s="202">
        <f>Q1283*H1283</f>
        <v>0</v>
      </c>
      <c r="S1283" s="202">
        <v>0</v>
      </c>
      <c r="T1283" s="203">
        <f>S1283*H1283</f>
        <v>0</v>
      </c>
      <c r="U1283" s="35"/>
      <c r="V1283" s="35"/>
      <c r="W1283" s="35"/>
      <c r="X1283" s="35"/>
      <c r="Y1283" s="35"/>
      <c r="Z1283" s="35"/>
      <c r="AA1283" s="35"/>
      <c r="AB1283" s="35"/>
      <c r="AC1283" s="35"/>
      <c r="AD1283" s="35"/>
      <c r="AE1283" s="35"/>
      <c r="AR1283" s="204" t="s">
        <v>254</v>
      </c>
      <c r="AT1283" s="204" t="s">
        <v>164</v>
      </c>
      <c r="AU1283" s="204" t="s">
        <v>80</v>
      </c>
      <c r="AY1283" s="18" t="s">
        <v>162</v>
      </c>
      <c r="BE1283" s="205">
        <f>IF(N1283="základní",J1283,0)</f>
        <v>0</v>
      </c>
      <c r="BF1283" s="205">
        <f>IF(N1283="snížená",J1283,0)</f>
        <v>0</v>
      </c>
      <c r="BG1283" s="205">
        <f>IF(N1283="zákl. přenesená",J1283,0)</f>
        <v>0</v>
      </c>
      <c r="BH1283" s="205">
        <f>IF(N1283="sníž. přenesená",J1283,0)</f>
        <v>0</v>
      </c>
      <c r="BI1283" s="205">
        <f>IF(N1283="nulová",J1283,0)</f>
        <v>0</v>
      </c>
      <c r="BJ1283" s="18" t="s">
        <v>78</v>
      </c>
      <c r="BK1283" s="205">
        <f>ROUND(I1283*H1283,2)</f>
        <v>0</v>
      </c>
      <c r="BL1283" s="18" t="s">
        <v>254</v>
      </c>
      <c r="BM1283" s="204" t="s">
        <v>2280</v>
      </c>
    </row>
    <row r="1284" spans="1:65" s="13" customFormat="1" ht="11.25">
      <c r="B1284" s="210"/>
      <c r="C1284" s="211"/>
      <c r="D1284" s="206" t="s">
        <v>184</v>
      </c>
      <c r="E1284" s="212" t="s">
        <v>19</v>
      </c>
      <c r="F1284" s="213" t="s">
        <v>2281</v>
      </c>
      <c r="G1284" s="211"/>
      <c r="H1284" s="214">
        <v>1224.3399999999999</v>
      </c>
      <c r="I1284" s="215"/>
      <c r="J1284" s="211"/>
      <c r="K1284" s="211"/>
      <c r="L1284" s="216"/>
      <c r="M1284" s="217"/>
      <c r="N1284" s="218"/>
      <c r="O1284" s="218"/>
      <c r="P1284" s="218"/>
      <c r="Q1284" s="218"/>
      <c r="R1284" s="218"/>
      <c r="S1284" s="218"/>
      <c r="T1284" s="219"/>
      <c r="AT1284" s="220" t="s">
        <v>184</v>
      </c>
      <c r="AU1284" s="220" t="s">
        <v>80</v>
      </c>
      <c r="AV1284" s="13" t="s">
        <v>80</v>
      </c>
      <c r="AW1284" s="13" t="s">
        <v>33</v>
      </c>
      <c r="AX1284" s="13" t="s">
        <v>78</v>
      </c>
      <c r="AY1284" s="220" t="s">
        <v>162</v>
      </c>
    </row>
    <row r="1285" spans="1:65" s="2" customFormat="1" ht="16.5" customHeight="1">
      <c r="A1285" s="35"/>
      <c r="B1285" s="36"/>
      <c r="C1285" s="232" t="s">
        <v>2282</v>
      </c>
      <c r="D1285" s="232" t="s">
        <v>259</v>
      </c>
      <c r="E1285" s="233" t="s">
        <v>2283</v>
      </c>
      <c r="F1285" s="234" t="s">
        <v>2284</v>
      </c>
      <c r="G1285" s="235" t="s">
        <v>250</v>
      </c>
      <c r="H1285" s="236">
        <v>1224.3399999999999</v>
      </c>
      <c r="I1285" s="237"/>
      <c r="J1285" s="238">
        <f>ROUND(I1285*H1285,2)</f>
        <v>0</v>
      </c>
      <c r="K1285" s="234" t="s">
        <v>19</v>
      </c>
      <c r="L1285" s="239"/>
      <c r="M1285" s="240" t="s">
        <v>19</v>
      </c>
      <c r="N1285" s="241" t="s">
        <v>42</v>
      </c>
      <c r="O1285" s="65"/>
      <c r="P1285" s="202">
        <f>O1285*H1285</f>
        <v>0</v>
      </c>
      <c r="Q1285" s="202">
        <v>0</v>
      </c>
      <c r="R1285" s="202">
        <f>Q1285*H1285</f>
        <v>0</v>
      </c>
      <c r="S1285" s="202">
        <v>0</v>
      </c>
      <c r="T1285" s="203">
        <f>S1285*H1285</f>
        <v>0</v>
      </c>
      <c r="U1285" s="35"/>
      <c r="V1285" s="35"/>
      <c r="W1285" s="35"/>
      <c r="X1285" s="35"/>
      <c r="Y1285" s="35"/>
      <c r="Z1285" s="35"/>
      <c r="AA1285" s="35"/>
      <c r="AB1285" s="35"/>
      <c r="AC1285" s="35"/>
      <c r="AD1285" s="35"/>
      <c r="AE1285" s="35"/>
      <c r="AR1285" s="204" t="s">
        <v>344</v>
      </c>
      <c r="AT1285" s="204" t="s">
        <v>259</v>
      </c>
      <c r="AU1285" s="204" t="s">
        <v>80</v>
      </c>
      <c r="AY1285" s="18" t="s">
        <v>162</v>
      </c>
      <c r="BE1285" s="205">
        <f>IF(N1285="základní",J1285,0)</f>
        <v>0</v>
      </c>
      <c r="BF1285" s="205">
        <f>IF(N1285="snížená",J1285,0)</f>
        <v>0</v>
      </c>
      <c r="BG1285" s="205">
        <f>IF(N1285="zákl. přenesená",J1285,0)</f>
        <v>0</v>
      </c>
      <c r="BH1285" s="205">
        <f>IF(N1285="sníž. přenesená",J1285,0)</f>
        <v>0</v>
      </c>
      <c r="BI1285" s="205">
        <f>IF(N1285="nulová",J1285,0)</f>
        <v>0</v>
      </c>
      <c r="BJ1285" s="18" t="s">
        <v>78</v>
      </c>
      <c r="BK1285" s="205">
        <f>ROUND(I1285*H1285,2)</f>
        <v>0</v>
      </c>
      <c r="BL1285" s="18" t="s">
        <v>254</v>
      </c>
      <c r="BM1285" s="204" t="s">
        <v>2285</v>
      </c>
    </row>
    <row r="1286" spans="1:65" s="2" customFormat="1" ht="19.5">
      <c r="A1286" s="35"/>
      <c r="B1286" s="36"/>
      <c r="C1286" s="37"/>
      <c r="D1286" s="206" t="s">
        <v>264</v>
      </c>
      <c r="E1286" s="37"/>
      <c r="F1286" s="207" t="s">
        <v>2286</v>
      </c>
      <c r="G1286" s="37"/>
      <c r="H1286" s="37"/>
      <c r="I1286" s="116"/>
      <c r="J1286" s="37"/>
      <c r="K1286" s="37"/>
      <c r="L1286" s="40"/>
      <c r="M1286" s="208"/>
      <c r="N1286" s="209"/>
      <c r="O1286" s="65"/>
      <c r="P1286" s="65"/>
      <c r="Q1286" s="65"/>
      <c r="R1286" s="65"/>
      <c r="S1286" s="65"/>
      <c r="T1286" s="66"/>
      <c r="U1286" s="35"/>
      <c r="V1286" s="35"/>
      <c r="W1286" s="35"/>
      <c r="X1286" s="35"/>
      <c r="Y1286" s="35"/>
      <c r="Z1286" s="35"/>
      <c r="AA1286" s="35"/>
      <c r="AB1286" s="35"/>
      <c r="AC1286" s="35"/>
      <c r="AD1286" s="35"/>
      <c r="AE1286" s="35"/>
      <c r="AT1286" s="18" t="s">
        <v>264</v>
      </c>
      <c r="AU1286" s="18" t="s">
        <v>80</v>
      </c>
    </row>
    <row r="1287" spans="1:65" s="2" customFormat="1" ht="16.5" customHeight="1">
      <c r="A1287" s="35"/>
      <c r="B1287" s="36"/>
      <c r="C1287" s="193" t="s">
        <v>2287</v>
      </c>
      <c r="D1287" s="193" t="s">
        <v>164</v>
      </c>
      <c r="E1287" s="194" t="s">
        <v>2288</v>
      </c>
      <c r="F1287" s="195" t="s">
        <v>2289</v>
      </c>
      <c r="G1287" s="196" t="s">
        <v>245</v>
      </c>
      <c r="H1287" s="197">
        <v>3673.02</v>
      </c>
      <c r="I1287" s="198"/>
      <c r="J1287" s="199">
        <f>ROUND(I1287*H1287,2)</f>
        <v>0</v>
      </c>
      <c r="K1287" s="195" t="s">
        <v>168</v>
      </c>
      <c r="L1287" s="40"/>
      <c r="M1287" s="200" t="s">
        <v>19</v>
      </c>
      <c r="N1287" s="201" t="s">
        <v>42</v>
      </c>
      <c r="O1287" s="65"/>
      <c r="P1287" s="202">
        <f>O1287*H1287</f>
        <v>0</v>
      </c>
      <c r="Q1287" s="202">
        <v>0</v>
      </c>
      <c r="R1287" s="202">
        <f>Q1287*H1287</f>
        <v>0</v>
      </c>
      <c r="S1287" s="202">
        <v>0</v>
      </c>
      <c r="T1287" s="203">
        <f>S1287*H1287</f>
        <v>0</v>
      </c>
      <c r="U1287" s="35"/>
      <c r="V1287" s="35"/>
      <c r="W1287" s="35"/>
      <c r="X1287" s="35"/>
      <c r="Y1287" s="35"/>
      <c r="Z1287" s="35"/>
      <c r="AA1287" s="35"/>
      <c r="AB1287" s="35"/>
      <c r="AC1287" s="35"/>
      <c r="AD1287" s="35"/>
      <c r="AE1287" s="35"/>
      <c r="AR1287" s="204" t="s">
        <v>254</v>
      </c>
      <c r="AT1287" s="204" t="s">
        <v>164</v>
      </c>
      <c r="AU1287" s="204" t="s">
        <v>80</v>
      </c>
      <c r="AY1287" s="18" t="s">
        <v>162</v>
      </c>
      <c r="BE1287" s="205">
        <f>IF(N1287="základní",J1287,0)</f>
        <v>0</v>
      </c>
      <c r="BF1287" s="205">
        <f>IF(N1287="snížená",J1287,0)</f>
        <v>0</v>
      </c>
      <c r="BG1287" s="205">
        <f>IF(N1287="zákl. přenesená",J1287,0)</f>
        <v>0</v>
      </c>
      <c r="BH1287" s="205">
        <f>IF(N1287="sníž. přenesená",J1287,0)</f>
        <v>0</v>
      </c>
      <c r="BI1287" s="205">
        <f>IF(N1287="nulová",J1287,0)</f>
        <v>0</v>
      </c>
      <c r="BJ1287" s="18" t="s">
        <v>78</v>
      </c>
      <c r="BK1287" s="205">
        <f>ROUND(I1287*H1287,2)</f>
        <v>0</v>
      </c>
      <c r="BL1287" s="18" t="s">
        <v>254</v>
      </c>
      <c r="BM1287" s="204" t="s">
        <v>2290</v>
      </c>
    </row>
    <row r="1288" spans="1:65" s="2" customFormat="1" ht="68.25">
      <c r="A1288" s="35"/>
      <c r="B1288" s="36"/>
      <c r="C1288" s="37"/>
      <c r="D1288" s="206" t="s">
        <v>171</v>
      </c>
      <c r="E1288" s="37"/>
      <c r="F1288" s="207" t="s">
        <v>2291</v>
      </c>
      <c r="G1288" s="37"/>
      <c r="H1288" s="37"/>
      <c r="I1288" s="116"/>
      <c r="J1288" s="37"/>
      <c r="K1288" s="37"/>
      <c r="L1288" s="40"/>
      <c r="M1288" s="208"/>
      <c r="N1288" s="209"/>
      <c r="O1288" s="65"/>
      <c r="P1288" s="65"/>
      <c r="Q1288" s="65"/>
      <c r="R1288" s="65"/>
      <c r="S1288" s="65"/>
      <c r="T1288" s="66"/>
      <c r="U1288" s="35"/>
      <c r="V1288" s="35"/>
      <c r="W1288" s="35"/>
      <c r="X1288" s="35"/>
      <c r="Y1288" s="35"/>
      <c r="Z1288" s="35"/>
      <c r="AA1288" s="35"/>
      <c r="AB1288" s="35"/>
      <c r="AC1288" s="35"/>
      <c r="AD1288" s="35"/>
      <c r="AE1288" s="35"/>
      <c r="AT1288" s="18" t="s">
        <v>171</v>
      </c>
      <c r="AU1288" s="18" t="s">
        <v>80</v>
      </c>
    </row>
    <row r="1289" spans="1:65" s="13" customFormat="1" ht="11.25">
      <c r="B1289" s="210"/>
      <c r="C1289" s="211"/>
      <c r="D1289" s="206" t="s">
        <v>184</v>
      </c>
      <c r="E1289" s="212" t="s">
        <v>19</v>
      </c>
      <c r="F1289" s="213" t="s">
        <v>2292</v>
      </c>
      <c r="G1289" s="211"/>
      <c r="H1289" s="214">
        <v>3673.02</v>
      </c>
      <c r="I1289" s="215"/>
      <c r="J1289" s="211"/>
      <c r="K1289" s="211"/>
      <c r="L1289" s="216"/>
      <c r="M1289" s="217"/>
      <c r="N1289" s="218"/>
      <c r="O1289" s="218"/>
      <c r="P1289" s="218"/>
      <c r="Q1289" s="218"/>
      <c r="R1289" s="218"/>
      <c r="S1289" s="218"/>
      <c r="T1289" s="219"/>
      <c r="AT1289" s="220" t="s">
        <v>184</v>
      </c>
      <c r="AU1289" s="220" t="s">
        <v>80</v>
      </c>
      <c r="AV1289" s="13" t="s">
        <v>80</v>
      </c>
      <c r="AW1289" s="13" t="s">
        <v>33</v>
      </c>
      <c r="AX1289" s="13" t="s">
        <v>78</v>
      </c>
      <c r="AY1289" s="220" t="s">
        <v>162</v>
      </c>
    </row>
    <row r="1290" spans="1:65" s="2" customFormat="1" ht="16.5" customHeight="1">
      <c r="A1290" s="35"/>
      <c r="B1290" s="36"/>
      <c r="C1290" s="232" t="s">
        <v>2293</v>
      </c>
      <c r="D1290" s="232" t="s">
        <v>259</v>
      </c>
      <c r="E1290" s="233" t="s">
        <v>2294</v>
      </c>
      <c r="F1290" s="234" t="s">
        <v>2284</v>
      </c>
      <c r="G1290" s="235" t="s">
        <v>181</v>
      </c>
      <c r="H1290" s="236">
        <v>7.44</v>
      </c>
      <c r="I1290" s="237"/>
      <c r="J1290" s="238">
        <f>ROUND(I1290*H1290,2)</f>
        <v>0</v>
      </c>
      <c r="K1290" s="234" t="s">
        <v>19</v>
      </c>
      <c r="L1290" s="239"/>
      <c r="M1290" s="240" t="s">
        <v>19</v>
      </c>
      <c r="N1290" s="241" t="s">
        <v>42</v>
      </c>
      <c r="O1290" s="65"/>
      <c r="P1290" s="202">
        <f>O1290*H1290</f>
        <v>0</v>
      </c>
      <c r="Q1290" s="202">
        <v>0</v>
      </c>
      <c r="R1290" s="202">
        <f>Q1290*H1290</f>
        <v>0</v>
      </c>
      <c r="S1290" s="202">
        <v>0</v>
      </c>
      <c r="T1290" s="203">
        <f>S1290*H1290</f>
        <v>0</v>
      </c>
      <c r="U1290" s="35"/>
      <c r="V1290" s="35"/>
      <c r="W1290" s="35"/>
      <c r="X1290" s="35"/>
      <c r="Y1290" s="35"/>
      <c r="Z1290" s="35"/>
      <c r="AA1290" s="35"/>
      <c r="AB1290" s="35"/>
      <c r="AC1290" s="35"/>
      <c r="AD1290" s="35"/>
      <c r="AE1290" s="35"/>
      <c r="AR1290" s="204" t="s">
        <v>344</v>
      </c>
      <c r="AT1290" s="204" t="s">
        <v>259</v>
      </c>
      <c r="AU1290" s="204" t="s">
        <v>80</v>
      </c>
      <c r="AY1290" s="18" t="s">
        <v>162</v>
      </c>
      <c r="BE1290" s="205">
        <f>IF(N1290="základní",J1290,0)</f>
        <v>0</v>
      </c>
      <c r="BF1290" s="205">
        <f>IF(N1290="snížená",J1290,0)</f>
        <v>0</v>
      </c>
      <c r="BG1290" s="205">
        <f>IF(N1290="zákl. přenesená",J1290,0)</f>
        <v>0</v>
      </c>
      <c r="BH1290" s="205">
        <f>IF(N1290="sníž. přenesená",J1290,0)</f>
        <v>0</v>
      </c>
      <c r="BI1290" s="205">
        <f>IF(N1290="nulová",J1290,0)</f>
        <v>0</v>
      </c>
      <c r="BJ1290" s="18" t="s">
        <v>78</v>
      </c>
      <c r="BK1290" s="205">
        <f>ROUND(I1290*H1290,2)</f>
        <v>0</v>
      </c>
      <c r="BL1290" s="18" t="s">
        <v>254</v>
      </c>
      <c r="BM1290" s="204" t="s">
        <v>2295</v>
      </c>
    </row>
    <row r="1291" spans="1:65" s="2" customFormat="1" ht="19.5">
      <c r="A1291" s="35"/>
      <c r="B1291" s="36"/>
      <c r="C1291" s="37"/>
      <c r="D1291" s="206" t="s">
        <v>264</v>
      </c>
      <c r="E1291" s="37"/>
      <c r="F1291" s="207" t="s">
        <v>2286</v>
      </c>
      <c r="G1291" s="37"/>
      <c r="H1291" s="37"/>
      <c r="I1291" s="116"/>
      <c r="J1291" s="37"/>
      <c r="K1291" s="37"/>
      <c r="L1291" s="40"/>
      <c r="M1291" s="208"/>
      <c r="N1291" s="209"/>
      <c r="O1291" s="65"/>
      <c r="P1291" s="65"/>
      <c r="Q1291" s="65"/>
      <c r="R1291" s="65"/>
      <c r="S1291" s="65"/>
      <c r="T1291" s="66"/>
      <c r="U1291" s="35"/>
      <c r="V1291" s="35"/>
      <c r="W1291" s="35"/>
      <c r="X1291" s="35"/>
      <c r="Y1291" s="35"/>
      <c r="Z1291" s="35"/>
      <c r="AA1291" s="35"/>
      <c r="AB1291" s="35"/>
      <c r="AC1291" s="35"/>
      <c r="AD1291" s="35"/>
      <c r="AE1291" s="35"/>
      <c r="AT1291" s="18" t="s">
        <v>264</v>
      </c>
      <c r="AU1291" s="18" t="s">
        <v>80</v>
      </c>
    </row>
    <row r="1292" spans="1:65" s="2" customFormat="1" ht="21.75" customHeight="1">
      <c r="A1292" s="35"/>
      <c r="B1292" s="36"/>
      <c r="C1292" s="193" t="s">
        <v>2296</v>
      </c>
      <c r="D1292" s="193" t="s">
        <v>164</v>
      </c>
      <c r="E1292" s="194" t="s">
        <v>2297</v>
      </c>
      <c r="F1292" s="195" t="s">
        <v>2298</v>
      </c>
      <c r="G1292" s="196" t="s">
        <v>2157</v>
      </c>
      <c r="H1292" s="252"/>
      <c r="I1292" s="198"/>
      <c r="J1292" s="199">
        <f>ROUND(I1292*H1292,2)</f>
        <v>0</v>
      </c>
      <c r="K1292" s="195" t="s">
        <v>168</v>
      </c>
      <c r="L1292" s="40"/>
      <c r="M1292" s="200" t="s">
        <v>19</v>
      </c>
      <c r="N1292" s="201" t="s">
        <v>42</v>
      </c>
      <c r="O1292" s="65"/>
      <c r="P1292" s="202">
        <f>O1292*H1292</f>
        <v>0</v>
      </c>
      <c r="Q1292" s="202">
        <v>0</v>
      </c>
      <c r="R1292" s="202">
        <f>Q1292*H1292</f>
        <v>0</v>
      </c>
      <c r="S1292" s="202">
        <v>0</v>
      </c>
      <c r="T1292" s="203">
        <f>S1292*H1292</f>
        <v>0</v>
      </c>
      <c r="U1292" s="35"/>
      <c r="V1292" s="35"/>
      <c r="W1292" s="35"/>
      <c r="X1292" s="35"/>
      <c r="Y1292" s="35"/>
      <c r="Z1292" s="35"/>
      <c r="AA1292" s="35"/>
      <c r="AB1292" s="35"/>
      <c r="AC1292" s="35"/>
      <c r="AD1292" s="35"/>
      <c r="AE1292" s="35"/>
      <c r="AR1292" s="204" t="s">
        <v>254</v>
      </c>
      <c r="AT1292" s="204" t="s">
        <v>164</v>
      </c>
      <c r="AU1292" s="204" t="s">
        <v>80</v>
      </c>
      <c r="AY1292" s="18" t="s">
        <v>162</v>
      </c>
      <c r="BE1292" s="205">
        <f>IF(N1292="základní",J1292,0)</f>
        <v>0</v>
      </c>
      <c r="BF1292" s="205">
        <f>IF(N1292="snížená",J1292,0)</f>
        <v>0</v>
      </c>
      <c r="BG1292" s="205">
        <f>IF(N1292="zákl. přenesená",J1292,0)</f>
        <v>0</v>
      </c>
      <c r="BH1292" s="205">
        <f>IF(N1292="sníž. přenesená",J1292,0)</f>
        <v>0</v>
      </c>
      <c r="BI1292" s="205">
        <f>IF(N1292="nulová",J1292,0)</f>
        <v>0</v>
      </c>
      <c r="BJ1292" s="18" t="s">
        <v>78</v>
      </c>
      <c r="BK1292" s="205">
        <f>ROUND(I1292*H1292,2)</f>
        <v>0</v>
      </c>
      <c r="BL1292" s="18" t="s">
        <v>254</v>
      </c>
      <c r="BM1292" s="204" t="s">
        <v>2299</v>
      </c>
    </row>
    <row r="1293" spans="1:65" s="2" customFormat="1" ht="78">
      <c r="A1293" s="35"/>
      <c r="B1293" s="36"/>
      <c r="C1293" s="37"/>
      <c r="D1293" s="206" t="s">
        <v>171</v>
      </c>
      <c r="E1293" s="37"/>
      <c r="F1293" s="207" t="s">
        <v>2300</v>
      </c>
      <c r="G1293" s="37"/>
      <c r="H1293" s="37"/>
      <c r="I1293" s="116"/>
      <c r="J1293" s="37"/>
      <c r="K1293" s="37"/>
      <c r="L1293" s="40"/>
      <c r="M1293" s="208"/>
      <c r="N1293" s="209"/>
      <c r="O1293" s="65"/>
      <c r="P1293" s="65"/>
      <c r="Q1293" s="65"/>
      <c r="R1293" s="65"/>
      <c r="S1293" s="65"/>
      <c r="T1293" s="66"/>
      <c r="U1293" s="35"/>
      <c r="V1293" s="35"/>
      <c r="W1293" s="35"/>
      <c r="X1293" s="35"/>
      <c r="Y1293" s="35"/>
      <c r="Z1293" s="35"/>
      <c r="AA1293" s="35"/>
      <c r="AB1293" s="35"/>
      <c r="AC1293" s="35"/>
      <c r="AD1293" s="35"/>
      <c r="AE1293" s="35"/>
      <c r="AT1293" s="18" t="s">
        <v>171</v>
      </c>
      <c r="AU1293" s="18" t="s">
        <v>80</v>
      </c>
    </row>
    <row r="1294" spans="1:65" s="12" customFormat="1" ht="22.9" customHeight="1">
      <c r="B1294" s="177"/>
      <c r="C1294" s="178"/>
      <c r="D1294" s="179" t="s">
        <v>70</v>
      </c>
      <c r="E1294" s="191" t="s">
        <v>2301</v>
      </c>
      <c r="F1294" s="191" t="s">
        <v>2302</v>
      </c>
      <c r="G1294" s="178"/>
      <c r="H1294" s="178"/>
      <c r="I1294" s="181"/>
      <c r="J1294" s="192">
        <f>BK1294</f>
        <v>0</v>
      </c>
      <c r="K1294" s="178"/>
      <c r="L1294" s="183"/>
      <c r="M1294" s="184"/>
      <c r="N1294" s="185"/>
      <c r="O1294" s="185"/>
      <c r="P1294" s="186">
        <f>SUM(P1295:P1353)</f>
        <v>0</v>
      </c>
      <c r="Q1294" s="185"/>
      <c r="R1294" s="186">
        <f>SUM(R1295:R1353)</f>
        <v>15.281019000000001</v>
      </c>
      <c r="S1294" s="185"/>
      <c r="T1294" s="187">
        <f>SUM(T1295:T1353)</f>
        <v>0</v>
      </c>
      <c r="AR1294" s="188" t="s">
        <v>80</v>
      </c>
      <c r="AT1294" s="189" t="s">
        <v>70</v>
      </c>
      <c r="AU1294" s="189" t="s">
        <v>78</v>
      </c>
      <c r="AY1294" s="188" t="s">
        <v>162</v>
      </c>
      <c r="BK1294" s="190">
        <f>SUM(BK1295:BK1353)</f>
        <v>0</v>
      </c>
    </row>
    <row r="1295" spans="1:65" s="2" customFormat="1" ht="16.5" customHeight="1">
      <c r="A1295" s="35"/>
      <c r="B1295" s="36"/>
      <c r="C1295" s="193" t="s">
        <v>2303</v>
      </c>
      <c r="D1295" s="193" t="s">
        <v>164</v>
      </c>
      <c r="E1295" s="194" t="s">
        <v>2304</v>
      </c>
      <c r="F1295" s="195" t="s">
        <v>2305</v>
      </c>
      <c r="G1295" s="196" t="s">
        <v>481</v>
      </c>
      <c r="H1295" s="197">
        <v>2</v>
      </c>
      <c r="I1295" s="198"/>
      <c r="J1295" s="199">
        <f>ROUND(I1295*H1295,2)</f>
        <v>0</v>
      </c>
      <c r="K1295" s="195" t="s">
        <v>19</v>
      </c>
      <c r="L1295" s="40"/>
      <c r="M1295" s="200" t="s">
        <v>19</v>
      </c>
      <c r="N1295" s="201" t="s">
        <v>42</v>
      </c>
      <c r="O1295" s="65"/>
      <c r="P1295" s="202">
        <f>O1295*H1295</f>
        <v>0</v>
      </c>
      <c r="Q1295" s="202">
        <v>0</v>
      </c>
      <c r="R1295" s="202">
        <f>Q1295*H1295</f>
        <v>0</v>
      </c>
      <c r="S1295" s="202">
        <v>0</v>
      </c>
      <c r="T1295" s="203">
        <f>S1295*H1295</f>
        <v>0</v>
      </c>
      <c r="U1295" s="35"/>
      <c r="V1295" s="35"/>
      <c r="W1295" s="35"/>
      <c r="X1295" s="35"/>
      <c r="Y1295" s="35"/>
      <c r="Z1295" s="35"/>
      <c r="AA1295" s="35"/>
      <c r="AB1295" s="35"/>
      <c r="AC1295" s="35"/>
      <c r="AD1295" s="35"/>
      <c r="AE1295" s="35"/>
      <c r="AR1295" s="204" t="s">
        <v>254</v>
      </c>
      <c r="AT1295" s="204" t="s">
        <v>164</v>
      </c>
      <c r="AU1295" s="204" t="s">
        <v>80</v>
      </c>
      <c r="AY1295" s="18" t="s">
        <v>162</v>
      </c>
      <c r="BE1295" s="205">
        <f>IF(N1295="základní",J1295,0)</f>
        <v>0</v>
      </c>
      <c r="BF1295" s="205">
        <f>IF(N1295="snížená",J1295,0)</f>
        <v>0</v>
      </c>
      <c r="BG1295" s="205">
        <f>IF(N1295="zákl. přenesená",J1295,0)</f>
        <v>0</v>
      </c>
      <c r="BH1295" s="205">
        <f>IF(N1295="sníž. přenesená",J1295,0)</f>
        <v>0</v>
      </c>
      <c r="BI1295" s="205">
        <f>IF(N1295="nulová",J1295,0)</f>
        <v>0</v>
      </c>
      <c r="BJ1295" s="18" t="s">
        <v>78</v>
      </c>
      <c r="BK1295" s="205">
        <f>ROUND(I1295*H1295,2)</f>
        <v>0</v>
      </c>
      <c r="BL1295" s="18" t="s">
        <v>254</v>
      </c>
      <c r="BM1295" s="204" t="s">
        <v>2306</v>
      </c>
    </row>
    <row r="1296" spans="1:65" s="2" customFormat="1" ht="19.5">
      <c r="A1296" s="35"/>
      <c r="B1296" s="36"/>
      <c r="C1296" s="37"/>
      <c r="D1296" s="206" t="s">
        <v>264</v>
      </c>
      <c r="E1296" s="37"/>
      <c r="F1296" s="207" t="s">
        <v>2307</v>
      </c>
      <c r="G1296" s="37"/>
      <c r="H1296" s="37"/>
      <c r="I1296" s="116"/>
      <c r="J1296" s="37"/>
      <c r="K1296" s="37"/>
      <c r="L1296" s="40"/>
      <c r="M1296" s="208"/>
      <c r="N1296" s="209"/>
      <c r="O1296" s="65"/>
      <c r="P1296" s="65"/>
      <c r="Q1296" s="65"/>
      <c r="R1296" s="65"/>
      <c r="S1296" s="65"/>
      <c r="T1296" s="66"/>
      <c r="U1296" s="35"/>
      <c r="V1296" s="35"/>
      <c r="W1296" s="35"/>
      <c r="X1296" s="35"/>
      <c r="Y1296" s="35"/>
      <c r="Z1296" s="35"/>
      <c r="AA1296" s="35"/>
      <c r="AB1296" s="35"/>
      <c r="AC1296" s="35"/>
      <c r="AD1296" s="35"/>
      <c r="AE1296" s="35"/>
      <c r="AT1296" s="18" t="s">
        <v>264</v>
      </c>
      <c r="AU1296" s="18" t="s">
        <v>80</v>
      </c>
    </row>
    <row r="1297" spans="1:65" s="2" customFormat="1" ht="16.5" customHeight="1">
      <c r="A1297" s="35"/>
      <c r="B1297" s="36"/>
      <c r="C1297" s="193" t="s">
        <v>2308</v>
      </c>
      <c r="D1297" s="193" t="s">
        <v>164</v>
      </c>
      <c r="E1297" s="194" t="s">
        <v>2309</v>
      </c>
      <c r="F1297" s="195" t="s">
        <v>2310</v>
      </c>
      <c r="G1297" s="196" t="s">
        <v>481</v>
      </c>
      <c r="H1297" s="197">
        <v>2</v>
      </c>
      <c r="I1297" s="198"/>
      <c r="J1297" s="199">
        <f>ROUND(I1297*H1297,2)</f>
        <v>0</v>
      </c>
      <c r="K1297" s="195" t="s">
        <v>19</v>
      </c>
      <c r="L1297" s="40"/>
      <c r="M1297" s="200" t="s">
        <v>19</v>
      </c>
      <c r="N1297" s="201" t="s">
        <v>42</v>
      </c>
      <c r="O1297" s="65"/>
      <c r="P1297" s="202">
        <f>O1297*H1297</f>
        <v>0</v>
      </c>
      <c r="Q1297" s="202">
        <v>0</v>
      </c>
      <c r="R1297" s="202">
        <f>Q1297*H1297</f>
        <v>0</v>
      </c>
      <c r="S1297" s="202">
        <v>0</v>
      </c>
      <c r="T1297" s="203">
        <f>S1297*H1297</f>
        <v>0</v>
      </c>
      <c r="U1297" s="35"/>
      <c r="V1297" s="35"/>
      <c r="W1297" s="35"/>
      <c r="X1297" s="35"/>
      <c r="Y1297" s="35"/>
      <c r="Z1297" s="35"/>
      <c r="AA1297" s="35"/>
      <c r="AB1297" s="35"/>
      <c r="AC1297" s="35"/>
      <c r="AD1297" s="35"/>
      <c r="AE1297" s="35"/>
      <c r="AR1297" s="204" t="s">
        <v>254</v>
      </c>
      <c r="AT1297" s="204" t="s">
        <v>164</v>
      </c>
      <c r="AU1297" s="204" t="s">
        <v>80</v>
      </c>
      <c r="AY1297" s="18" t="s">
        <v>162</v>
      </c>
      <c r="BE1297" s="205">
        <f>IF(N1297="základní",J1297,0)</f>
        <v>0</v>
      </c>
      <c r="BF1297" s="205">
        <f>IF(N1297="snížená",J1297,0)</f>
        <v>0</v>
      </c>
      <c r="BG1297" s="205">
        <f>IF(N1297="zákl. přenesená",J1297,0)</f>
        <v>0</v>
      </c>
      <c r="BH1297" s="205">
        <f>IF(N1297="sníž. přenesená",J1297,0)</f>
        <v>0</v>
      </c>
      <c r="BI1297" s="205">
        <f>IF(N1297="nulová",J1297,0)</f>
        <v>0</v>
      </c>
      <c r="BJ1297" s="18" t="s">
        <v>78</v>
      </c>
      <c r="BK1297" s="205">
        <f>ROUND(I1297*H1297,2)</f>
        <v>0</v>
      </c>
      <c r="BL1297" s="18" t="s">
        <v>254</v>
      </c>
      <c r="BM1297" s="204" t="s">
        <v>2311</v>
      </c>
    </row>
    <row r="1298" spans="1:65" s="2" customFormat="1" ht="19.5">
      <c r="A1298" s="35"/>
      <c r="B1298" s="36"/>
      <c r="C1298" s="37"/>
      <c r="D1298" s="206" t="s">
        <v>264</v>
      </c>
      <c r="E1298" s="37"/>
      <c r="F1298" s="207" t="s">
        <v>2312</v>
      </c>
      <c r="G1298" s="37"/>
      <c r="H1298" s="37"/>
      <c r="I1298" s="116"/>
      <c r="J1298" s="37"/>
      <c r="K1298" s="37"/>
      <c r="L1298" s="40"/>
      <c r="M1298" s="208"/>
      <c r="N1298" s="209"/>
      <c r="O1298" s="65"/>
      <c r="P1298" s="65"/>
      <c r="Q1298" s="65"/>
      <c r="R1298" s="65"/>
      <c r="S1298" s="65"/>
      <c r="T1298" s="66"/>
      <c r="U1298" s="35"/>
      <c r="V1298" s="35"/>
      <c r="W1298" s="35"/>
      <c r="X1298" s="35"/>
      <c r="Y1298" s="35"/>
      <c r="Z1298" s="35"/>
      <c r="AA1298" s="35"/>
      <c r="AB1298" s="35"/>
      <c r="AC1298" s="35"/>
      <c r="AD1298" s="35"/>
      <c r="AE1298" s="35"/>
      <c r="AT1298" s="18" t="s">
        <v>264</v>
      </c>
      <c r="AU1298" s="18" t="s">
        <v>80</v>
      </c>
    </row>
    <row r="1299" spans="1:65" s="2" customFormat="1" ht="16.5" customHeight="1">
      <c r="A1299" s="35"/>
      <c r="B1299" s="36"/>
      <c r="C1299" s="193" t="s">
        <v>2313</v>
      </c>
      <c r="D1299" s="193" t="s">
        <v>164</v>
      </c>
      <c r="E1299" s="194" t="s">
        <v>2314</v>
      </c>
      <c r="F1299" s="195" t="s">
        <v>2315</v>
      </c>
      <c r="G1299" s="196" t="s">
        <v>481</v>
      </c>
      <c r="H1299" s="197">
        <v>1</v>
      </c>
      <c r="I1299" s="198"/>
      <c r="J1299" s="199">
        <f>ROUND(I1299*H1299,2)</f>
        <v>0</v>
      </c>
      <c r="K1299" s="195" t="s">
        <v>19</v>
      </c>
      <c r="L1299" s="40"/>
      <c r="M1299" s="200" t="s">
        <v>19</v>
      </c>
      <c r="N1299" s="201" t="s">
        <v>42</v>
      </c>
      <c r="O1299" s="65"/>
      <c r="P1299" s="202">
        <f>O1299*H1299</f>
        <v>0</v>
      </c>
      <c r="Q1299" s="202">
        <v>0</v>
      </c>
      <c r="R1299" s="202">
        <f>Q1299*H1299</f>
        <v>0</v>
      </c>
      <c r="S1299" s="202">
        <v>0</v>
      </c>
      <c r="T1299" s="203">
        <f>S1299*H1299</f>
        <v>0</v>
      </c>
      <c r="U1299" s="35"/>
      <c r="V1299" s="35"/>
      <c r="W1299" s="35"/>
      <c r="X1299" s="35"/>
      <c r="Y1299" s="35"/>
      <c r="Z1299" s="35"/>
      <c r="AA1299" s="35"/>
      <c r="AB1299" s="35"/>
      <c r="AC1299" s="35"/>
      <c r="AD1299" s="35"/>
      <c r="AE1299" s="35"/>
      <c r="AR1299" s="204" t="s">
        <v>254</v>
      </c>
      <c r="AT1299" s="204" t="s">
        <v>164</v>
      </c>
      <c r="AU1299" s="204" t="s">
        <v>80</v>
      </c>
      <c r="AY1299" s="18" t="s">
        <v>162</v>
      </c>
      <c r="BE1299" s="205">
        <f>IF(N1299="základní",J1299,0)</f>
        <v>0</v>
      </c>
      <c r="BF1299" s="205">
        <f>IF(N1299="snížená",J1299,0)</f>
        <v>0</v>
      </c>
      <c r="BG1299" s="205">
        <f>IF(N1299="zákl. přenesená",J1299,0)</f>
        <v>0</v>
      </c>
      <c r="BH1299" s="205">
        <f>IF(N1299="sníž. přenesená",J1299,0)</f>
        <v>0</v>
      </c>
      <c r="BI1299" s="205">
        <f>IF(N1299="nulová",J1299,0)</f>
        <v>0</v>
      </c>
      <c r="BJ1299" s="18" t="s">
        <v>78</v>
      </c>
      <c r="BK1299" s="205">
        <f>ROUND(I1299*H1299,2)</f>
        <v>0</v>
      </c>
      <c r="BL1299" s="18" t="s">
        <v>254</v>
      </c>
      <c r="BM1299" s="204" t="s">
        <v>2316</v>
      </c>
    </row>
    <row r="1300" spans="1:65" s="2" customFormat="1" ht="19.5">
      <c r="A1300" s="35"/>
      <c r="B1300" s="36"/>
      <c r="C1300" s="37"/>
      <c r="D1300" s="206" t="s">
        <v>264</v>
      </c>
      <c r="E1300" s="37"/>
      <c r="F1300" s="207" t="s">
        <v>2317</v>
      </c>
      <c r="G1300" s="37"/>
      <c r="H1300" s="37"/>
      <c r="I1300" s="116"/>
      <c r="J1300" s="37"/>
      <c r="K1300" s="37"/>
      <c r="L1300" s="40"/>
      <c r="M1300" s="208"/>
      <c r="N1300" s="209"/>
      <c r="O1300" s="65"/>
      <c r="P1300" s="65"/>
      <c r="Q1300" s="65"/>
      <c r="R1300" s="65"/>
      <c r="S1300" s="65"/>
      <c r="T1300" s="66"/>
      <c r="U1300" s="35"/>
      <c r="V1300" s="35"/>
      <c r="W1300" s="35"/>
      <c r="X1300" s="35"/>
      <c r="Y1300" s="35"/>
      <c r="Z1300" s="35"/>
      <c r="AA1300" s="35"/>
      <c r="AB1300" s="35"/>
      <c r="AC1300" s="35"/>
      <c r="AD1300" s="35"/>
      <c r="AE1300" s="35"/>
      <c r="AT1300" s="18" t="s">
        <v>264</v>
      </c>
      <c r="AU1300" s="18" t="s">
        <v>80</v>
      </c>
    </row>
    <row r="1301" spans="1:65" s="2" customFormat="1" ht="16.5" customHeight="1">
      <c r="A1301" s="35"/>
      <c r="B1301" s="36"/>
      <c r="C1301" s="193" t="s">
        <v>2318</v>
      </c>
      <c r="D1301" s="193" t="s">
        <v>164</v>
      </c>
      <c r="E1301" s="194" t="s">
        <v>2319</v>
      </c>
      <c r="F1301" s="195" t="s">
        <v>2320</v>
      </c>
      <c r="G1301" s="196" t="s">
        <v>481</v>
      </c>
      <c r="H1301" s="197">
        <v>1</v>
      </c>
      <c r="I1301" s="198"/>
      <c r="J1301" s="199">
        <f>ROUND(I1301*H1301,2)</f>
        <v>0</v>
      </c>
      <c r="K1301" s="195" t="s">
        <v>19</v>
      </c>
      <c r="L1301" s="40"/>
      <c r="M1301" s="200" t="s">
        <v>19</v>
      </c>
      <c r="N1301" s="201" t="s">
        <v>42</v>
      </c>
      <c r="O1301" s="65"/>
      <c r="P1301" s="202">
        <f>O1301*H1301</f>
        <v>0</v>
      </c>
      <c r="Q1301" s="202">
        <v>0</v>
      </c>
      <c r="R1301" s="202">
        <f>Q1301*H1301</f>
        <v>0</v>
      </c>
      <c r="S1301" s="202">
        <v>0</v>
      </c>
      <c r="T1301" s="203">
        <f>S1301*H1301</f>
        <v>0</v>
      </c>
      <c r="U1301" s="35"/>
      <c r="V1301" s="35"/>
      <c r="W1301" s="35"/>
      <c r="X1301" s="35"/>
      <c r="Y1301" s="35"/>
      <c r="Z1301" s="35"/>
      <c r="AA1301" s="35"/>
      <c r="AB1301" s="35"/>
      <c r="AC1301" s="35"/>
      <c r="AD1301" s="35"/>
      <c r="AE1301" s="35"/>
      <c r="AR1301" s="204" t="s">
        <v>254</v>
      </c>
      <c r="AT1301" s="204" t="s">
        <v>164</v>
      </c>
      <c r="AU1301" s="204" t="s">
        <v>80</v>
      </c>
      <c r="AY1301" s="18" t="s">
        <v>162</v>
      </c>
      <c r="BE1301" s="205">
        <f>IF(N1301="základní",J1301,0)</f>
        <v>0</v>
      </c>
      <c r="BF1301" s="205">
        <f>IF(N1301="snížená",J1301,0)</f>
        <v>0</v>
      </c>
      <c r="BG1301" s="205">
        <f>IF(N1301="zákl. přenesená",J1301,0)</f>
        <v>0</v>
      </c>
      <c r="BH1301" s="205">
        <f>IF(N1301="sníž. přenesená",J1301,0)</f>
        <v>0</v>
      </c>
      <c r="BI1301" s="205">
        <f>IF(N1301="nulová",J1301,0)</f>
        <v>0</v>
      </c>
      <c r="BJ1301" s="18" t="s">
        <v>78</v>
      </c>
      <c r="BK1301" s="205">
        <f>ROUND(I1301*H1301,2)</f>
        <v>0</v>
      </c>
      <c r="BL1301" s="18" t="s">
        <v>254</v>
      </c>
      <c r="BM1301" s="204" t="s">
        <v>2321</v>
      </c>
    </row>
    <row r="1302" spans="1:65" s="2" customFormat="1" ht="19.5">
      <c r="A1302" s="35"/>
      <c r="B1302" s="36"/>
      <c r="C1302" s="37"/>
      <c r="D1302" s="206" t="s">
        <v>264</v>
      </c>
      <c r="E1302" s="37"/>
      <c r="F1302" s="207" t="s">
        <v>2322</v>
      </c>
      <c r="G1302" s="37"/>
      <c r="H1302" s="37"/>
      <c r="I1302" s="116"/>
      <c r="J1302" s="37"/>
      <c r="K1302" s="37"/>
      <c r="L1302" s="40"/>
      <c r="M1302" s="208"/>
      <c r="N1302" s="209"/>
      <c r="O1302" s="65"/>
      <c r="P1302" s="65"/>
      <c r="Q1302" s="65"/>
      <c r="R1302" s="65"/>
      <c r="S1302" s="65"/>
      <c r="T1302" s="66"/>
      <c r="U1302" s="35"/>
      <c r="V1302" s="35"/>
      <c r="W1302" s="35"/>
      <c r="X1302" s="35"/>
      <c r="Y1302" s="35"/>
      <c r="Z1302" s="35"/>
      <c r="AA1302" s="35"/>
      <c r="AB1302" s="35"/>
      <c r="AC1302" s="35"/>
      <c r="AD1302" s="35"/>
      <c r="AE1302" s="35"/>
      <c r="AT1302" s="18" t="s">
        <v>264</v>
      </c>
      <c r="AU1302" s="18" t="s">
        <v>80</v>
      </c>
    </row>
    <row r="1303" spans="1:65" s="2" customFormat="1" ht="16.5" customHeight="1">
      <c r="A1303" s="35"/>
      <c r="B1303" s="36"/>
      <c r="C1303" s="193" t="s">
        <v>2323</v>
      </c>
      <c r="D1303" s="193" t="s">
        <v>164</v>
      </c>
      <c r="E1303" s="194" t="s">
        <v>2324</v>
      </c>
      <c r="F1303" s="195" t="s">
        <v>2325</v>
      </c>
      <c r="G1303" s="196" t="s">
        <v>481</v>
      </c>
      <c r="H1303" s="197">
        <v>1</v>
      </c>
      <c r="I1303" s="198"/>
      <c r="J1303" s="199">
        <f>ROUND(I1303*H1303,2)</f>
        <v>0</v>
      </c>
      <c r="K1303" s="195" t="s">
        <v>19</v>
      </c>
      <c r="L1303" s="40"/>
      <c r="M1303" s="200" t="s">
        <v>19</v>
      </c>
      <c r="N1303" s="201" t="s">
        <v>42</v>
      </c>
      <c r="O1303" s="65"/>
      <c r="P1303" s="202">
        <f>O1303*H1303</f>
        <v>0</v>
      </c>
      <c r="Q1303" s="202">
        <v>0</v>
      </c>
      <c r="R1303" s="202">
        <f>Q1303*H1303</f>
        <v>0</v>
      </c>
      <c r="S1303" s="202">
        <v>0</v>
      </c>
      <c r="T1303" s="203">
        <f>S1303*H1303</f>
        <v>0</v>
      </c>
      <c r="U1303" s="35"/>
      <c r="V1303" s="35"/>
      <c r="W1303" s="35"/>
      <c r="X1303" s="35"/>
      <c r="Y1303" s="35"/>
      <c r="Z1303" s="35"/>
      <c r="AA1303" s="35"/>
      <c r="AB1303" s="35"/>
      <c r="AC1303" s="35"/>
      <c r="AD1303" s="35"/>
      <c r="AE1303" s="35"/>
      <c r="AR1303" s="204" t="s">
        <v>254</v>
      </c>
      <c r="AT1303" s="204" t="s">
        <v>164</v>
      </c>
      <c r="AU1303" s="204" t="s">
        <v>80</v>
      </c>
      <c r="AY1303" s="18" t="s">
        <v>162</v>
      </c>
      <c r="BE1303" s="205">
        <f>IF(N1303="základní",J1303,0)</f>
        <v>0</v>
      </c>
      <c r="BF1303" s="205">
        <f>IF(N1303="snížená",J1303,0)</f>
        <v>0</v>
      </c>
      <c r="BG1303" s="205">
        <f>IF(N1303="zákl. přenesená",J1303,0)</f>
        <v>0</v>
      </c>
      <c r="BH1303" s="205">
        <f>IF(N1303="sníž. přenesená",J1303,0)</f>
        <v>0</v>
      </c>
      <c r="BI1303" s="205">
        <f>IF(N1303="nulová",J1303,0)</f>
        <v>0</v>
      </c>
      <c r="BJ1303" s="18" t="s">
        <v>78</v>
      </c>
      <c r="BK1303" s="205">
        <f>ROUND(I1303*H1303,2)</f>
        <v>0</v>
      </c>
      <c r="BL1303" s="18" t="s">
        <v>254</v>
      </c>
      <c r="BM1303" s="204" t="s">
        <v>2326</v>
      </c>
    </row>
    <row r="1304" spans="1:65" s="2" customFormat="1" ht="19.5">
      <c r="A1304" s="35"/>
      <c r="B1304" s="36"/>
      <c r="C1304" s="37"/>
      <c r="D1304" s="206" t="s">
        <v>264</v>
      </c>
      <c r="E1304" s="37"/>
      <c r="F1304" s="207" t="s">
        <v>2327</v>
      </c>
      <c r="G1304" s="37"/>
      <c r="H1304" s="37"/>
      <c r="I1304" s="116"/>
      <c r="J1304" s="37"/>
      <c r="K1304" s="37"/>
      <c r="L1304" s="40"/>
      <c r="M1304" s="208"/>
      <c r="N1304" s="209"/>
      <c r="O1304" s="65"/>
      <c r="P1304" s="65"/>
      <c r="Q1304" s="65"/>
      <c r="R1304" s="65"/>
      <c r="S1304" s="65"/>
      <c r="T1304" s="66"/>
      <c r="U1304" s="35"/>
      <c r="V1304" s="35"/>
      <c r="W1304" s="35"/>
      <c r="X1304" s="35"/>
      <c r="Y1304" s="35"/>
      <c r="Z1304" s="35"/>
      <c r="AA1304" s="35"/>
      <c r="AB1304" s="35"/>
      <c r="AC1304" s="35"/>
      <c r="AD1304" s="35"/>
      <c r="AE1304" s="35"/>
      <c r="AT1304" s="18" t="s">
        <v>264</v>
      </c>
      <c r="AU1304" s="18" t="s">
        <v>80</v>
      </c>
    </row>
    <row r="1305" spans="1:65" s="2" customFormat="1" ht="16.5" customHeight="1">
      <c r="A1305" s="35"/>
      <c r="B1305" s="36"/>
      <c r="C1305" s="193" t="s">
        <v>2328</v>
      </c>
      <c r="D1305" s="193" t="s">
        <v>164</v>
      </c>
      <c r="E1305" s="194" t="s">
        <v>2329</v>
      </c>
      <c r="F1305" s="195" t="s">
        <v>2330</v>
      </c>
      <c r="G1305" s="196" t="s">
        <v>481</v>
      </c>
      <c r="H1305" s="197">
        <v>1</v>
      </c>
      <c r="I1305" s="198"/>
      <c r="J1305" s="199">
        <f>ROUND(I1305*H1305,2)</f>
        <v>0</v>
      </c>
      <c r="K1305" s="195" t="s">
        <v>19</v>
      </c>
      <c r="L1305" s="40"/>
      <c r="M1305" s="200" t="s">
        <v>19</v>
      </c>
      <c r="N1305" s="201" t="s">
        <v>42</v>
      </c>
      <c r="O1305" s="65"/>
      <c r="P1305" s="202">
        <f>O1305*H1305</f>
        <v>0</v>
      </c>
      <c r="Q1305" s="202">
        <v>0</v>
      </c>
      <c r="R1305" s="202">
        <f>Q1305*H1305</f>
        <v>0</v>
      </c>
      <c r="S1305" s="202">
        <v>0</v>
      </c>
      <c r="T1305" s="203">
        <f>S1305*H1305</f>
        <v>0</v>
      </c>
      <c r="U1305" s="35"/>
      <c r="V1305" s="35"/>
      <c r="W1305" s="35"/>
      <c r="X1305" s="35"/>
      <c r="Y1305" s="35"/>
      <c r="Z1305" s="35"/>
      <c r="AA1305" s="35"/>
      <c r="AB1305" s="35"/>
      <c r="AC1305" s="35"/>
      <c r="AD1305" s="35"/>
      <c r="AE1305" s="35"/>
      <c r="AR1305" s="204" t="s">
        <v>254</v>
      </c>
      <c r="AT1305" s="204" t="s">
        <v>164</v>
      </c>
      <c r="AU1305" s="204" t="s">
        <v>80</v>
      </c>
      <c r="AY1305" s="18" t="s">
        <v>162</v>
      </c>
      <c r="BE1305" s="205">
        <f>IF(N1305="základní",J1305,0)</f>
        <v>0</v>
      </c>
      <c r="BF1305" s="205">
        <f>IF(N1305="snížená",J1305,0)</f>
        <v>0</v>
      </c>
      <c r="BG1305" s="205">
        <f>IF(N1305="zákl. přenesená",J1305,0)</f>
        <v>0</v>
      </c>
      <c r="BH1305" s="205">
        <f>IF(N1305="sníž. přenesená",J1305,0)</f>
        <v>0</v>
      </c>
      <c r="BI1305" s="205">
        <f>IF(N1305="nulová",J1305,0)</f>
        <v>0</v>
      </c>
      <c r="BJ1305" s="18" t="s">
        <v>78</v>
      </c>
      <c r="BK1305" s="205">
        <f>ROUND(I1305*H1305,2)</f>
        <v>0</v>
      </c>
      <c r="BL1305" s="18" t="s">
        <v>254</v>
      </c>
      <c r="BM1305" s="204" t="s">
        <v>2331</v>
      </c>
    </row>
    <row r="1306" spans="1:65" s="2" customFormat="1" ht="19.5">
      <c r="A1306" s="35"/>
      <c r="B1306" s="36"/>
      <c r="C1306" s="37"/>
      <c r="D1306" s="206" t="s">
        <v>264</v>
      </c>
      <c r="E1306" s="37"/>
      <c r="F1306" s="207" t="s">
        <v>2332</v>
      </c>
      <c r="G1306" s="37"/>
      <c r="H1306" s="37"/>
      <c r="I1306" s="116"/>
      <c r="J1306" s="37"/>
      <c r="K1306" s="37"/>
      <c r="L1306" s="40"/>
      <c r="M1306" s="208"/>
      <c r="N1306" s="209"/>
      <c r="O1306" s="65"/>
      <c r="P1306" s="65"/>
      <c r="Q1306" s="65"/>
      <c r="R1306" s="65"/>
      <c r="S1306" s="65"/>
      <c r="T1306" s="66"/>
      <c r="U1306" s="35"/>
      <c r="V1306" s="35"/>
      <c r="W1306" s="35"/>
      <c r="X1306" s="35"/>
      <c r="Y1306" s="35"/>
      <c r="Z1306" s="35"/>
      <c r="AA1306" s="35"/>
      <c r="AB1306" s="35"/>
      <c r="AC1306" s="35"/>
      <c r="AD1306" s="35"/>
      <c r="AE1306" s="35"/>
      <c r="AT1306" s="18" t="s">
        <v>264</v>
      </c>
      <c r="AU1306" s="18" t="s">
        <v>80</v>
      </c>
    </row>
    <row r="1307" spans="1:65" s="2" customFormat="1" ht="16.5" customHeight="1">
      <c r="A1307" s="35"/>
      <c r="B1307" s="36"/>
      <c r="C1307" s="193" t="s">
        <v>2333</v>
      </c>
      <c r="D1307" s="193" t="s">
        <v>164</v>
      </c>
      <c r="E1307" s="194" t="s">
        <v>2334</v>
      </c>
      <c r="F1307" s="195" t="s">
        <v>2335</v>
      </c>
      <c r="G1307" s="196" t="s">
        <v>481</v>
      </c>
      <c r="H1307" s="197">
        <v>1</v>
      </c>
      <c r="I1307" s="198"/>
      <c r="J1307" s="199">
        <f>ROUND(I1307*H1307,2)</f>
        <v>0</v>
      </c>
      <c r="K1307" s="195" t="s">
        <v>19</v>
      </c>
      <c r="L1307" s="40"/>
      <c r="M1307" s="200" t="s">
        <v>19</v>
      </c>
      <c r="N1307" s="201" t="s">
        <v>42</v>
      </c>
      <c r="O1307" s="65"/>
      <c r="P1307" s="202">
        <f>O1307*H1307</f>
        <v>0</v>
      </c>
      <c r="Q1307" s="202">
        <v>0</v>
      </c>
      <c r="R1307" s="202">
        <f>Q1307*H1307</f>
        <v>0</v>
      </c>
      <c r="S1307" s="202">
        <v>0</v>
      </c>
      <c r="T1307" s="203">
        <f>S1307*H1307</f>
        <v>0</v>
      </c>
      <c r="U1307" s="35"/>
      <c r="V1307" s="35"/>
      <c r="W1307" s="35"/>
      <c r="X1307" s="35"/>
      <c r="Y1307" s="35"/>
      <c r="Z1307" s="35"/>
      <c r="AA1307" s="35"/>
      <c r="AB1307" s="35"/>
      <c r="AC1307" s="35"/>
      <c r="AD1307" s="35"/>
      <c r="AE1307" s="35"/>
      <c r="AR1307" s="204" t="s">
        <v>254</v>
      </c>
      <c r="AT1307" s="204" t="s">
        <v>164</v>
      </c>
      <c r="AU1307" s="204" t="s">
        <v>80</v>
      </c>
      <c r="AY1307" s="18" t="s">
        <v>162</v>
      </c>
      <c r="BE1307" s="205">
        <f>IF(N1307="základní",J1307,0)</f>
        <v>0</v>
      </c>
      <c r="BF1307" s="205">
        <f>IF(N1307="snížená",J1307,0)</f>
        <v>0</v>
      </c>
      <c r="BG1307" s="205">
        <f>IF(N1307="zákl. přenesená",J1307,0)</f>
        <v>0</v>
      </c>
      <c r="BH1307" s="205">
        <f>IF(N1307="sníž. přenesená",J1307,0)</f>
        <v>0</v>
      </c>
      <c r="BI1307" s="205">
        <f>IF(N1307="nulová",J1307,0)</f>
        <v>0</v>
      </c>
      <c r="BJ1307" s="18" t="s">
        <v>78</v>
      </c>
      <c r="BK1307" s="205">
        <f>ROUND(I1307*H1307,2)</f>
        <v>0</v>
      </c>
      <c r="BL1307" s="18" t="s">
        <v>254</v>
      </c>
      <c r="BM1307" s="204" t="s">
        <v>2336</v>
      </c>
    </row>
    <row r="1308" spans="1:65" s="2" customFormat="1" ht="19.5">
      <c r="A1308" s="35"/>
      <c r="B1308" s="36"/>
      <c r="C1308" s="37"/>
      <c r="D1308" s="206" t="s">
        <v>264</v>
      </c>
      <c r="E1308" s="37"/>
      <c r="F1308" s="207" t="s">
        <v>2337</v>
      </c>
      <c r="G1308" s="37"/>
      <c r="H1308" s="37"/>
      <c r="I1308" s="116"/>
      <c r="J1308" s="37"/>
      <c r="K1308" s="37"/>
      <c r="L1308" s="40"/>
      <c r="M1308" s="208"/>
      <c r="N1308" s="209"/>
      <c r="O1308" s="65"/>
      <c r="P1308" s="65"/>
      <c r="Q1308" s="65"/>
      <c r="R1308" s="65"/>
      <c r="S1308" s="65"/>
      <c r="T1308" s="66"/>
      <c r="U1308" s="35"/>
      <c r="V1308" s="35"/>
      <c r="W1308" s="35"/>
      <c r="X1308" s="35"/>
      <c r="Y1308" s="35"/>
      <c r="Z1308" s="35"/>
      <c r="AA1308" s="35"/>
      <c r="AB1308" s="35"/>
      <c r="AC1308" s="35"/>
      <c r="AD1308" s="35"/>
      <c r="AE1308" s="35"/>
      <c r="AT1308" s="18" t="s">
        <v>264</v>
      </c>
      <c r="AU1308" s="18" t="s">
        <v>80</v>
      </c>
    </row>
    <row r="1309" spans="1:65" s="2" customFormat="1" ht="16.5" customHeight="1">
      <c r="A1309" s="35"/>
      <c r="B1309" s="36"/>
      <c r="C1309" s="193" t="s">
        <v>2338</v>
      </c>
      <c r="D1309" s="193" t="s">
        <v>164</v>
      </c>
      <c r="E1309" s="194" t="s">
        <v>2339</v>
      </c>
      <c r="F1309" s="195" t="s">
        <v>2340</v>
      </c>
      <c r="G1309" s="196" t="s">
        <v>481</v>
      </c>
      <c r="H1309" s="197">
        <v>1</v>
      </c>
      <c r="I1309" s="198"/>
      <c r="J1309" s="199">
        <f>ROUND(I1309*H1309,2)</f>
        <v>0</v>
      </c>
      <c r="K1309" s="195" t="s">
        <v>19</v>
      </c>
      <c r="L1309" s="40"/>
      <c r="M1309" s="200" t="s">
        <v>19</v>
      </c>
      <c r="N1309" s="201" t="s">
        <v>42</v>
      </c>
      <c r="O1309" s="65"/>
      <c r="P1309" s="202">
        <f>O1309*H1309</f>
        <v>0</v>
      </c>
      <c r="Q1309" s="202">
        <v>0</v>
      </c>
      <c r="R1309" s="202">
        <f>Q1309*H1309</f>
        <v>0</v>
      </c>
      <c r="S1309" s="202">
        <v>0</v>
      </c>
      <c r="T1309" s="203">
        <f>S1309*H1309</f>
        <v>0</v>
      </c>
      <c r="U1309" s="35"/>
      <c r="V1309" s="35"/>
      <c r="W1309" s="35"/>
      <c r="X1309" s="35"/>
      <c r="Y1309" s="35"/>
      <c r="Z1309" s="35"/>
      <c r="AA1309" s="35"/>
      <c r="AB1309" s="35"/>
      <c r="AC1309" s="35"/>
      <c r="AD1309" s="35"/>
      <c r="AE1309" s="35"/>
      <c r="AR1309" s="204" t="s">
        <v>254</v>
      </c>
      <c r="AT1309" s="204" t="s">
        <v>164</v>
      </c>
      <c r="AU1309" s="204" t="s">
        <v>80</v>
      </c>
      <c r="AY1309" s="18" t="s">
        <v>162</v>
      </c>
      <c r="BE1309" s="205">
        <f>IF(N1309="základní",J1309,0)</f>
        <v>0</v>
      </c>
      <c r="BF1309" s="205">
        <f>IF(N1309="snížená",J1309,0)</f>
        <v>0</v>
      </c>
      <c r="BG1309" s="205">
        <f>IF(N1309="zákl. přenesená",J1309,0)</f>
        <v>0</v>
      </c>
      <c r="BH1309" s="205">
        <f>IF(N1309="sníž. přenesená",J1309,0)</f>
        <v>0</v>
      </c>
      <c r="BI1309" s="205">
        <f>IF(N1309="nulová",J1309,0)</f>
        <v>0</v>
      </c>
      <c r="BJ1309" s="18" t="s">
        <v>78</v>
      </c>
      <c r="BK1309" s="205">
        <f>ROUND(I1309*H1309,2)</f>
        <v>0</v>
      </c>
      <c r="BL1309" s="18" t="s">
        <v>254</v>
      </c>
      <c r="BM1309" s="204" t="s">
        <v>2341</v>
      </c>
    </row>
    <row r="1310" spans="1:65" s="2" customFormat="1" ht="19.5">
      <c r="A1310" s="35"/>
      <c r="B1310" s="36"/>
      <c r="C1310" s="37"/>
      <c r="D1310" s="206" t="s">
        <v>264</v>
      </c>
      <c r="E1310" s="37"/>
      <c r="F1310" s="207" t="s">
        <v>2342</v>
      </c>
      <c r="G1310" s="37"/>
      <c r="H1310" s="37"/>
      <c r="I1310" s="116"/>
      <c r="J1310" s="37"/>
      <c r="K1310" s="37"/>
      <c r="L1310" s="40"/>
      <c r="M1310" s="208"/>
      <c r="N1310" s="209"/>
      <c r="O1310" s="65"/>
      <c r="P1310" s="65"/>
      <c r="Q1310" s="65"/>
      <c r="R1310" s="65"/>
      <c r="S1310" s="65"/>
      <c r="T1310" s="66"/>
      <c r="U1310" s="35"/>
      <c r="V1310" s="35"/>
      <c r="W1310" s="35"/>
      <c r="X1310" s="35"/>
      <c r="Y1310" s="35"/>
      <c r="Z1310" s="35"/>
      <c r="AA1310" s="35"/>
      <c r="AB1310" s="35"/>
      <c r="AC1310" s="35"/>
      <c r="AD1310" s="35"/>
      <c r="AE1310" s="35"/>
      <c r="AT1310" s="18" t="s">
        <v>264</v>
      </c>
      <c r="AU1310" s="18" t="s">
        <v>80</v>
      </c>
    </row>
    <row r="1311" spans="1:65" s="2" customFormat="1" ht="16.5" customHeight="1">
      <c r="A1311" s="35"/>
      <c r="B1311" s="36"/>
      <c r="C1311" s="193" t="s">
        <v>2343</v>
      </c>
      <c r="D1311" s="193" t="s">
        <v>164</v>
      </c>
      <c r="E1311" s="194" t="s">
        <v>2344</v>
      </c>
      <c r="F1311" s="195" t="s">
        <v>2345</v>
      </c>
      <c r="G1311" s="196" t="s">
        <v>481</v>
      </c>
      <c r="H1311" s="197">
        <v>1</v>
      </c>
      <c r="I1311" s="198"/>
      <c r="J1311" s="199">
        <f>ROUND(I1311*H1311,2)</f>
        <v>0</v>
      </c>
      <c r="K1311" s="195" t="s">
        <v>19</v>
      </c>
      <c r="L1311" s="40"/>
      <c r="M1311" s="200" t="s">
        <v>19</v>
      </c>
      <c r="N1311" s="201" t="s">
        <v>42</v>
      </c>
      <c r="O1311" s="65"/>
      <c r="P1311" s="202">
        <f>O1311*H1311</f>
        <v>0</v>
      </c>
      <c r="Q1311" s="202">
        <v>0</v>
      </c>
      <c r="R1311" s="202">
        <f>Q1311*H1311</f>
        <v>0</v>
      </c>
      <c r="S1311" s="202">
        <v>0</v>
      </c>
      <c r="T1311" s="203">
        <f>S1311*H1311</f>
        <v>0</v>
      </c>
      <c r="U1311" s="35"/>
      <c r="V1311" s="35"/>
      <c r="W1311" s="35"/>
      <c r="X1311" s="35"/>
      <c r="Y1311" s="35"/>
      <c r="Z1311" s="35"/>
      <c r="AA1311" s="35"/>
      <c r="AB1311" s="35"/>
      <c r="AC1311" s="35"/>
      <c r="AD1311" s="35"/>
      <c r="AE1311" s="35"/>
      <c r="AR1311" s="204" t="s">
        <v>254</v>
      </c>
      <c r="AT1311" s="204" t="s">
        <v>164</v>
      </c>
      <c r="AU1311" s="204" t="s">
        <v>80</v>
      </c>
      <c r="AY1311" s="18" t="s">
        <v>162</v>
      </c>
      <c r="BE1311" s="205">
        <f>IF(N1311="základní",J1311,0)</f>
        <v>0</v>
      </c>
      <c r="BF1311" s="205">
        <f>IF(N1311="snížená",J1311,0)</f>
        <v>0</v>
      </c>
      <c r="BG1311" s="205">
        <f>IF(N1311="zákl. přenesená",J1311,0)</f>
        <v>0</v>
      </c>
      <c r="BH1311" s="205">
        <f>IF(N1311="sníž. přenesená",J1311,0)</f>
        <v>0</v>
      </c>
      <c r="BI1311" s="205">
        <f>IF(N1311="nulová",J1311,0)</f>
        <v>0</v>
      </c>
      <c r="BJ1311" s="18" t="s">
        <v>78</v>
      </c>
      <c r="BK1311" s="205">
        <f>ROUND(I1311*H1311,2)</f>
        <v>0</v>
      </c>
      <c r="BL1311" s="18" t="s">
        <v>254</v>
      </c>
      <c r="BM1311" s="204" t="s">
        <v>2346</v>
      </c>
    </row>
    <row r="1312" spans="1:65" s="2" customFormat="1" ht="19.5">
      <c r="A1312" s="35"/>
      <c r="B1312" s="36"/>
      <c r="C1312" s="37"/>
      <c r="D1312" s="206" t="s">
        <v>264</v>
      </c>
      <c r="E1312" s="37"/>
      <c r="F1312" s="207" t="s">
        <v>2347</v>
      </c>
      <c r="G1312" s="37"/>
      <c r="H1312" s="37"/>
      <c r="I1312" s="116"/>
      <c r="J1312" s="37"/>
      <c r="K1312" s="37"/>
      <c r="L1312" s="40"/>
      <c r="M1312" s="208"/>
      <c r="N1312" s="209"/>
      <c r="O1312" s="65"/>
      <c r="P1312" s="65"/>
      <c r="Q1312" s="65"/>
      <c r="R1312" s="65"/>
      <c r="S1312" s="65"/>
      <c r="T1312" s="66"/>
      <c r="U1312" s="35"/>
      <c r="V1312" s="35"/>
      <c r="W1312" s="35"/>
      <c r="X1312" s="35"/>
      <c r="Y1312" s="35"/>
      <c r="Z1312" s="35"/>
      <c r="AA1312" s="35"/>
      <c r="AB1312" s="35"/>
      <c r="AC1312" s="35"/>
      <c r="AD1312" s="35"/>
      <c r="AE1312" s="35"/>
      <c r="AT1312" s="18" t="s">
        <v>264</v>
      </c>
      <c r="AU1312" s="18" t="s">
        <v>80</v>
      </c>
    </row>
    <row r="1313" spans="1:65" s="2" customFormat="1" ht="16.5" customHeight="1">
      <c r="A1313" s="35"/>
      <c r="B1313" s="36"/>
      <c r="C1313" s="193" t="s">
        <v>2348</v>
      </c>
      <c r="D1313" s="193" t="s">
        <v>164</v>
      </c>
      <c r="E1313" s="194" t="s">
        <v>2349</v>
      </c>
      <c r="F1313" s="195" t="s">
        <v>2350</v>
      </c>
      <c r="G1313" s="196" t="s">
        <v>481</v>
      </c>
      <c r="H1313" s="197">
        <v>1</v>
      </c>
      <c r="I1313" s="198"/>
      <c r="J1313" s="199">
        <f>ROUND(I1313*H1313,2)</f>
        <v>0</v>
      </c>
      <c r="K1313" s="195" t="s">
        <v>19</v>
      </c>
      <c r="L1313" s="40"/>
      <c r="M1313" s="200" t="s">
        <v>19</v>
      </c>
      <c r="N1313" s="201" t="s">
        <v>42</v>
      </c>
      <c r="O1313" s="65"/>
      <c r="P1313" s="202">
        <f>O1313*H1313</f>
        <v>0</v>
      </c>
      <c r="Q1313" s="202">
        <v>0</v>
      </c>
      <c r="R1313" s="202">
        <f>Q1313*H1313</f>
        <v>0</v>
      </c>
      <c r="S1313" s="202">
        <v>0</v>
      </c>
      <c r="T1313" s="203">
        <f>S1313*H1313</f>
        <v>0</v>
      </c>
      <c r="U1313" s="35"/>
      <c r="V1313" s="35"/>
      <c r="W1313" s="35"/>
      <c r="X1313" s="35"/>
      <c r="Y1313" s="35"/>
      <c r="Z1313" s="35"/>
      <c r="AA1313" s="35"/>
      <c r="AB1313" s="35"/>
      <c r="AC1313" s="35"/>
      <c r="AD1313" s="35"/>
      <c r="AE1313" s="35"/>
      <c r="AR1313" s="204" t="s">
        <v>254</v>
      </c>
      <c r="AT1313" s="204" t="s">
        <v>164</v>
      </c>
      <c r="AU1313" s="204" t="s">
        <v>80</v>
      </c>
      <c r="AY1313" s="18" t="s">
        <v>162</v>
      </c>
      <c r="BE1313" s="205">
        <f>IF(N1313="základní",J1313,0)</f>
        <v>0</v>
      </c>
      <c r="BF1313" s="205">
        <f>IF(N1313="snížená",J1313,0)</f>
        <v>0</v>
      </c>
      <c r="BG1313" s="205">
        <f>IF(N1313="zákl. přenesená",J1313,0)</f>
        <v>0</v>
      </c>
      <c r="BH1313" s="205">
        <f>IF(N1313="sníž. přenesená",J1313,0)</f>
        <v>0</v>
      </c>
      <c r="BI1313" s="205">
        <f>IF(N1313="nulová",J1313,0)</f>
        <v>0</v>
      </c>
      <c r="BJ1313" s="18" t="s">
        <v>78</v>
      </c>
      <c r="BK1313" s="205">
        <f>ROUND(I1313*H1313,2)</f>
        <v>0</v>
      </c>
      <c r="BL1313" s="18" t="s">
        <v>254</v>
      </c>
      <c r="BM1313" s="204" t="s">
        <v>2351</v>
      </c>
    </row>
    <row r="1314" spans="1:65" s="2" customFormat="1" ht="19.5">
      <c r="A1314" s="35"/>
      <c r="B1314" s="36"/>
      <c r="C1314" s="37"/>
      <c r="D1314" s="206" t="s">
        <v>264</v>
      </c>
      <c r="E1314" s="37"/>
      <c r="F1314" s="207" t="s">
        <v>2352</v>
      </c>
      <c r="G1314" s="37"/>
      <c r="H1314" s="37"/>
      <c r="I1314" s="116"/>
      <c r="J1314" s="37"/>
      <c r="K1314" s="37"/>
      <c r="L1314" s="40"/>
      <c r="M1314" s="208"/>
      <c r="N1314" s="209"/>
      <c r="O1314" s="65"/>
      <c r="P1314" s="65"/>
      <c r="Q1314" s="65"/>
      <c r="R1314" s="65"/>
      <c r="S1314" s="65"/>
      <c r="T1314" s="66"/>
      <c r="U1314" s="35"/>
      <c r="V1314" s="35"/>
      <c r="W1314" s="35"/>
      <c r="X1314" s="35"/>
      <c r="Y1314" s="35"/>
      <c r="Z1314" s="35"/>
      <c r="AA1314" s="35"/>
      <c r="AB1314" s="35"/>
      <c r="AC1314" s="35"/>
      <c r="AD1314" s="35"/>
      <c r="AE1314" s="35"/>
      <c r="AT1314" s="18" t="s">
        <v>264</v>
      </c>
      <c r="AU1314" s="18" t="s">
        <v>80</v>
      </c>
    </row>
    <row r="1315" spans="1:65" s="2" customFormat="1" ht="16.5" customHeight="1">
      <c r="A1315" s="35"/>
      <c r="B1315" s="36"/>
      <c r="C1315" s="193" t="s">
        <v>2353</v>
      </c>
      <c r="D1315" s="193" t="s">
        <v>164</v>
      </c>
      <c r="E1315" s="194" t="s">
        <v>2354</v>
      </c>
      <c r="F1315" s="195" t="s">
        <v>2355</v>
      </c>
      <c r="G1315" s="196" t="s">
        <v>481</v>
      </c>
      <c r="H1315" s="197">
        <v>1</v>
      </c>
      <c r="I1315" s="198"/>
      <c r="J1315" s="199">
        <f>ROUND(I1315*H1315,2)</f>
        <v>0</v>
      </c>
      <c r="K1315" s="195" t="s">
        <v>19</v>
      </c>
      <c r="L1315" s="40"/>
      <c r="M1315" s="200" t="s">
        <v>19</v>
      </c>
      <c r="N1315" s="201" t="s">
        <v>42</v>
      </c>
      <c r="O1315" s="65"/>
      <c r="P1315" s="202">
        <f>O1315*H1315</f>
        <v>0</v>
      </c>
      <c r="Q1315" s="202">
        <v>0</v>
      </c>
      <c r="R1315" s="202">
        <f>Q1315*H1315</f>
        <v>0</v>
      </c>
      <c r="S1315" s="202">
        <v>0</v>
      </c>
      <c r="T1315" s="203">
        <f>S1315*H1315</f>
        <v>0</v>
      </c>
      <c r="U1315" s="35"/>
      <c r="V1315" s="35"/>
      <c r="W1315" s="35"/>
      <c r="X1315" s="35"/>
      <c r="Y1315" s="35"/>
      <c r="Z1315" s="35"/>
      <c r="AA1315" s="35"/>
      <c r="AB1315" s="35"/>
      <c r="AC1315" s="35"/>
      <c r="AD1315" s="35"/>
      <c r="AE1315" s="35"/>
      <c r="AR1315" s="204" t="s">
        <v>254</v>
      </c>
      <c r="AT1315" s="204" t="s">
        <v>164</v>
      </c>
      <c r="AU1315" s="204" t="s">
        <v>80</v>
      </c>
      <c r="AY1315" s="18" t="s">
        <v>162</v>
      </c>
      <c r="BE1315" s="205">
        <f>IF(N1315="základní",J1315,0)</f>
        <v>0</v>
      </c>
      <c r="BF1315" s="205">
        <f>IF(N1315="snížená",J1315,0)</f>
        <v>0</v>
      </c>
      <c r="BG1315" s="205">
        <f>IF(N1315="zákl. přenesená",J1315,0)</f>
        <v>0</v>
      </c>
      <c r="BH1315" s="205">
        <f>IF(N1315="sníž. přenesená",J1315,0)</f>
        <v>0</v>
      </c>
      <c r="BI1315" s="205">
        <f>IF(N1315="nulová",J1315,0)</f>
        <v>0</v>
      </c>
      <c r="BJ1315" s="18" t="s">
        <v>78</v>
      </c>
      <c r="BK1315" s="205">
        <f>ROUND(I1315*H1315,2)</f>
        <v>0</v>
      </c>
      <c r="BL1315" s="18" t="s">
        <v>254</v>
      </c>
      <c r="BM1315" s="204" t="s">
        <v>2356</v>
      </c>
    </row>
    <row r="1316" spans="1:65" s="2" customFormat="1" ht="19.5">
      <c r="A1316" s="35"/>
      <c r="B1316" s="36"/>
      <c r="C1316" s="37"/>
      <c r="D1316" s="206" t="s">
        <v>264</v>
      </c>
      <c r="E1316" s="37"/>
      <c r="F1316" s="207" t="s">
        <v>2357</v>
      </c>
      <c r="G1316" s="37"/>
      <c r="H1316" s="37"/>
      <c r="I1316" s="116"/>
      <c r="J1316" s="37"/>
      <c r="K1316" s="37"/>
      <c r="L1316" s="40"/>
      <c r="M1316" s="208"/>
      <c r="N1316" s="209"/>
      <c r="O1316" s="65"/>
      <c r="P1316" s="65"/>
      <c r="Q1316" s="65"/>
      <c r="R1316" s="65"/>
      <c r="S1316" s="65"/>
      <c r="T1316" s="66"/>
      <c r="U1316" s="35"/>
      <c r="V1316" s="35"/>
      <c r="W1316" s="35"/>
      <c r="X1316" s="35"/>
      <c r="Y1316" s="35"/>
      <c r="Z1316" s="35"/>
      <c r="AA1316" s="35"/>
      <c r="AB1316" s="35"/>
      <c r="AC1316" s="35"/>
      <c r="AD1316" s="35"/>
      <c r="AE1316" s="35"/>
      <c r="AT1316" s="18" t="s">
        <v>264</v>
      </c>
      <c r="AU1316" s="18" t="s">
        <v>80</v>
      </c>
    </row>
    <row r="1317" spans="1:65" s="2" customFormat="1" ht="16.5" customHeight="1">
      <c r="A1317" s="35"/>
      <c r="B1317" s="36"/>
      <c r="C1317" s="193" t="s">
        <v>2358</v>
      </c>
      <c r="D1317" s="193" t="s">
        <v>164</v>
      </c>
      <c r="E1317" s="194" t="s">
        <v>2359</v>
      </c>
      <c r="F1317" s="195" t="s">
        <v>2360</v>
      </c>
      <c r="G1317" s="196" t="s">
        <v>481</v>
      </c>
      <c r="H1317" s="197">
        <v>1</v>
      </c>
      <c r="I1317" s="198"/>
      <c r="J1317" s="199">
        <f>ROUND(I1317*H1317,2)</f>
        <v>0</v>
      </c>
      <c r="K1317" s="195" t="s">
        <v>19</v>
      </c>
      <c r="L1317" s="40"/>
      <c r="M1317" s="200" t="s">
        <v>19</v>
      </c>
      <c r="N1317" s="201" t="s">
        <v>42</v>
      </c>
      <c r="O1317" s="65"/>
      <c r="P1317" s="202">
        <f>O1317*H1317</f>
        <v>0</v>
      </c>
      <c r="Q1317" s="202">
        <v>0</v>
      </c>
      <c r="R1317" s="202">
        <f>Q1317*H1317</f>
        <v>0</v>
      </c>
      <c r="S1317" s="202">
        <v>0</v>
      </c>
      <c r="T1317" s="203">
        <f>S1317*H1317</f>
        <v>0</v>
      </c>
      <c r="U1317" s="35"/>
      <c r="V1317" s="35"/>
      <c r="W1317" s="35"/>
      <c r="X1317" s="35"/>
      <c r="Y1317" s="35"/>
      <c r="Z1317" s="35"/>
      <c r="AA1317" s="35"/>
      <c r="AB1317" s="35"/>
      <c r="AC1317" s="35"/>
      <c r="AD1317" s="35"/>
      <c r="AE1317" s="35"/>
      <c r="AR1317" s="204" t="s">
        <v>254</v>
      </c>
      <c r="AT1317" s="204" t="s">
        <v>164</v>
      </c>
      <c r="AU1317" s="204" t="s">
        <v>80</v>
      </c>
      <c r="AY1317" s="18" t="s">
        <v>162</v>
      </c>
      <c r="BE1317" s="205">
        <f>IF(N1317="základní",J1317,0)</f>
        <v>0</v>
      </c>
      <c r="BF1317" s="205">
        <f>IF(N1317="snížená",J1317,0)</f>
        <v>0</v>
      </c>
      <c r="BG1317" s="205">
        <f>IF(N1317="zákl. přenesená",J1317,0)</f>
        <v>0</v>
      </c>
      <c r="BH1317" s="205">
        <f>IF(N1317="sníž. přenesená",J1317,0)</f>
        <v>0</v>
      </c>
      <c r="BI1317" s="205">
        <f>IF(N1317="nulová",J1317,0)</f>
        <v>0</v>
      </c>
      <c r="BJ1317" s="18" t="s">
        <v>78</v>
      </c>
      <c r="BK1317" s="205">
        <f>ROUND(I1317*H1317,2)</f>
        <v>0</v>
      </c>
      <c r="BL1317" s="18" t="s">
        <v>254</v>
      </c>
      <c r="BM1317" s="204" t="s">
        <v>2361</v>
      </c>
    </row>
    <row r="1318" spans="1:65" s="2" customFormat="1" ht="19.5">
      <c r="A1318" s="35"/>
      <c r="B1318" s="36"/>
      <c r="C1318" s="37"/>
      <c r="D1318" s="206" t="s">
        <v>264</v>
      </c>
      <c r="E1318" s="37"/>
      <c r="F1318" s="207" t="s">
        <v>2362</v>
      </c>
      <c r="G1318" s="37"/>
      <c r="H1318" s="37"/>
      <c r="I1318" s="116"/>
      <c r="J1318" s="37"/>
      <c r="K1318" s="37"/>
      <c r="L1318" s="40"/>
      <c r="M1318" s="208"/>
      <c r="N1318" s="209"/>
      <c r="O1318" s="65"/>
      <c r="P1318" s="65"/>
      <c r="Q1318" s="65"/>
      <c r="R1318" s="65"/>
      <c r="S1318" s="65"/>
      <c r="T1318" s="66"/>
      <c r="U1318" s="35"/>
      <c r="V1318" s="35"/>
      <c r="W1318" s="35"/>
      <c r="X1318" s="35"/>
      <c r="Y1318" s="35"/>
      <c r="Z1318" s="35"/>
      <c r="AA1318" s="35"/>
      <c r="AB1318" s="35"/>
      <c r="AC1318" s="35"/>
      <c r="AD1318" s="35"/>
      <c r="AE1318" s="35"/>
      <c r="AT1318" s="18" t="s">
        <v>264</v>
      </c>
      <c r="AU1318" s="18" t="s">
        <v>80</v>
      </c>
    </row>
    <row r="1319" spans="1:65" s="2" customFormat="1" ht="16.5" customHeight="1">
      <c r="A1319" s="35"/>
      <c r="B1319" s="36"/>
      <c r="C1319" s="193" t="s">
        <v>2363</v>
      </c>
      <c r="D1319" s="193" t="s">
        <v>164</v>
      </c>
      <c r="E1319" s="194" t="s">
        <v>2364</v>
      </c>
      <c r="F1319" s="195" t="s">
        <v>2365</v>
      </c>
      <c r="G1319" s="196" t="s">
        <v>481</v>
      </c>
      <c r="H1319" s="197">
        <v>1</v>
      </c>
      <c r="I1319" s="198"/>
      <c r="J1319" s="199">
        <f>ROUND(I1319*H1319,2)</f>
        <v>0</v>
      </c>
      <c r="K1319" s="195" t="s">
        <v>19</v>
      </c>
      <c r="L1319" s="40"/>
      <c r="M1319" s="200" t="s">
        <v>19</v>
      </c>
      <c r="N1319" s="201" t="s">
        <v>42</v>
      </c>
      <c r="O1319" s="65"/>
      <c r="P1319" s="202">
        <f>O1319*H1319</f>
        <v>0</v>
      </c>
      <c r="Q1319" s="202">
        <v>0</v>
      </c>
      <c r="R1319" s="202">
        <f>Q1319*H1319</f>
        <v>0</v>
      </c>
      <c r="S1319" s="202">
        <v>0</v>
      </c>
      <c r="T1319" s="203">
        <f>S1319*H1319</f>
        <v>0</v>
      </c>
      <c r="U1319" s="35"/>
      <c r="V1319" s="35"/>
      <c r="W1319" s="35"/>
      <c r="X1319" s="35"/>
      <c r="Y1319" s="35"/>
      <c r="Z1319" s="35"/>
      <c r="AA1319" s="35"/>
      <c r="AB1319" s="35"/>
      <c r="AC1319" s="35"/>
      <c r="AD1319" s="35"/>
      <c r="AE1319" s="35"/>
      <c r="AR1319" s="204" t="s">
        <v>254</v>
      </c>
      <c r="AT1319" s="204" t="s">
        <v>164</v>
      </c>
      <c r="AU1319" s="204" t="s">
        <v>80</v>
      </c>
      <c r="AY1319" s="18" t="s">
        <v>162</v>
      </c>
      <c r="BE1319" s="205">
        <f>IF(N1319="základní",J1319,0)</f>
        <v>0</v>
      </c>
      <c r="BF1319" s="205">
        <f>IF(N1319="snížená",J1319,0)</f>
        <v>0</v>
      </c>
      <c r="BG1319" s="205">
        <f>IF(N1319="zákl. přenesená",J1319,0)</f>
        <v>0</v>
      </c>
      <c r="BH1319" s="205">
        <f>IF(N1319="sníž. přenesená",J1319,0)</f>
        <v>0</v>
      </c>
      <c r="BI1319" s="205">
        <f>IF(N1319="nulová",J1319,0)</f>
        <v>0</v>
      </c>
      <c r="BJ1319" s="18" t="s">
        <v>78</v>
      </c>
      <c r="BK1319" s="205">
        <f>ROUND(I1319*H1319,2)</f>
        <v>0</v>
      </c>
      <c r="BL1319" s="18" t="s">
        <v>254</v>
      </c>
      <c r="BM1319" s="204" t="s">
        <v>2366</v>
      </c>
    </row>
    <row r="1320" spans="1:65" s="2" customFormat="1" ht="19.5">
      <c r="A1320" s="35"/>
      <c r="B1320" s="36"/>
      <c r="C1320" s="37"/>
      <c r="D1320" s="206" t="s">
        <v>264</v>
      </c>
      <c r="E1320" s="37"/>
      <c r="F1320" s="207" t="s">
        <v>2367</v>
      </c>
      <c r="G1320" s="37"/>
      <c r="H1320" s="37"/>
      <c r="I1320" s="116"/>
      <c r="J1320" s="37"/>
      <c r="K1320" s="37"/>
      <c r="L1320" s="40"/>
      <c r="M1320" s="208"/>
      <c r="N1320" s="209"/>
      <c r="O1320" s="65"/>
      <c r="P1320" s="65"/>
      <c r="Q1320" s="65"/>
      <c r="R1320" s="65"/>
      <c r="S1320" s="65"/>
      <c r="T1320" s="66"/>
      <c r="U1320" s="35"/>
      <c r="V1320" s="35"/>
      <c r="W1320" s="35"/>
      <c r="X1320" s="35"/>
      <c r="Y1320" s="35"/>
      <c r="Z1320" s="35"/>
      <c r="AA1320" s="35"/>
      <c r="AB1320" s="35"/>
      <c r="AC1320" s="35"/>
      <c r="AD1320" s="35"/>
      <c r="AE1320" s="35"/>
      <c r="AT1320" s="18" t="s">
        <v>264</v>
      </c>
      <c r="AU1320" s="18" t="s">
        <v>80</v>
      </c>
    </row>
    <row r="1321" spans="1:65" s="2" customFormat="1" ht="16.5" customHeight="1">
      <c r="A1321" s="35"/>
      <c r="B1321" s="36"/>
      <c r="C1321" s="193" t="s">
        <v>2368</v>
      </c>
      <c r="D1321" s="193" t="s">
        <v>164</v>
      </c>
      <c r="E1321" s="194" t="s">
        <v>2369</v>
      </c>
      <c r="F1321" s="195" t="s">
        <v>2370</v>
      </c>
      <c r="G1321" s="196" t="s">
        <v>481</v>
      </c>
      <c r="H1321" s="197">
        <v>1</v>
      </c>
      <c r="I1321" s="198"/>
      <c r="J1321" s="199">
        <f>ROUND(I1321*H1321,2)</f>
        <v>0</v>
      </c>
      <c r="K1321" s="195" t="s">
        <v>19</v>
      </c>
      <c r="L1321" s="40"/>
      <c r="M1321" s="200" t="s">
        <v>19</v>
      </c>
      <c r="N1321" s="201" t="s">
        <v>42</v>
      </c>
      <c r="O1321" s="65"/>
      <c r="P1321" s="202">
        <f>O1321*H1321</f>
        <v>0</v>
      </c>
      <c r="Q1321" s="202">
        <v>0</v>
      </c>
      <c r="R1321" s="202">
        <f>Q1321*H1321</f>
        <v>0</v>
      </c>
      <c r="S1321" s="202">
        <v>0</v>
      </c>
      <c r="T1321" s="203">
        <f>S1321*H1321</f>
        <v>0</v>
      </c>
      <c r="U1321" s="35"/>
      <c r="V1321" s="35"/>
      <c r="W1321" s="35"/>
      <c r="X1321" s="35"/>
      <c r="Y1321" s="35"/>
      <c r="Z1321" s="35"/>
      <c r="AA1321" s="35"/>
      <c r="AB1321" s="35"/>
      <c r="AC1321" s="35"/>
      <c r="AD1321" s="35"/>
      <c r="AE1321" s="35"/>
      <c r="AR1321" s="204" t="s">
        <v>254</v>
      </c>
      <c r="AT1321" s="204" t="s">
        <v>164</v>
      </c>
      <c r="AU1321" s="204" t="s">
        <v>80</v>
      </c>
      <c r="AY1321" s="18" t="s">
        <v>162</v>
      </c>
      <c r="BE1321" s="205">
        <f>IF(N1321="základní",J1321,0)</f>
        <v>0</v>
      </c>
      <c r="BF1321" s="205">
        <f>IF(N1321="snížená",J1321,0)</f>
        <v>0</v>
      </c>
      <c r="BG1321" s="205">
        <f>IF(N1321="zákl. přenesená",J1321,0)</f>
        <v>0</v>
      </c>
      <c r="BH1321" s="205">
        <f>IF(N1321="sníž. přenesená",J1321,0)</f>
        <v>0</v>
      </c>
      <c r="BI1321" s="205">
        <f>IF(N1321="nulová",J1321,0)</f>
        <v>0</v>
      </c>
      <c r="BJ1321" s="18" t="s">
        <v>78</v>
      </c>
      <c r="BK1321" s="205">
        <f>ROUND(I1321*H1321,2)</f>
        <v>0</v>
      </c>
      <c r="BL1321" s="18" t="s">
        <v>254</v>
      </c>
      <c r="BM1321" s="204" t="s">
        <v>2371</v>
      </c>
    </row>
    <row r="1322" spans="1:65" s="2" customFormat="1" ht="19.5">
      <c r="A1322" s="35"/>
      <c r="B1322" s="36"/>
      <c r="C1322" s="37"/>
      <c r="D1322" s="206" t="s">
        <v>264</v>
      </c>
      <c r="E1322" s="37"/>
      <c r="F1322" s="207" t="s">
        <v>2372</v>
      </c>
      <c r="G1322" s="37"/>
      <c r="H1322" s="37"/>
      <c r="I1322" s="116"/>
      <c r="J1322" s="37"/>
      <c r="K1322" s="37"/>
      <c r="L1322" s="40"/>
      <c r="M1322" s="208"/>
      <c r="N1322" s="209"/>
      <c r="O1322" s="65"/>
      <c r="P1322" s="65"/>
      <c r="Q1322" s="65"/>
      <c r="R1322" s="65"/>
      <c r="S1322" s="65"/>
      <c r="T1322" s="66"/>
      <c r="U1322" s="35"/>
      <c r="V1322" s="35"/>
      <c r="W1322" s="35"/>
      <c r="X1322" s="35"/>
      <c r="Y1322" s="35"/>
      <c r="Z1322" s="35"/>
      <c r="AA1322" s="35"/>
      <c r="AB1322" s="35"/>
      <c r="AC1322" s="35"/>
      <c r="AD1322" s="35"/>
      <c r="AE1322" s="35"/>
      <c r="AT1322" s="18" t="s">
        <v>264</v>
      </c>
      <c r="AU1322" s="18" t="s">
        <v>80</v>
      </c>
    </row>
    <row r="1323" spans="1:65" s="2" customFormat="1" ht="16.5" customHeight="1">
      <c r="A1323" s="35"/>
      <c r="B1323" s="36"/>
      <c r="C1323" s="193" t="s">
        <v>2373</v>
      </c>
      <c r="D1323" s="193" t="s">
        <v>164</v>
      </c>
      <c r="E1323" s="194" t="s">
        <v>2374</v>
      </c>
      <c r="F1323" s="195" t="s">
        <v>2375</v>
      </c>
      <c r="G1323" s="196" t="s">
        <v>481</v>
      </c>
      <c r="H1323" s="197">
        <v>1</v>
      </c>
      <c r="I1323" s="198"/>
      <c r="J1323" s="199">
        <f>ROUND(I1323*H1323,2)</f>
        <v>0</v>
      </c>
      <c r="K1323" s="195" t="s">
        <v>19</v>
      </c>
      <c r="L1323" s="40"/>
      <c r="M1323" s="200" t="s">
        <v>19</v>
      </c>
      <c r="N1323" s="201" t="s">
        <v>42</v>
      </c>
      <c r="O1323" s="65"/>
      <c r="P1323" s="202">
        <f>O1323*H1323</f>
        <v>0</v>
      </c>
      <c r="Q1323" s="202">
        <v>0</v>
      </c>
      <c r="R1323" s="202">
        <f>Q1323*H1323</f>
        <v>0</v>
      </c>
      <c r="S1323" s="202">
        <v>0</v>
      </c>
      <c r="T1323" s="203">
        <f>S1323*H1323</f>
        <v>0</v>
      </c>
      <c r="U1323" s="35"/>
      <c r="V1323" s="35"/>
      <c r="W1323" s="35"/>
      <c r="X1323" s="35"/>
      <c r="Y1323" s="35"/>
      <c r="Z1323" s="35"/>
      <c r="AA1323" s="35"/>
      <c r="AB1323" s="35"/>
      <c r="AC1323" s="35"/>
      <c r="AD1323" s="35"/>
      <c r="AE1323" s="35"/>
      <c r="AR1323" s="204" t="s">
        <v>254</v>
      </c>
      <c r="AT1323" s="204" t="s">
        <v>164</v>
      </c>
      <c r="AU1323" s="204" t="s">
        <v>80</v>
      </c>
      <c r="AY1323" s="18" t="s">
        <v>162</v>
      </c>
      <c r="BE1323" s="205">
        <f>IF(N1323="základní",J1323,0)</f>
        <v>0</v>
      </c>
      <c r="BF1323" s="205">
        <f>IF(N1323="snížená",J1323,0)</f>
        <v>0</v>
      </c>
      <c r="BG1323" s="205">
        <f>IF(N1323="zákl. přenesená",J1323,0)</f>
        <v>0</v>
      </c>
      <c r="BH1323" s="205">
        <f>IF(N1323="sníž. přenesená",J1323,0)</f>
        <v>0</v>
      </c>
      <c r="BI1323" s="205">
        <f>IF(N1323="nulová",J1323,0)</f>
        <v>0</v>
      </c>
      <c r="BJ1323" s="18" t="s">
        <v>78</v>
      </c>
      <c r="BK1323" s="205">
        <f>ROUND(I1323*H1323,2)</f>
        <v>0</v>
      </c>
      <c r="BL1323" s="18" t="s">
        <v>254</v>
      </c>
      <c r="BM1323" s="204" t="s">
        <v>2376</v>
      </c>
    </row>
    <row r="1324" spans="1:65" s="2" customFormat="1" ht="19.5">
      <c r="A1324" s="35"/>
      <c r="B1324" s="36"/>
      <c r="C1324" s="37"/>
      <c r="D1324" s="206" t="s">
        <v>264</v>
      </c>
      <c r="E1324" s="37"/>
      <c r="F1324" s="207" t="s">
        <v>2377</v>
      </c>
      <c r="G1324" s="37"/>
      <c r="H1324" s="37"/>
      <c r="I1324" s="116"/>
      <c r="J1324" s="37"/>
      <c r="K1324" s="37"/>
      <c r="L1324" s="40"/>
      <c r="M1324" s="208"/>
      <c r="N1324" s="209"/>
      <c r="O1324" s="65"/>
      <c r="P1324" s="65"/>
      <c r="Q1324" s="65"/>
      <c r="R1324" s="65"/>
      <c r="S1324" s="65"/>
      <c r="T1324" s="66"/>
      <c r="U1324" s="35"/>
      <c r="V1324" s="35"/>
      <c r="W1324" s="35"/>
      <c r="X1324" s="35"/>
      <c r="Y1324" s="35"/>
      <c r="Z1324" s="35"/>
      <c r="AA1324" s="35"/>
      <c r="AB1324" s="35"/>
      <c r="AC1324" s="35"/>
      <c r="AD1324" s="35"/>
      <c r="AE1324" s="35"/>
      <c r="AT1324" s="18" t="s">
        <v>264</v>
      </c>
      <c r="AU1324" s="18" t="s">
        <v>80</v>
      </c>
    </row>
    <row r="1325" spans="1:65" s="2" customFormat="1" ht="16.5" customHeight="1">
      <c r="A1325" s="35"/>
      <c r="B1325" s="36"/>
      <c r="C1325" s="193" t="s">
        <v>2378</v>
      </c>
      <c r="D1325" s="193" t="s">
        <v>164</v>
      </c>
      <c r="E1325" s="194" t="s">
        <v>2379</v>
      </c>
      <c r="F1325" s="195" t="s">
        <v>2380</v>
      </c>
      <c r="G1325" s="196" t="s">
        <v>481</v>
      </c>
      <c r="H1325" s="197">
        <v>3</v>
      </c>
      <c r="I1325" s="198"/>
      <c r="J1325" s="199">
        <f>ROUND(I1325*H1325,2)</f>
        <v>0</v>
      </c>
      <c r="K1325" s="195" t="s">
        <v>19</v>
      </c>
      <c r="L1325" s="40"/>
      <c r="M1325" s="200" t="s">
        <v>19</v>
      </c>
      <c r="N1325" s="201" t="s">
        <v>42</v>
      </c>
      <c r="O1325" s="65"/>
      <c r="P1325" s="202">
        <f>O1325*H1325</f>
        <v>0</v>
      </c>
      <c r="Q1325" s="202">
        <v>0</v>
      </c>
      <c r="R1325" s="202">
        <f>Q1325*H1325</f>
        <v>0</v>
      </c>
      <c r="S1325" s="202">
        <v>0</v>
      </c>
      <c r="T1325" s="203">
        <f>S1325*H1325</f>
        <v>0</v>
      </c>
      <c r="U1325" s="35"/>
      <c r="V1325" s="35"/>
      <c r="W1325" s="35"/>
      <c r="X1325" s="35"/>
      <c r="Y1325" s="35"/>
      <c r="Z1325" s="35"/>
      <c r="AA1325" s="35"/>
      <c r="AB1325" s="35"/>
      <c r="AC1325" s="35"/>
      <c r="AD1325" s="35"/>
      <c r="AE1325" s="35"/>
      <c r="AR1325" s="204" t="s">
        <v>254</v>
      </c>
      <c r="AT1325" s="204" t="s">
        <v>164</v>
      </c>
      <c r="AU1325" s="204" t="s">
        <v>80</v>
      </c>
      <c r="AY1325" s="18" t="s">
        <v>162</v>
      </c>
      <c r="BE1325" s="205">
        <f>IF(N1325="základní",J1325,0)</f>
        <v>0</v>
      </c>
      <c r="BF1325" s="205">
        <f>IF(N1325="snížená",J1325,0)</f>
        <v>0</v>
      </c>
      <c r="BG1325" s="205">
        <f>IF(N1325="zákl. přenesená",J1325,0)</f>
        <v>0</v>
      </c>
      <c r="BH1325" s="205">
        <f>IF(N1325="sníž. přenesená",J1325,0)</f>
        <v>0</v>
      </c>
      <c r="BI1325" s="205">
        <f>IF(N1325="nulová",J1325,0)</f>
        <v>0</v>
      </c>
      <c r="BJ1325" s="18" t="s">
        <v>78</v>
      </c>
      <c r="BK1325" s="205">
        <f>ROUND(I1325*H1325,2)</f>
        <v>0</v>
      </c>
      <c r="BL1325" s="18" t="s">
        <v>254</v>
      </c>
      <c r="BM1325" s="204" t="s">
        <v>2381</v>
      </c>
    </row>
    <row r="1326" spans="1:65" s="2" customFormat="1" ht="19.5">
      <c r="A1326" s="35"/>
      <c r="B1326" s="36"/>
      <c r="C1326" s="37"/>
      <c r="D1326" s="206" t="s">
        <v>264</v>
      </c>
      <c r="E1326" s="37"/>
      <c r="F1326" s="207" t="s">
        <v>2382</v>
      </c>
      <c r="G1326" s="37"/>
      <c r="H1326" s="37"/>
      <c r="I1326" s="116"/>
      <c r="J1326" s="37"/>
      <c r="K1326" s="37"/>
      <c r="L1326" s="40"/>
      <c r="M1326" s="208"/>
      <c r="N1326" s="209"/>
      <c r="O1326" s="65"/>
      <c r="P1326" s="65"/>
      <c r="Q1326" s="65"/>
      <c r="R1326" s="65"/>
      <c r="S1326" s="65"/>
      <c r="T1326" s="66"/>
      <c r="U1326" s="35"/>
      <c r="V1326" s="35"/>
      <c r="W1326" s="35"/>
      <c r="X1326" s="35"/>
      <c r="Y1326" s="35"/>
      <c r="Z1326" s="35"/>
      <c r="AA1326" s="35"/>
      <c r="AB1326" s="35"/>
      <c r="AC1326" s="35"/>
      <c r="AD1326" s="35"/>
      <c r="AE1326" s="35"/>
      <c r="AT1326" s="18" t="s">
        <v>264</v>
      </c>
      <c r="AU1326" s="18" t="s">
        <v>80</v>
      </c>
    </row>
    <row r="1327" spans="1:65" s="2" customFormat="1" ht="16.5" customHeight="1">
      <c r="A1327" s="35"/>
      <c r="B1327" s="36"/>
      <c r="C1327" s="193" t="s">
        <v>2383</v>
      </c>
      <c r="D1327" s="193" t="s">
        <v>164</v>
      </c>
      <c r="E1327" s="194" t="s">
        <v>2384</v>
      </c>
      <c r="F1327" s="195" t="s">
        <v>2385</v>
      </c>
      <c r="G1327" s="196" t="s">
        <v>481</v>
      </c>
      <c r="H1327" s="197">
        <v>4</v>
      </c>
      <c r="I1327" s="198"/>
      <c r="J1327" s="199">
        <f>ROUND(I1327*H1327,2)</f>
        <v>0</v>
      </c>
      <c r="K1327" s="195" t="s">
        <v>19</v>
      </c>
      <c r="L1327" s="40"/>
      <c r="M1327" s="200" t="s">
        <v>19</v>
      </c>
      <c r="N1327" s="201" t="s">
        <v>42</v>
      </c>
      <c r="O1327" s="65"/>
      <c r="P1327" s="202">
        <f>O1327*H1327</f>
        <v>0</v>
      </c>
      <c r="Q1327" s="202">
        <v>0</v>
      </c>
      <c r="R1327" s="202">
        <f>Q1327*H1327</f>
        <v>0</v>
      </c>
      <c r="S1327" s="202">
        <v>0</v>
      </c>
      <c r="T1327" s="203">
        <f>S1327*H1327</f>
        <v>0</v>
      </c>
      <c r="U1327" s="35"/>
      <c r="V1327" s="35"/>
      <c r="W1327" s="35"/>
      <c r="X1327" s="35"/>
      <c r="Y1327" s="35"/>
      <c r="Z1327" s="35"/>
      <c r="AA1327" s="35"/>
      <c r="AB1327" s="35"/>
      <c r="AC1327" s="35"/>
      <c r="AD1327" s="35"/>
      <c r="AE1327" s="35"/>
      <c r="AR1327" s="204" t="s">
        <v>254</v>
      </c>
      <c r="AT1327" s="204" t="s">
        <v>164</v>
      </c>
      <c r="AU1327" s="204" t="s">
        <v>80</v>
      </c>
      <c r="AY1327" s="18" t="s">
        <v>162</v>
      </c>
      <c r="BE1327" s="205">
        <f>IF(N1327="základní",J1327,0)</f>
        <v>0</v>
      </c>
      <c r="BF1327" s="205">
        <f>IF(N1327="snížená",J1327,0)</f>
        <v>0</v>
      </c>
      <c r="BG1327" s="205">
        <f>IF(N1327="zákl. přenesená",J1327,0)</f>
        <v>0</v>
      </c>
      <c r="BH1327" s="205">
        <f>IF(N1327="sníž. přenesená",J1327,0)</f>
        <v>0</v>
      </c>
      <c r="BI1327" s="205">
        <f>IF(N1327="nulová",J1327,0)</f>
        <v>0</v>
      </c>
      <c r="BJ1327" s="18" t="s">
        <v>78</v>
      </c>
      <c r="BK1327" s="205">
        <f>ROUND(I1327*H1327,2)</f>
        <v>0</v>
      </c>
      <c r="BL1327" s="18" t="s">
        <v>254</v>
      </c>
      <c r="BM1327" s="204" t="s">
        <v>2386</v>
      </c>
    </row>
    <row r="1328" spans="1:65" s="2" customFormat="1" ht="19.5">
      <c r="A1328" s="35"/>
      <c r="B1328" s="36"/>
      <c r="C1328" s="37"/>
      <c r="D1328" s="206" t="s">
        <v>264</v>
      </c>
      <c r="E1328" s="37"/>
      <c r="F1328" s="207" t="s">
        <v>2387</v>
      </c>
      <c r="G1328" s="37"/>
      <c r="H1328" s="37"/>
      <c r="I1328" s="116"/>
      <c r="J1328" s="37"/>
      <c r="K1328" s="37"/>
      <c r="L1328" s="40"/>
      <c r="M1328" s="208"/>
      <c r="N1328" s="209"/>
      <c r="O1328" s="65"/>
      <c r="P1328" s="65"/>
      <c r="Q1328" s="65"/>
      <c r="R1328" s="65"/>
      <c r="S1328" s="65"/>
      <c r="T1328" s="66"/>
      <c r="U1328" s="35"/>
      <c r="V1328" s="35"/>
      <c r="W1328" s="35"/>
      <c r="X1328" s="35"/>
      <c r="Y1328" s="35"/>
      <c r="Z1328" s="35"/>
      <c r="AA1328" s="35"/>
      <c r="AB1328" s="35"/>
      <c r="AC1328" s="35"/>
      <c r="AD1328" s="35"/>
      <c r="AE1328" s="35"/>
      <c r="AT1328" s="18" t="s">
        <v>264</v>
      </c>
      <c r="AU1328" s="18" t="s">
        <v>80</v>
      </c>
    </row>
    <row r="1329" spans="1:65" s="2" customFormat="1" ht="16.5" customHeight="1">
      <c r="A1329" s="35"/>
      <c r="B1329" s="36"/>
      <c r="C1329" s="193" t="s">
        <v>2388</v>
      </c>
      <c r="D1329" s="193" t="s">
        <v>164</v>
      </c>
      <c r="E1329" s="194" t="s">
        <v>2389</v>
      </c>
      <c r="F1329" s="195" t="s">
        <v>2390</v>
      </c>
      <c r="G1329" s="196" t="s">
        <v>481</v>
      </c>
      <c r="H1329" s="197">
        <v>2</v>
      </c>
      <c r="I1329" s="198"/>
      <c r="J1329" s="199">
        <f>ROUND(I1329*H1329,2)</f>
        <v>0</v>
      </c>
      <c r="K1329" s="195" t="s">
        <v>19</v>
      </c>
      <c r="L1329" s="40"/>
      <c r="M1329" s="200" t="s">
        <v>19</v>
      </c>
      <c r="N1329" s="201" t="s">
        <v>42</v>
      </c>
      <c r="O1329" s="65"/>
      <c r="P1329" s="202">
        <f>O1329*H1329</f>
        <v>0</v>
      </c>
      <c r="Q1329" s="202">
        <v>0</v>
      </c>
      <c r="R1329" s="202">
        <f>Q1329*H1329</f>
        <v>0</v>
      </c>
      <c r="S1329" s="202">
        <v>0</v>
      </c>
      <c r="T1329" s="203">
        <f>S1329*H1329</f>
        <v>0</v>
      </c>
      <c r="U1329" s="35"/>
      <c r="V1329" s="35"/>
      <c r="W1329" s="35"/>
      <c r="X1329" s="35"/>
      <c r="Y1329" s="35"/>
      <c r="Z1329" s="35"/>
      <c r="AA1329" s="35"/>
      <c r="AB1329" s="35"/>
      <c r="AC1329" s="35"/>
      <c r="AD1329" s="35"/>
      <c r="AE1329" s="35"/>
      <c r="AR1329" s="204" t="s">
        <v>254</v>
      </c>
      <c r="AT1329" s="204" t="s">
        <v>164</v>
      </c>
      <c r="AU1329" s="204" t="s">
        <v>80</v>
      </c>
      <c r="AY1329" s="18" t="s">
        <v>162</v>
      </c>
      <c r="BE1329" s="205">
        <f>IF(N1329="základní",J1329,0)</f>
        <v>0</v>
      </c>
      <c r="BF1329" s="205">
        <f>IF(N1329="snížená",J1329,0)</f>
        <v>0</v>
      </c>
      <c r="BG1329" s="205">
        <f>IF(N1329="zákl. přenesená",J1329,0)</f>
        <v>0</v>
      </c>
      <c r="BH1329" s="205">
        <f>IF(N1329="sníž. přenesená",J1329,0)</f>
        <v>0</v>
      </c>
      <c r="BI1329" s="205">
        <f>IF(N1329="nulová",J1329,0)</f>
        <v>0</v>
      </c>
      <c r="BJ1329" s="18" t="s">
        <v>78</v>
      </c>
      <c r="BK1329" s="205">
        <f>ROUND(I1329*H1329,2)</f>
        <v>0</v>
      </c>
      <c r="BL1329" s="18" t="s">
        <v>254</v>
      </c>
      <c r="BM1329" s="204" t="s">
        <v>2391</v>
      </c>
    </row>
    <row r="1330" spans="1:65" s="2" customFormat="1" ht="19.5">
      <c r="A1330" s="35"/>
      <c r="B1330" s="36"/>
      <c r="C1330" s="37"/>
      <c r="D1330" s="206" t="s">
        <v>264</v>
      </c>
      <c r="E1330" s="37"/>
      <c r="F1330" s="207" t="s">
        <v>2392</v>
      </c>
      <c r="G1330" s="37"/>
      <c r="H1330" s="37"/>
      <c r="I1330" s="116"/>
      <c r="J1330" s="37"/>
      <c r="K1330" s="37"/>
      <c r="L1330" s="40"/>
      <c r="M1330" s="208"/>
      <c r="N1330" s="209"/>
      <c r="O1330" s="65"/>
      <c r="P1330" s="65"/>
      <c r="Q1330" s="65"/>
      <c r="R1330" s="65"/>
      <c r="S1330" s="65"/>
      <c r="T1330" s="66"/>
      <c r="U1330" s="35"/>
      <c r="V1330" s="35"/>
      <c r="W1330" s="35"/>
      <c r="X1330" s="35"/>
      <c r="Y1330" s="35"/>
      <c r="Z1330" s="35"/>
      <c r="AA1330" s="35"/>
      <c r="AB1330" s="35"/>
      <c r="AC1330" s="35"/>
      <c r="AD1330" s="35"/>
      <c r="AE1330" s="35"/>
      <c r="AT1330" s="18" t="s">
        <v>264</v>
      </c>
      <c r="AU1330" s="18" t="s">
        <v>80</v>
      </c>
    </row>
    <row r="1331" spans="1:65" s="2" customFormat="1" ht="16.5" customHeight="1">
      <c r="A1331" s="35"/>
      <c r="B1331" s="36"/>
      <c r="C1331" s="193" t="s">
        <v>2393</v>
      </c>
      <c r="D1331" s="193" t="s">
        <v>164</v>
      </c>
      <c r="E1331" s="194" t="s">
        <v>2394</v>
      </c>
      <c r="F1331" s="195" t="s">
        <v>2395</v>
      </c>
      <c r="G1331" s="196" t="s">
        <v>481</v>
      </c>
      <c r="H1331" s="197">
        <v>1</v>
      </c>
      <c r="I1331" s="198"/>
      <c r="J1331" s="199">
        <f>ROUND(I1331*H1331,2)</f>
        <v>0</v>
      </c>
      <c r="K1331" s="195" t="s">
        <v>19</v>
      </c>
      <c r="L1331" s="40"/>
      <c r="M1331" s="200" t="s">
        <v>19</v>
      </c>
      <c r="N1331" s="201" t="s">
        <v>42</v>
      </c>
      <c r="O1331" s="65"/>
      <c r="P1331" s="202">
        <f>O1331*H1331</f>
        <v>0</v>
      </c>
      <c r="Q1331" s="202">
        <v>0</v>
      </c>
      <c r="R1331" s="202">
        <f>Q1331*H1331</f>
        <v>0</v>
      </c>
      <c r="S1331" s="202">
        <v>0</v>
      </c>
      <c r="T1331" s="203">
        <f>S1331*H1331</f>
        <v>0</v>
      </c>
      <c r="U1331" s="35"/>
      <c r="V1331" s="35"/>
      <c r="W1331" s="35"/>
      <c r="X1331" s="35"/>
      <c r="Y1331" s="35"/>
      <c r="Z1331" s="35"/>
      <c r="AA1331" s="35"/>
      <c r="AB1331" s="35"/>
      <c r="AC1331" s="35"/>
      <c r="AD1331" s="35"/>
      <c r="AE1331" s="35"/>
      <c r="AR1331" s="204" t="s">
        <v>254</v>
      </c>
      <c r="AT1331" s="204" t="s">
        <v>164</v>
      </c>
      <c r="AU1331" s="204" t="s">
        <v>80</v>
      </c>
      <c r="AY1331" s="18" t="s">
        <v>162</v>
      </c>
      <c r="BE1331" s="205">
        <f>IF(N1331="základní",J1331,0)</f>
        <v>0</v>
      </c>
      <c r="BF1331" s="205">
        <f>IF(N1331="snížená",J1331,0)</f>
        <v>0</v>
      </c>
      <c r="BG1331" s="205">
        <f>IF(N1331="zákl. přenesená",J1331,0)</f>
        <v>0</v>
      </c>
      <c r="BH1331" s="205">
        <f>IF(N1331="sníž. přenesená",J1331,0)</f>
        <v>0</v>
      </c>
      <c r="BI1331" s="205">
        <f>IF(N1331="nulová",J1331,0)</f>
        <v>0</v>
      </c>
      <c r="BJ1331" s="18" t="s">
        <v>78</v>
      </c>
      <c r="BK1331" s="205">
        <f>ROUND(I1331*H1331,2)</f>
        <v>0</v>
      </c>
      <c r="BL1331" s="18" t="s">
        <v>254</v>
      </c>
      <c r="BM1331" s="204" t="s">
        <v>2396</v>
      </c>
    </row>
    <row r="1332" spans="1:65" s="2" customFormat="1" ht="19.5">
      <c r="A1332" s="35"/>
      <c r="B1332" s="36"/>
      <c r="C1332" s="37"/>
      <c r="D1332" s="206" t="s">
        <v>264</v>
      </c>
      <c r="E1332" s="37"/>
      <c r="F1332" s="207" t="s">
        <v>2397</v>
      </c>
      <c r="G1332" s="37"/>
      <c r="H1332" s="37"/>
      <c r="I1332" s="116"/>
      <c r="J1332" s="37"/>
      <c r="K1332" s="37"/>
      <c r="L1332" s="40"/>
      <c r="M1332" s="208"/>
      <c r="N1332" s="209"/>
      <c r="O1332" s="65"/>
      <c r="P1332" s="65"/>
      <c r="Q1332" s="65"/>
      <c r="R1332" s="65"/>
      <c r="S1332" s="65"/>
      <c r="T1332" s="66"/>
      <c r="U1332" s="35"/>
      <c r="V1332" s="35"/>
      <c r="W1332" s="35"/>
      <c r="X1332" s="35"/>
      <c r="Y1332" s="35"/>
      <c r="Z1332" s="35"/>
      <c r="AA1332" s="35"/>
      <c r="AB1332" s="35"/>
      <c r="AC1332" s="35"/>
      <c r="AD1332" s="35"/>
      <c r="AE1332" s="35"/>
      <c r="AT1332" s="18" t="s">
        <v>264</v>
      </c>
      <c r="AU1332" s="18" t="s">
        <v>80</v>
      </c>
    </row>
    <row r="1333" spans="1:65" s="2" customFormat="1" ht="16.5" customHeight="1">
      <c r="A1333" s="35"/>
      <c r="B1333" s="36"/>
      <c r="C1333" s="193" t="s">
        <v>2398</v>
      </c>
      <c r="D1333" s="193" t="s">
        <v>164</v>
      </c>
      <c r="E1333" s="194" t="s">
        <v>2399</v>
      </c>
      <c r="F1333" s="195" t="s">
        <v>2400</v>
      </c>
      <c r="G1333" s="196" t="s">
        <v>481</v>
      </c>
      <c r="H1333" s="197">
        <v>1</v>
      </c>
      <c r="I1333" s="198"/>
      <c r="J1333" s="199">
        <f>ROUND(I1333*H1333,2)</f>
        <v>0</v>
      </c>
      <c r="K1333" s="195" t="s">
        <v>19</v>
      </c>
      <c r="L1333" s="40"/>
      <c r="M1333" s="200" t="s">
        <v>19</v>
      </c>
      <c r="N1333" s="201" t="s">
        <v>42</v>
      </c>
      <c r="O1333" s="65"/>
      <c r="P1333" s="202">
        <f>O1333*H1333</f>
        <v>0</v>
      </c>
      <c r="Q1333" s="202">
        <v>0</v>
      </c>
      <c r="R1333" s="202">
        <f>Q1333*H1333</f>
        <v>0</v>
      </c>
      <c r="S1333" s="202">
        <v>0</v>
      </c>
      <c r="T1333" s="203">
        <f>S1333*H1333</f>
        <v>0</v>
      </c>
      <c r="U1333" s="35"/>
      <c r="V1333" s="35"/>
      <c r="W1333" s="35"/>
      <c r="X1333" s="35"/>
      <c r="Y1333" s="35"/>
      <c r="Z1333" s="35"/>
      <c r="AA1333" s="35"/>
      <c r="AB1333" s="35"/>
      <c r="AC1333" s="35"/>
      <c r="AD1333" s="35"/>
      <c r="AE1333" s="35"/>
      <c r="AR1333" s="204" t="s">
        <v>254</v>
      </c>
      <c r="AT1333" s="204" t="s">
        <v>164</v>
      </c>
      <c r="AU1333" s="204" t="s">
        <v>80</v>
      </c>
      <c r="AY1333" s="18" t="s">
        <v>162</v>
      </c>
      <c r="BE1333" s="205">
        <f>IF(N1333="základní",J1333,0)</f>
        <v>0</v>
      </c>
      <c r="BF1333" s="205">
        <f>IF(N1333="snížená",J1333,0)</f>
        <v>0</v>
      </c>
      <c r="BG1333" s="205">
        <f>IF(N1333="zákl. přenesená",J1333,0)</f>
        <v>0</v>
      </c>
      <c r="BH1333" s="205">
        <f>IF(N1333="sníž. přenesená",J1333,0)</f>
        <v>0</v>
      </c>
      <c r="BI1333" s="205">
        <f>IF(N1333="nulová",J1333,0)</f>
        <v>0</v>
      </c>
      <c r="BJ1333" s="18" t="s">
        <v>78</v>
      </c>
      <c r="BK1333" s="205">
        <f>ROUND(I1333*H1333,2)</f>
        <v>0</v>
      </c>
      <c r="BL1333" s="18" t="s">
        <v>254</v>
      </c>
      <c r="BM1333" s="204" t="s">
        <v>2401</v>
      </c>
    </row>
    <row r="1334" spans="1:65" s="2" customFormat="1" ht="19.5">
      <c r="A1334" s="35"/>
      <c r="B1334" s="36"/>
      <c r="C1334" s="37"/>
      <c r="D1334" s="206" t="s">
        <v>264</v>
      </c>
      <c r="E1334" s="37"/>
      <c r="F1334" s="207" t="s">
        <v>2402</v>
      </c>
      <c r="G1334" s="37"/>
      <c r="H1334" s="37"/>
      <c r="I1334" s="116"/>
      <c r="J1334" s="37"/>
      <c r="K1334" s="37"/>
      <c r="L1334" s="40"/>
      <c r="M1334" s="208"/>
      <c r="N1334" s="209"/>
      <c r="O1334" s="65"/>
      <c r="P1334" s="65"/>
      <c r="Q1334" s="65"/>
      <c r="R1334" s="65"/>
      <c r="S1334" s="65"/>
      <c r="T1334" s="66"/>
      <c r="U1334" s="35"/>
      <c r="V1334" s="35"/>
      <c r="W1334" s="35"/>
      <c r="X1334" s="35"/>
      <c r="Y1334" s="35"/>
      <c r="Z1334" s="35"/>
      <c r="AA1334" s="35"/>
      <c r="AB1334" s="35"/>
      <c r="AC1334" s="35"/>
      <c r="AD1334" s="35"/>
      <c r="AE1334" s="35"/>
      <c r="AT1334" s="18" t="s">
        <v>264</v>
      </c>
      <c r="AU1334" s="18" t="s">
        <v>80</v>
      </c>
    </row>
    <row r="1335" spans="1:65" s="2" customFormat="1" ht="16.5" customHeight="1">
      <c r="A1335" s="35"/>
      <c r="B1335" s="36"/>
      <c r="C1335" s="193" t="s">
        <v>2403</v>
      </c>
      <c r="D1335" s="193" t="s">
        <v>164</v>
      </c>
      <c r="E1335" s="194" t="s">
        <v>2404</v>
      </c>
      <c r="F1335" s="195" t="s">
        <v>2405</v>
      </c>
      <c r="G1335" s="196" t="s">
        <v>481</v>
      </c>
      <c r="H1335" s="197">
        <v>2</v>
      </c>
      <c r="I1335" s="198"/>
      <c r="J1335" s="199">
        <f>ROUND(I1335*H1335,2)</f>
        <v>0</v>
      </c>
      <c r="K1335" s="195" t="s">
        <v>19</v>
      </c>
      <c r="L1335" s="40"/>
      <c r="M1335" s="200" t="s">
        <v>19</v>
      </c>
      <c r="N1335" s="201" t="s">
        <v>42</v>
      </c>
      <c r="O1335" s="65"/>
      <c r="P1335" s="202">
        <f>O1335*H1335</f>
        <v>0</v>
      </c>
      <c r="Q1335" s="202">
        <v>0</v>
      </c>
      <c r="R1335" s="202">
        <f>Q1335*H1335</f>
        <v>0</v>
      </c>
      <c r="S1335" s="202">
        <v>0</v>
      </c>
      <c r="T1335" s="203">
        <f>S1335*H1335</f>
        <v>0</v>
      </c>
      <c r="U1335" s="35"/>
      <c r="V1335" s="35"/>
      <c r="W1335" s="35"/>
      <c r="X1335" s="35"/>
      <c r="Y1335" s="35"/>
      <c r="Z1335" s="35"/>
      <c r="AA1335" s="35"/>
      <c r="AB1335" s="35"/>
      <c r="AC1335" s="35"/>
      <c r="AD1335" s="35"/>
      <c r="AE1335" s="35"/>
      <c r="AR1335" s="204" t="s">
        <v>254</v>
      </c>
      <c r="AT1335" s="204" t="s">
        <v>164</v>
      </c>
      <c r="AU1335" s="204" t="s">
        <v>80</v>
      </c>
      <c r="AY1335" s="18" t="s">
        <v>162</v>
      </c>
      <c r="BE1335" s="205">
        <f>IF(N1335="základní",J1335,0)</f>
        <v>0</v>
      </c>
      <c r="BF1335" s="205">
        <f>IF(N1335="snížená",J1335,0)</f>
        <v>0</v>
      </c>
      <c r="BG1335" s="205">
        <f>IF(N1335="zákl. přenesená",J1335,0)</f>
        <v>0</v>
      </c>
      <c r="BH1335" s="205">
        <f>IF(N1335="sníž. přenesená",J1335,0)</f>
        <v>0</v>
      </c>
      <c r="BI1335" s="205">
        <f>IF(N1335="nulová",J1335,0)</f>
        <v>0</v>
      </c>
      <c r="BJ1335" s="18" t="s">
        <v>78</v>
      </c>
      <c r="BK1335" s="205">
        <f>ROUND(I1335*H1335,2)</f>
        <v>0</v>
      </c>
      <c r="BL1335" s="18" t="s">
        <v>254</v>
      </c>
      <c r="BM1335" s="204" t="s">
        <v>2406</v>
      </c>
    </row>
    <row r="1336" spans="1:65" s="2" customFormat="1" ht="19.5">
      <c r="A1336" s="35"/>
      <c r="B1336" s="36"/>
      <c r="C1336" s="37"/>
      <c r="D1336" s="206" t="s">
        <v>264</v>
      </c>
      <c r="E1336" s="37"/>
      <c r="F1336" s="207" t="s">
        <v>2407</v>
      </c>
      <c r="G1336" s="37"/>
      <c r="H1336" s="37"/>
      <c r="I1336" s="116"/>
      <c r="J1336" s="37"/>
      <c r="K1336" s="37"/>
      <c r="L1336" s="40"/>
      <c r="M1336" s="208"/>
      <c r="N1336" s="209"/>
      <c r="O1336" s="65"/>
      <c r="P1336" s="65"/>
      <c r="Q1336" s="65"/>
      <c r="R1336" s="65"/>
      <c r="S1336" s="65"/>
      <c r="T1336" s="66"/>
      <c r="U1336" s="35"/>
      <c r="V1336" s="35"/>
      <c r="W1336" s="35"/>
      <c r="X1336" s="35"/>
      <c r="Y1336" s="35"/>
      <c r="Z1336" s="35"/>
      <c r="AA1336" s="35"/>
      <c r="AB1336" s="35"/>
      <c r="AC1336" s="35"/>
      <c r="AD1336" s="35"/>
      <c r="AE1336" s="35"/>
      <c r="AT1336" s="18" t="s">
        <v>264</v>
      </c>
      <c r="AU1336" s="18" t="s">
        <v>80</v>
      </c>
    </row>
    <row r="1337" spans="1:65" s="2" customFormat="1" ht="16.5" customHeight="1">
      <c r="A1337" s="35"/>
      <c r="B1337" s="36"/>
      <c r="C1337" s="193" t="s">
        <v>2408</v>
      </c>
      <c r="D1337" s="193" t="s">
        <v>164</v>
      </c>
      <c r="E1337" s="194" t="s">
        <v>2409</v>
      </c>
      <c r="F1337" s="195" t="s">
        <v>2410</v>
      </c>
      <c r="G1337" s="196" t="s">
        <v>481</v>
      </c>
      <c r="H1337" s="197">
        <v>2</v>
      </c>
      <c r="I1337" s="198"/>
      <c r="J1337" s="199">
        <f>ROUND(I1337*H1337,2)</f>
        <v>0</v>
      </c>
      <c r="K1337" s="195" t="s">
        <v>19</v>
      </c>
      <c r="L1337" s="40"/>
      <c r="M1337" s="200" t="s">
        <v>19</v>
      </c>
      <c r="N1337" s="201" t="s">
        <v>42</v>
      </c>
      <c r="O1337" s="65"/>
      <c r="P1337" s="202">
        <f>O1337*H1337</f>
        <v>0</v>
      </c>
      <c r="Q1337" s="202">
        <v>0</v>
      </c>
      <c r="R1337" s="202">
        <f>Q1337*H1337</f>
        <v>0</v>
      </c>
      <c r="S1337" s="202">
        <v>0</v>
      </c>
      <c r="T1337" s="203">
        <f>S1337*H1337</f>
        <v>0</v>
      </c>
      <c r="U1337" s="35"/>
      <c r="V1337" s="35"/>
      <c r="W1337" s="35"/>
      <c r="X1337" s="35"/>
      <c r="Y1337" s="35"/>
      <c r="Z1337" s="35"/>
      <c r="AA1337" s="35"/>
      <c r="AB1337" s="35"/>
      <c r="AC1337" s="35"/>
      <c r="AD1337" s="35"/>
      <c r="AE1337" s="35"/>
      <c r="AR1337" s="204" t="s">
        <v>254</v>
      </c>
      <c r="AT1337" s="204" t="s">
        <v>164</v>
      </c>
      <c r="AU1337" s="204" t="s">
        <v>80</v>
      </c>
      <c r="AY1337" s="18" t="s">
        <v>162</v>
      </c>
      <c r="BE1337" s="205">
        <f>IF(N1337="základní",J1337,0)</f>
        <v>0</v>
      </c>
      <c r="BF1337" s="205">
        <f>IF(N1337="snížená",J1337,0)</f>
        <v>0</v>
      </c>
      <c r="BG1337" s="205">
        <f>IF(N1337="zákl. přenesená",J1337,0)</f>
        <v>0</v>
      </c>
      <c r="BH1337" s="205">
        <f>IF(N1337="sníž. přenesená",J1337,0)</f>
        <v>0</v>
      </c>
      <c r="BI1337" s="205">
        <f>IF(N1337="nulová",J1337,0)</f>
        <v>0</v>
      </c>
      <c r="BJ1337" s="18" t="s">
        <v>78</v>
      </c>
      <c r="BK1337" s="205">
        <f>ROUND(I1337*H1337,2)</f>
        <v>0</v>
      </c>
      <c r="BL1337" s="18" t="s">
        <v>254</v>
      </c>
      <c r="BM1337" s="204" t="s">
        <v>2411</v>
      </c>
    </row>
    <row r="1338" spans="1:65" s="2" customFormat="1" ht="19.5">
      <c r="A1338" s="35"/>
      <c r="B1338" s="36"/>
      <c r="C1338" s="37"/>
      <c r="D1338" s="206" t="s">
        <v>264</v>
      </c>
      <c r="E1338" s="37"/>
      <c r="F1338" s="207" t="s">
        <v>2412</v>
      </c>
      <c r="G1338" s="37"/>
      <c r="H1338" s="37"/>
      <c r="I1338" s="116"/>
      <c r="J1338" s="37"/>
      <c r="K1338" s="37"/>
      <c r="L1338" s="40"/>
      <c r="M1338" s="208"/>
      <c r="N1338" s="209"/>
      <c r="O1338" s="65"/>
      <c r="P1338" s="65"/>
      <c r="Q1338" s="65"/>
      <c r="R1338" s="65"/>
      <c r="S1338" s="65"/>
      <c r="T1338" s="66"/>
      <c r="U1338" s="35"/>
      <c r="V1338" s="35"/>
      <c r="W1338" s="35"/>
      <c r="X1338" s="35"/>
      <c r="Y1338" s="35"/>
      <c r="Z1338" s="35"/>
      <c r="AA1338" s="35"/>
      <c r="AB1338" s="35"/>
      <c r="AC1338" s="35"/>
      <c r="AD1338" s="35"/>
      <c r="AE1338" s="35"/>
      <c r="AT1338" s="18" t="s">
        <v>264</v>
      </c>
      <c r="AU1338" s="18" t="s">
        <v>80</v>
      </c>
    </row>
    <row r="1339" spans="1:65" s="2" customFormat="1" ht="16.5" customHeight="1">
      <c r="A1339" s="35"/>
      <c r="B1339" s="36"/>
      <c r="C1339" s="193" t="s">
        <v>2413</v>
      </c>
      <c r="D1339" s="193" t="s">
        <v>164</v>
      </c>
      <c r="E1339" s="194" t="s">
        <v>2414</v>
      </c>
      <c r="F1339" s="195" t="s">
        <v>2415</v>
      </c>
      <c r="G1339" s="196" t="s">
        <v>481</v>
      </c>
      <c r="H1339" s="197">
        <v>1</v>
      </c>
      <c r="I1339" s="198"/>
      <c r="J1339" s="199">
        <f>ROUND(I1339*H1339,2)</f>
        <v>0</v>
      </c>
      <c r="K1339" s="195" t="s">
        <v>19</v>
      </c>
      <c r="L1339" s="40"/>
      <c r="M1339" s="200" t="s">
        <v>19</v>
      </c>
      <c r="N1339" s="201" t="s">
        <v>42</v>
      </c>
      <c r="O1339" s="65"/>
      <c r="P1339" s="202">
        <f>O1339*H1339</f>
        <v>0</v>
      </c>
      <c r="Q1339" s="202">
        <v>0</v>
      </c>
      <c r="R1339" s="202">
        <f>Q1339*H1339</f>
        <v>0</v>
      </c>
      <c r="S1339" s="202">
        <v>0</v>
      </c>
      <c r="T1339" s="203">
        <f>S1339*H1339</f>
        <v>0</v>
      </c>
      <c r="U1339" s="35"/>
      <c r="V1339" s="35"/>
      <c r="W1339" s="35"/>
      <c r="X1339" s="35"/>
      <c r="Y1339" s="35"/>
      <c r="Z1339" s="35"/>
      <c r="AA1339" s="35"/>
      <c r="AB1339" s="35"/>
      <c r="AC1339" s="35"/>
      <c r="AD1339" s="35"/>
      <c r="AE1339" s="35"/>
      <c r="AR1339" s="204" t="s">
        <v>254</v>
      </c>
      <c r="AT1339" s="204" t="s">
        <v>164</v>
      </c>
      <c r="AU1339" s="204" t="s">
        <v>80</v>
      </c>
      <c r="AY1339" s="18" t="s">
        <v>162</v>
      </c>
      <c r="BE1339" s="205">
        <f>IF(N1339="základní",J1339,0)</f>
        <v>0</v>
      </c>
      <c r="BF1339" s="205">
        <f>IF(N1339="snížená",J1339,0)</f>
        <v>0</v>
      </c>
      <c r="BG1339" s="205">
        <f>IF(N1339="zákl. přenesená",J1339,0)</f>
        <v>0</v>
      </c>
      <c r="BH1339" s="205">
        <f>IF(N1339="sníž. přenesená",J1339,0)</f>
        <v>0</v>
      </c>
      <c r="BI1339" s="205">
        <f>IF(N1339="nulová",J1339,0)</f>
        <v>0</v>
      </c>
      <c r="BJ1339" s="18" t="s">
        <v>78</v>
      </c>
      <c r="BK1339" s="205">
        <f>ROUND(I1339*H1339,2)</f>
        <v>0</v>
      </c>
      <c r="BL1339" s="18" t="s">
        <v>254</v>
      </c>
      <c r="BM1339" s="204" t="s">
        <v>2416</v>
      </c>
    </row>
    <row r="1340" spans="1:65" s="2" customFormat="1" ht="19.5">
      <c r="A1340" s="35"/>
      <c r="B1340" s="36"/>
      <c r="C1340" s="37"/>
      <c r="D1340" s="206" t="s">
        <v>264</v>
      </c>
      <c r="E1340" s="37"/>
      <c r="F1340" s="207" t="s">
        <v>2417</v>
      </c>
      <c r="G1340" s="37"/>
      <c r="H1340" s="37"/>
      <c r="I1340" s="116"/>
      <c r="J1340" s="37"/>
      <c r="K1340" s="37"/>
      <c r="L1340" s="40"/>
      <c r="M1340" s="208"/>
      <c r="N1340" s="209"/>
      <c r="O1340" s="65"/>
      <c r="P1340" s="65"/>
      <c r="Q1340" s="65"/>
      <c r="R1340" s="65"/>
      <c r="S1340" s="65"/>
      <c r="T1340" s="66"/>
      <c r="U1340" s="35"/>
      <c r="V1340" s="35"/>
      <c r="W1340" s="35"/>
      <c r="X1340" s="35"/>
      <c r="Y1340" s="35"/>
      <c r="Z1340" s="35"/>
      <c r="AA1340" s="35"/>
      <c r="AB1340" s="35"/>
      <c r="AC1340" s="35"/>
      <c r="AD1340" s="35"/>
      <c r="AE1340" s="35"/>
      <c r="AT1340" s="18" t="s">
        <v>264</v>
      </c>
      <c r="AU1340" s="18" t="s">
        <v>80</v>
      </c>
    </row>
    <row r="1341" spans="1:65" s="2" customFormat="1" ht="16.5" customHeight="1">
      <c r="A1341" s="35"/>
      <c r="B1341" s="36"/>
      <c r="C1341" s="193" t="s">
        <v>2418</v>
      </c>
      <c r="D1341" s="193" t="s">
        <v>164</v>
      </c>
      <c r="E1341" s="194" t="s">
        <v>2419</v>
      </c>
      <c r="F1341" s="195" t="s">
        <v>2420</v>
      </c>
      <c r="G1341" s="196" t="s">
        <v>245</v>
      </c>
      <c r="H1341" s="197">
        <v>1008</v>
      </c>
      <c r="I1341" s="198"/>
      <c r="J1341" s="199">
        <f>ROUND(I1341*H1341,2)</f>
        <v>0</v>
      </c>
      <c r="K1341" s="195" t="s">
        <v>19</v>
      </c>
      <c r="L1341" s="40"/>
      <c r="M1341" s="200" t="s">
        <v>19</v>
      </c>
      <c r="N1341" s="201" t="s">
        <v>42</v>
      </c>
      <c r="O1341" s="65"/>
      <c r="P1341" s="202">
        <f>O1341*H1341</f>
        <v>0</v>
      </c>
      <c r="Q1341" s="202">
        <v>0</v>
      </c>
      <c r="R1341" s="202">
        <f>Q1341*H1341</f>
        <v>0</v>
      </c>
      <c r="S1341" s="202">
        <v>0</v>
      </c>
      <c r="T1341" s="203">
        <f>S1341*H1341</f>
        <v>0</v>
      </c>
      <c r="U1341" s="35"/>
      <c r="V1341" s="35"/>
      <c r="W1341" s="35"/>
      <c r="X1341" s="35"/>
      <c r="Y1341" s="35"/>
      <c r="Z1341" s="35"/>
      <c r="AA1341" s="35"/>
      <c r="AB1341" s="35"/>
      <c r="AC1341" s="35"/>
      <c r="AD1341" s="35"/>
      <c r="AE1341" s="35"/>
      <c r="AR1341" s="204" t="s">
        <v>254</v>
      </c>
      <c r="AT1341" s="204" t="s">
        <v>164</v>
      </c>
      <c r="AU1341" s="204" t="s">
        <v>80</v>
      </c>
      <c r="AY1341" s="18" t="s">
        <v>162</v>
      </c>
      <c r="BE1341" s="205">
        <f>IF(N1341="základní",J1341,0)</f>
        <v>0</v>
      </c>
      <c r="BF1341" s="205">
        <f>IF(N1341="snížená",J1341,0)</f>
        <v>0</v>
      </c>
      <c r="BG1341" s="205">
        <f>IF(N1341="zákl. přenesená",J1341,0)</f>
        <v>0</v>
      </c>
      <c r="BH1341" s="205">
        <f>IF(N1341="sníž. přenesená",J1341,0)</f>
        <v>0</v>
      </c>
      <c r="BI1341" s="205">
        <f>IF(N1341="nulová",J1341,0)</f>
        <v>0</v>
      </c>
      <c r="BJ1341" s="18" t="s">
        <v>78</v>
      </c>
      <c r="BK1341" s="205">
        <f>ROUND(I1341*H1341,2)</f>
        <v>0</v>
      </c>
      <c r="BL1341" s="18" t="s">
        <v>254</v>
      </c>
      <c r="BM1341" s="204" t="s">
        <v>2421</v>
      </c>
    </row>
    <row r="1342" spans="1:65" s="2" customFormat="1" ht="19.5">
      <c r="A1342" s="35"/>
      <c r="B1342" s="36"/>
      <c r="C1342" s="37"/>
      <c r="D1342" s="206" t="s">
        <v>264</v>
      </c>
      <c r="E1342" s="37"/>
      <c r="F1342" s="207" t="s">
        <v>2422</v>
      </c>
      <c r="G1342" s="37"/>
      <c r="H1342" s="37"/>
      <c r="I1342" s="116"/>
      <c r="J1342" s="37"/>
      <c r="K1342" s="37"/>
      <c r="L1342" s="40"/>
      <c r="M1342" s="208"/>
      <c r="N1342" s="209"/>
      <c r="O1342" s="65"/>
      <c r="P1342" s="65"/>
      <c r="Q1342" s="65"/>
      <c r="R1342" s="65"/>
      <c r="S1342" s="65"/>
      <c r="T1342" s="66"/>
      <c r="U1342" s="35"/>
      <c r="V1342" s="35"/>
      <c r="W1342" s="35"/>
      <c r="X1342" s="35"/>
      <c r="Y1342" s="35"/>
      <c r="Z1342" s="35"/>
      <c r="AA1342" s="35"/>
      <c r="AB1342" s="35"/>
      <c r="AC1342" s="35"/>
      <c r="AD1342" s="35"/>
      <c r="AE1342" s="35"/>
      <c r="AT1342" s="18" t="s">
        <v>264</v>
      </c>
      <c r="AU1342" s="18" t="s">
        <v>80</v>
      </c>
    </row>
    <row r="1343" spans="1:65" s="2" customFormat="1" ht="16.5" customHeight="1">
      <c r="A1343" s="35"/>
      <c r="B1343" s="36"/>
      <c r="C1343" s="193" t="s">
        <v>2423</v>
      </c>
      <c r="D1343" s="193" t="s">
        <v>164</v>
      </c>
      <c r="E1343" s="194" t="s">
        <v>2424</v>
      </c>
      <c r="F1343" s="195" t="s">
        <v>2425</v>
      </c>
      <c r="G1343" s="196" t="s">
        <v>481</v>
      </c>
      <c r="H1343" s="197">
        <v>3</v>
      </c>
      <c r="I1343" s="198"/>
      <c r="J1343" s="199">
        <f>ROUND(I1343*H1343,2)</f>
        <v>0</v>
      </c>
      <c r="K1343" s="195" t="s">
        <v>19</v>
      </c>
      <c r="L1343" s="40"/>
      <c r="M1343" s="200" t="s">
        <v>19</v>
      </c>
      <c r="N1343" s="201" t="s">
        <v>42</v>
      </c>
      <c r="O1343" s="65"/>
      <c r="P1343" s="202">
        <f>O1343*H1343</f>
        <v>0</v>
      </c>
      <c r="Q1343" s="202">
        <v>0</v>
      </c>
      <c r="R1343" s="202">
        <f>Q1343*H1343</f>
        <v>0</v>
      </c>
      <c r="S1343" s="202">
        <v>0</v>
      </c>
      <c r="T1343" s="203">
        <f>S1343*H1343</f>
        <v>0</v>
      </c>
      <c r="U1343" s="35"/>
      <c r="V1343" s="35"/>
      <c r="W1343" s="35"/>
      <c r="X1343" s="35"/>
      <c r="Y1343" s="35"/>
      <c r="Z1343" s="35"/>
      <c r="AA1343" s="35"/>
      <c r="AB1343" s="35"/>
      <c r="AC1343" s="35"/>
      <c r="AD1343" s="35"/>
      <c r="AE1343" s="35"/>
      <c r="AR1343" s="204" t="s">
        <v>254</v>
      </c>
      <c r="AT1343" s="204" t="s">
        <v>164</v>
      </c>
      <c r="AU1343" s="204" t="s">
        <v>80</v>
      </c>
      <c r="AY1343" s="18" t="s">
        <v>162</v>
      </c>
      <c r="BE1343" s="205">
        <f>IF(N1343="základní",J1343,0)</f>
        <v>0</v>
      </c>
      <c r="BF1343" s="205">
        <f>IF(N1343="snížená",J1343,0)</f>
        <v>0</v>
      </c>
      <c r="BG1343" s="205">
        <f>IF(N1343="zákl. přenesená",J1343,0)</f>
        <v>0</v>
      </c>
      <c r="BH1343" s="205">
        <f>IF(N1343="sníž. přenesená",J1343,0)</f>
        <v>0</v>
      </c>
      <c r="BI1343" s="205">
        <f>IF(N1343="nulová",J1343,0)</f>
        <v>0</v>
      </c>
      <c r="BJ1343" s="18" t="s">
        <v>78</v>
      </c>
      <c r="BK1343" s="205">
        <f>ROUND(I1343*H1343,2)</f>
        <v>0</v>
      </c>
      <c r="BL1343" s="18" t="s">
        <v>254</v>
      </c>
      <c r="BM1343" s="204" t="s">
        <v>2426</v>
      </c>
    </row>
    <row r="1344" spans="1:65" s="2" customFormat="1" ht="19.5">
      <c r="A1344" s="35"/>
      <c r="B1344" s="36"/>
      <c r="C1344" s="37"/>
      <c r="D1344" s="206" t="s">
        <v>264</v>
      </c>
      <c r="E1344" s="37"/>
      <c r="F1344" s="207" t="s">
        <v>2427</v>
      </c>
      <c r="G1344" s="37"/>
      <c r="H1344" s="37"/>
      <c r="I1344" s="116"/>
      <c r="J1344" s="37"/>
      <c r="K1344" s="37"/>
      <c r="L1344" s="40"/>
      <c r="M1344" s="208"/>
      <c r="N1344" s="209"/>
      <c r="O1344" s="65"/>
      <c r="P1344" s="65"/>
      <c r="Q1344" s="65"/>
      <c r="R1344" s="65"/>
      <c r="S1344" s="65"/>
      <c r="T1344" s="66"/>
      <c r="U1344" s="35"/>
      <c r="V1344" s="35"/>
      <c r="W1344" s="35"/>
      <c r="X1344" s="35"/>
      <c r="Y1344" s="35"/>
      <c r="Z1344" s="35"/>
      <c r="AA1344" s="35"/>
      <c r="AB1344" s="35"/>
      <c r="AC1344" s="35"/>
      <c r="AD1344" s="35"/>
      <c r="AE1344" s="35"/>
      <c r="AT1344" s="18" t="s">
        <v>264</v>
      </c>
      <c r="AU1344" s="18" t="s">
        <v>80</v>
      </c>
    </row>
    <row r="1345" spans="1:65" s="2" customFormat="1" ht="16.5" customHeight="1">
      <c r="A1345" s="35"/>
      <c r="B1345" s="36"/>
      <c r="C1345" s="193" t="s">
        <v>2428</v>
      </c>
      <c r="D1345" s="193" t="s">
        <v>164</v>
      </c>
      <c r="E1345" s="194" t="s">
        <v>2429</v>
      </c>
      <c r="F1345" s="195" t="s">
        <v>2430</v>
      </c>
      <c r="G1345" s="196" t="s">
        <v>481</v>
      </c>
      <c r="H1345" s="197">
        <v>1</v>
      </c>
      <c r="I1345" s="198"/>
      <c r="J1345" s="199">
        <f>ROUND(I1345*H1345,2)</f>
        <v>0</v>
      </c>
      <c r="K1345" s="195" t="s">
        <v>19</v>
      </c>
      <c r="L1345" s="40"/>
      <c r="M1345" s="200" t="s">
        <v>19</v>
      </c>
      <c r="N1345" s="201" t="s">
        <v>42</v>
      </c>
      <c r="O1345" s="65"/>
      <c r="P1345" s="202">
        <f>O1345*H1345</f>
        <v>0</v>
      </c>
      <c r="Q1345" s="202">
        <v>0</v>
      </c>
      <c r="R1345" s="202">
        <f>Q1345*H1345</f>
        <v>0</v>
      </c>
      <c r="S1345" s="202">
        <v>0</v>
      </c>
      <c r="T1345" s="203">
        <f>S1345*H1345</f>
        <v>0</v>
      </c>
      <c r="U1345" s="35"/>
      <c r="V1345" s="35"/>
      <c r="W1345" s="35"/>
      <c r="X1345" s="35"/>
      <c r="Y1345" s="35"/>
      <c r="Z1345" s="35"/>
      <c r="AA1345" s="35"/>
      <c r="AB1345" s="35"/>
      <c r="AC1345" s="35"/>
      <c r="AD1345" s="35"/>
      <c r="AE1345" s="35"/>
      <c r="AR1345" s="204" t="s">
        <v>254</v>
      </c>
      <c r="AT1345" s="204" t="s">
        <v>164</v>
      </c>
      <c r="AU1345" s="204" t="s">
        <v>80</v>
      </c>
      <c r="AY1345" s="18" t="s">
        <v>162</v>
      </c>
      <c r="BE1345" s="205">
        <f>IF(N1345="základní",J1345,0)</f>
        <v>0</v>
      </c>
      <c r="BF1345" s="205">
        <f>IF(N1345="snížená",J1345,0)</f>
        <v>0</v>
      </c>
      <c r="BG1345" s="205">
        <f>IF(N1345="zákl. přenesená",J1345,0)</f>
        <v>0</v>
      </c>
      <c r="BH1345" s="205">
        <f>IF(N1345="sníž. přenesená",J1345,0)</f>
        <v>0</v>
      </c>
      <c r="BI1345" s="205">
        <f>IF(N1345="nulová",J1345,0)</f>
        <v>0</v>
      </c>
      <c r="BJ1345" s="18" t="s">
        <v>78</v>
      </c>
      <c r="BK1345" s="205">
        <f>ROUND(I1345*H1345,2)</f>
        <v>0</v>
      </c>
      <c r="BL1345" s="18" t="s">
        <v>254</v>
      </c>
      <c r="BM1345" s="204" t="s">
        <v>2431</v>
      </c>
    </row>
    <row r="1346" spans="1:65" s="2" customFormat="1" ht="19.5">
      <c r="A1346" s="35"/>
      <c r="B1346" s="36"/>
      <c r="C1346" s="37"/>
      <c r="D1346" s="206" t="s">
        <v>264</v>
      </c>
      <c r="E1346" s="37"/>
      <c r="F1346" s="207" t="s">
        <v>2432</v>
      </c>
      <c r="G1346" s="37"/>
      <c r="H1346" s="37"/>
      <c r="I1346" s="116"/>
      <c r="J1346" s="37"/>
      <c r="K1346" s="37"/>
      <c r="L1346" s="40"/>
      <c r="M1346" s="208"/>
      <c r="N1346" s="209"/>
      <c r="O1346" s="65"/>
      <c r="P1346" s="65"/>
      <c r="Q1346" s="65"/>
      <c r="R1346" s="65"/>
      <c r="S1346" s="65"/>
      <c r="T1346" s="66"/>
      <c r="U1346" s="35"/>
      <c r="V1346" s="35"/>
      <c r="W1346" s="35"/>
      <c r="X1346" s="35"/>
      <c r="Y1346" s="35"/>
      <c r="Z1346" s="35"/>
      <c r="AA1346" s="35"/>
      <c r="AB1346" s="35"/>
      <c r="AC1346" s="35"/>
      <c r="AD1346" s="35"/>
      <c r="AE1346" s="35"/>
      <c r="AT1346" s="18" t="s">
        <v>264</v>
      </c>
      <c r="AU1346" s="18" t="s">
        <v>80</v>
      </c>
    </row>
    <row r="1347" spans="1:65" s="2" customFormat="1" ht="16.5" customHeight="1">
      <c r="A1347" s="35"/>
      <c r="B1347" s="36"/>
      <c r="C1347" s="193" t="s">
        <v>2433</v>
      </c>
      <c r="D1347" s="193" t="s">
        <v>164</v>
      </c>
      <c r="E1347" s="194" t="s">
        <v>2434</v>
      </c>
      <c r="F1347" s="195" t="s">
        <v>2435</v>
      </c>
      <c r="G1347" s="196" t="s">
        <v>250</v>
      </c>
      <c r="H1347" s="197">
        <v>1532.7</v>
      </c>
      <c r="I1347" s="198"/>
      <c r="J1347" s="199">
        <f>ROUND(I1347*H1347,2)</f>
        <v>0</v>
      </c>
      <c r="K1347" s="195" t="s">
        <v>168</v>
      </c>
      <c r="L1347" s="40"/>
      <c r="M1347" s="200" t="s">
        <v>19</v>
      </c>
      <c r="N1347" s="201" t="s">
        <v>42</v>
      </c>
      <c r="O1347" s="65"/>
      <c r="P1347" s="202">
        <f>O1347*H1347</f>
        <v>0</v>
      </c>
      <c r="Q1347" s="202">
        <v>2.7999999999999998E-4</v>
      </c>
      <c r="R1347" s="202">
        <f>Q1347*H1347</f>
        <v>0.42915599999999998</v>
      </c>
      <c r="S1347" s="202">
        <v>0</v>
      </c>
      <c r="T1347" s="203">
        <f>S1347*H1347</f>
        <v>0</v>
      </c>
      <c r="U1347" s="35"/>
      <c r="V1347" s="35"/>
      <c r="W1347" s="35"/>
      <c r="X1347" s="35"/>
      <c r="Y1347" s="35"/>
      <c r="Z1347" s="35"/>
      <c r="AA1347" s="35"/>
      <c r="AB1347" s="35"/>
      <c r="AC1347" s="35"/>
      <c r="AD1347" s="35"/>
      <c r="AE1347" s="35"/>
      <c r="AR1347" s="204" t="s">
        <v>254</v>
      </c>
      <c r="AT1347" s="204" t="s">
        <v>164</v>
      </c>
      <c r="AU1347" s="204" t="s">
        <v>80</v>
      </c>
      <c r="AY1347" s="18" t="s">
        <v>162</v>
      </c>
      <c r="BE1347" s="205">
        <f>IF(N1347="základní",J1347,0)</f>
        <v>0</v>
      </c>
      <c r="BF1347" s="205">
        <f>IF(N1347="snížená",J1347,0)</f>
        <v>0</v>
      </c>
      <c r="BG1347" s="205">
        <f>IF(N1347="zákl. přenesená",J1347,0)</f>
        <v>0</v>
      </c>
      <c r="BH1347" s="205">
        <f>IF(N1347="sníž. přenesená",J1347,0)</f>
        <v>0</v>
      </c>
      <c r="BI1347" s="205">
        <f>IF(N1347="nulová",J1347,0)</f>
        <v>0</v>
      </c>
      <c r="BJ1347" s="18" t="s">
        <v>78</v>
      </c>
      <c r="BK1347" s="205">
        <f>ROUND(I1347*H1347,2)</f>
        <v>0</v>
      </c>
      <c r="BL1347" s="18" t="s">
        <v>254</v>
      </c>
      <c r="BM1347" s="204" t="s">
        <v>2436</v>
      </c>
    </row>
    <row r="1348" spans="1:65" s="2" customFormat="1" ht="48.75">
      <c r="A1348" s="35"/>
      <c r="B1348" s="36"/>
      <c r="C1348" s="37"/>
      <c r="D1348" s="206" t="s">
        <v>171</v>
      </c>
      <c r="E1348" s="37"/>
      <c r="F1348" s="207" t="s">
        <v>2437</v>
      </c>
      <c r="G1348" s="37"/>
      <c r="H1348" s="37"/>
      <c r="I1348" s="116"/>
      <c r="J1348" s="37"/>
      <c r="K1348" s="37"/>
      <c r="L1348" s="40"/>
      <c r="M1348" s="208"/>
      <c r="N1348" s="209"/>
      <c r="O1348" s="65"/>
      <c r="P1348" s="65"/>
      <c r="Q1348" s="65"/>
      <c r="R1348" s="65"/>
      <c r="S1348" s="65"/>
      <c r="T1348" s="66"/>
      <c r="U1348" s="35"/>
      <c r="V1348" s="35"/>
      <c r="W1348" s="35"/>
      <c r="X1348" s="35"/>
      <c r="Y1348" s="35"/>
      <c r="Z1348" s="35"/>
      <c r="AA1348" s="35"/>
      <c r="AB1348" s="35"/>
      <c r="AC1348" s="35"/>
      <c r="AD1348" s="35"/>
      <c r="AE1348" s="35"/>
      <c r="AT1348" s="18" t="s">
        <v>171</v>
      </c>
      <c r="AU1348" s="18" t="s">
        <v>80</v>
      </c>
    </row>
    <row r="1349" spans="1:65" s="13" customFormat="1" ht="11.25">
      <c r="B1349" s="210"/>
      <c r="C1349" s="211"/>
      <c r="D1349" s="206" t="s">
        <v>184</v>
      </c>
      <c r="E1349" s="212" t="s">
        <v>19</v>
      </c>
      <c r="F1349" s="213" t="s">
        <v>1856</v>
      </c>
      <c r="G1349" s="211"/>
      <c r="H1349" s="214">
        <v>1532.7</v>
      </c>
      <c r="I1349" s="215"/>
      <c r="J1349" s="211"/>
      <c r="K1349" s="211"/>
      <c r="L1349" s="216"/>
      <c r="M1349" s="217"/>
      <c r="N1349" s="218"/>
      <c r="O1349" s="218"/>
      <c r="P1349" s="218"/>
      <c r="Q1349" s="218"/>
      <c r="R1349" s="218"/>
      <c r="S1349" s="218"/>
      <c r="T1349" s="219"/>
      <c r="AT1349" s="220" t="s">
        <v>184</v>
      </c>
      <c r="AU1349" s="220" t="s">
        <v>80</v>
      </c>
      <c r="AV1349" s="13" t="s">
        <v>80</v>
      </c>
      <c r="AW1349" s="13" t="s">
        <v>33</v>
      </c>
      <c r="AX1349" s="13" t="s">
        <v>78</v>
      </c>
      <c r="AY1349" s="220" t="s">
        <v>162</v>
      </c>
    </row>
    <row r="1350" spans="1:65" s="2" customFormat="1" ht="16.5" customHeight="1">
      <c r="A1350" s="35"/>
      <c r="B1350" s="36"/>
      <c r="C1350" s="232" t="s">
        <v>2438</v>
      </c>
      <c r="D1350" s="232" t="s">
        <v>259</v>
      </c>
      <c r="E1350" s="233" t="s">
        <v>2439</v>
      </c>
      <c r="F1350" s="234" t="s">
        <v>2440</v>
      </c>
      <c r="G1350" s="235" t="s">
        <v>250</v>
      </c>
      <c r="H1350" s="236">
        <v>1563.354</v>
      </c>
      <c r="I1350" s="237"/>
      <c r="J1350" s="238">
        <f>ROUND(I1350*H1350,2)</f>
        <v>0</v>
      </c>
      <c r="K1350" s="234" t="s">
        <v>19</v>
      </c>
      <c r="L1350" s="239"/>
      <c r="M1350" s="240" t="s">
        <v>19</v>
      </c>
      <c r="N1350" s="241" t="s">
        <v>42</v>
      </c>
      <c r="O1350" s="65"/>
      <c r="P1350" s="202">
        <f>O1350*H1350</f>
        <v>0</v>
      </c>
      <c r="Q1350" s="202">
        <v>9.4999999999999998E-3</v>
      </c>
      <c r="R1350" s="202">
        <f>Q1350*H1350</f>
        <v>14.851863</v>
      </c>
      <c r="S1350" s="202">
        <v>0</v>
      </c>
      <c r="T1350" s="203">
        <f>S1350*H1350</f>
        <v>0</v>
      </c>
      <c r="U1350" s="35"/>
      <c r="V1350" s="35"/>
      <c r="W1350" s="35"/>
      <c r="X1350" s="35"/>
      <c r="Y1350" s="35"/>
      <c r="Z1350" s="35"/>
      <c r="AA1350" s="35"/>
      <c r="AB1350" s="35"/>
      <c r="AC1350" s="35"/>
      <c r="AD1350" s="35"/>
      <c r="AE1350" s="35"/>
      <c r="AR1350" s="204" t="s">
        <v>344</v>
      </c>
      <c r="AT1350" s="204" t="s">
        <v>259</v>
      </c>
      <c r="AU1350" s="204" t="s">
        <v>80</v>
      </c>
      <c r="AY1350" s="18" t="s">
        <v>162</v>
      </c>
      <c r="BE1350" s="205">
        <f>IF(N1350="základní",J1350,0)</f>
        <v>0</v>
      </c>
      <c r="BF1350" s="205">
        <f>IF(N1350="snížená",J1350,0)</f>
        <v>0</v>
      </c>
      <c r="BG1350" s="205">
        <f>IF(N1350="zákl. přenesená",J1350,0)</f>
        <v>0</v>
      </c>
      <c r="BH1350" s="205">
        <f>IF(N1350="sníž. přenesená",J1350,0)</f>
        <v>0</v>
      </c>
      <c r="BI1350" s="205">
        <f>IF(N1350="nulová",J1350,0)</f>
        <v>0</v>
      </c>
      <c r="BJ1350" s="18" t="s">
        <v>78</v>
      </c>
      <c r="BK1350" s="205">
        <f>ROUND(I1350*H1350,2)</f>
        <v>0</v>
      </c>
      <c r="BL1350" s="18" t="s">
        <v>254</v>
      </c>
      <c r="BM1350" s="204" t="s">
        <v>2441</v>
      </c>
    </row>
    <row r="1351" spans="1:65" s="13" customFormat="1" ht="11.25">
      <c r="B1351" s="210"/>
      <c r="C1351" s="211"/>
      <c r="D1351" s="206" t="s">
        <v>184</v>
      </c>
      <c r="E1351" s="211"/>
      <c r="F1351" s="213" t="s">
        <v>1861</v>
      </c>
      <c r="G1351" s="211"/>
      <c r="H1351" s="214">
        <v>1563.354</v>
      </c>
      <c r="I1351" s="215"/>
      <c r="J1351" s="211"/>
      <c r="K1351" s="211"/>
      <c r="L1351" s="216"/>
      <c r="M1351" s="217"/>
      <c r="N1351" s="218"/>
      <c r="O1351" s="218"/>
      <c r="P1351" s="218"/>
      <c r="Q1351" s="218"/>
      <c r="R1351" s="218"/>
      <c r="S1351" s="218"/>
      <c r="T1351" s="219"/>
      <c r="AT1351" s="220" t="s">
        <v>184</v>
      </c>
      <c r="AU1351" s="220" t="s">
        <v>80</v>
      </c>
      <c r="AV1351" s="13" t="s">
        <v>80</v>
      </c>
      <c r="AW1351" s="13" t="s">
        <v>4</v>
      </c>
      <c r="AX1351" s="13" t="s">
        <v>78</v>
      </c>
      <c r="AY1351" s="220" t="s">
        <v>162</v>
      </c>
    </row>
    <row r="1352" spans="1:65" s="2" customFormat="1" ht="21.75" customHeight="1">
      <c r="A1352" s="35"/>
      <c r="B1352" s="36"/>
      <c r="C1352" s="193" t="s">
        <v>2442</v>
      </c>
      <c r="D1352" s="193" t="s">
        <v>164</v>
      </c>
      <c r="E1352" s="194" t="s">
        <v>2443</v>
      </c>
      <c r="F1352" s="195" t="s">
        <v>2444</v>
      </c>
      <c r="G1352" s="196" t="s">
        <v>2157</v>
      </c>
      <c r="H1352" s="252"/>
      <c r="I1352" s="198"/>
      <c r="J1352" s="199">
        <f>ROUND(I1352*H1352,2)</f>
        <v>0</v>
      </c>
      <c r="K1352" s="195" t="s">
        <v>168</v>
      </c>
      <c r="L1352" s="40"/>
      <c r="M1352" s="200" t="s">
        <v>19</v>
      </c>
      <c r="N1352" s="201" t="s">
        <v>42</v>
      </c>
      <c r="O1352" s="65"/>
      <c r="P1352" s="202">
        <f>O1352*H1352</f>
        <v>0</v>
      </c>
      <c r="Q1352" s="202">
        <v>0</v>
      </c>
      <c r="R1352" s="202">
        <f>Q1352*H1352</f>
        <v>0</v>
      </c>
      <c r="S1352" s="202">
        <v>0</v>
      </c>
      <c r="T1352" s="203">
        <f>S1352*H1352</f>
        <v>0</v>
      </c>
      <c r="U1352" s="35"/>
      <c r="V1352" s="35"/>
      <c r="W1352" s="35"/>
      <c r="X1352" s="35"/>
      <c r="Y1352" s="35"/>
      <c r="Z1352" s="35"/>
      <c r="AA1352" s="35"/>
      <c r="AB1352" s="35"/>
      <c r="AC1352" s="35"/>
      <c r="AD1352" s="35"/>
      <c r="AE1352" s="35"/>
      <c r="AR1352" s="204" t="s">
        <v>254</v>
      </c>
      <c r="AT1352" s="204" t="s">
        <v>164</v>
      </c>
      <c r="AU1352" s="204" t="s">
        <v>80</v>
      </c>
      <c r="AY1352" s="18" t="s">
        <v>162</v>
      </c>
      <c r="BE1352" s="205">
        <f>IF(N1352="základní",J1352,0)</f>
        <v>0</v>
      </c>
      <c r="BF1352" s="205">
        <f>IF(N1352="snížená",J1352,0)</f>
        <v>0</v>
      </c>
      <c r="BG1352" s="205">
        <f>IF(N1352="zákl. přenesená",J1352,0)</f>
        <v>0</v>
      </c>
      <c r="BH1352" s="205">
        <f>IF(N1352="sníž. přenesená",J1352,0)</f>
        <v>0</v>
      </c>
      <c r="BI1352" s="205">
        <f>IF(N1352="nulová",J1352,0)</f>
        <v>0</v>
      </c>
      <c r="BJ1352" s="18" t="s">
        <v>78</v>
      </c>
      <c r="BK1352" s="205">
        <f>ROUND(I1352*H1352,2)</f>
        <v>0</v>
      </c>
      <c r="BL1352" s="18" t="s">
        <v>254</v>
      </c>
      <c r="BM1352" s="204" t="s">
        <v>2445</v>
      </c>
    </row>
    <row r="1353" spans="1:65" s="2" customFormat="1" ht="78">
      <c r="A1353" s="35"/>
      <c r="B1353" s="36"/>
      <c r="C1353" s="37"/>
      <c r="D1353" s="206" t="s">
        <v>171</v>
      </c>
      <c r="E1353" s="37"/>
      <c r="F1353" s="207" t="s">
        <v>2446</v>
      </c>
      <c r="G1353" s="37"/>
      <c r="H1353" s="37"/>
      <c r="I1353" s="116"/>
      <c r="J1353" s="37"/>
      <c r="K1353" s="37"/>
      <c r="L1353" s="40"/>
      <c r="M1353" s="208"/>
      <c r="N1353" s="209"/>
      <c r="O1353" s="65"/>
      <c r="P1353" s="65"/>
      <c r="Q1353" s="65"/>
      <c r="R1353" s="65"/>
      <c r="S1353" s="65"/>
      <c r="T1353" s="66"/>
      <c r="U1353" s="35"/>
      <c r="V1353" s="35"/>
      <c r="W1353" s="35"/>
      <c r="X1353" s="35"/>
      <c r="Y1353" s="35"/>
      <c r="Z1353" s="35"/>
      <c r="AA1353" s="35"/>
      <c r="AB1353" s="35"/>
      <c r="AC1353" s="35"/>
      <c r="AD1353" s="35"/>
      <c r="AE1353" s="35"/>
      <c r="AT1353" s="18" t="s">
        <v>171</v>
      </c>
      <c r="AU1353" s="18" t="s">
        <v>80</v>
      </c>
    </row>
    <row r="1354" spans="1:65" s="12" customFormat="1" ht="22.9" customHeight="1">
      <c r="B1354" s="177"/>
      <c r="C1354" s="178"/>
      <c r="D1354" s="179" t="s">
        <v>70</v>
      </c>
      <c r="E1354" s="191" t="s">
        <v>2447</v>
      </c>
      <c r="F1354" s="191" t="s">
        <v>2448</v>
      </c>
      <c r="G1354" s="178"/>
      <c r="H1354" s="178"/>
      <c r="I1354" s="181"/>
      <c r="J1354" s="192">
        <f>BK1354</f>
        <v>0</v>
      </c>
      <c r="K1354" s="178"/>
      <c r="L1354" s="183"/>
      <c r="M1354" s="184"/>
      <c r="N1354" s="185"/>
      <c r="O1354" s="185"/>
      <c r="P1354" s="186">
        <f>SUM(P1355:P1358)</f>
        <v>0</v>
      </c>
      <c r="Q1354" s="185"/>
      <c r="R1354" s="186">
        <f>SUM(R1355:R1358)</f>
        <v>1.0325315000000002</v>
      </c>
      <c r="S1354" s="185"/>
      <c r="T1354" s="187">
        <f>SUM(T1355:T1358)</f>
        <v>0</v>
      </c>
      <c r="AR1354" s="188" t="s">
        <v>80</v>
      </c>
      <c r="AT1354" s="189" t="s">
        <v>70</v>
      </c>
      <c r="AU1354" s="189" t="s">
        <v>78</v>
      </c>
      <c r="AY1354" s="188" t="s">
        <v>162</v>
      </c>
      <c r="BK1354" s="190">
        <f>SUM(BK1355:BK1358)</f>
        <v>0</v>
      </c>
    </row>
    <row r="1355" spans="1:65" s="2" customFormat="1" ht="16.5" customHeight="1">
      <c r="A1355" s="35"/>
      <c r="B1355" s="36"/>
      <c r="C1355" s="193" t="s">
        <v>2449</v>
      </c>
      <c r="D1355" s="193" t="s">
        <v>164</v>
      </c>
      <c r="E1355" s="194" t="s">
        <v>2450</v>
      </c>
      <c r="F1355" s="195" t="s">
        <v>2451</v>
      </c>
      <c r="G1355" s="196" t="s">
        <v>250</v>
      </c>
      <c r="H1355" s="197">
        <v>226.93</v>
      </c>
      <c r="I1355" s="198"/>
      <c r="J1355" s="199">
        <f>ROUND(I1355*H1355,2)</f>
        <v>0</v>
      </c>
      <c r="K1355" s="195" t="s">
        <v>168</v>
      </c>
      <c r="L1355" s="40"/>
      <c r="M1355" s="200" t="s">
        <v>19</v>
      </c>
      <c r="N1355" s="201" t="s">
        <v>42</v>
      </c>
      <c r="O1355" s="65"/>
      <c r="P1355" s="202">
        <f>O1355*H1355</f>
        <v>0</v>
      </c>
      <c r="Q1355" s="202">
        <v>4.5500000000000002E-3</v>
      </c>
      <c r="R1355" s="202">
        <f>Q1355*H1355</f>
        <v>1.0325315000000002</v>
      </c>
      <c r="S1355" s="202">
        <v>0</v>
      </c>
      <c r="T1355" s="203">
        <f>S1355*H1355</f>
        <v>0</v>
      </c>
      <c r="U1355" s="35"/>
      <c r="V1355" s="35"/>
      <c r="W1355" s="35"/>
      <c r="X1355" s="35"/>
      <c r="Y1355" s="35"/>
      <c r="Z1355" s="35"/>
      <c r="AA1355" s="35"/>
      <c r="AB1355" s="35"/>
      <c r="AC1355" s="35"/>
      <c r="AD1355" s="35"/>
      <c r="AE1355" s="35"/>
      <c r="AR1355" s="204" t="s">
        <v>254</v>
      </c>
      <c r="AT1355" s="204" t="s">
        <v>164</v>
      </c>
      <c r="AU1355" s="204" t="s">
        <v>80</v>
      </c>
      <c r="AY1355" s="18" t="s">
        <v>162</v>
      </c>
      <c r="BE1355" s="205">
        <f>IF(N1355="základní",J1355,0)</f>
        <v>0</v>
      </c>
      <c r="BF1355" s="205">
        <f>IF(N1355="snížená",J1355,0)</f>
        <v>0</v>
      </c>
      <c r="BG1355" s="205">
        <f>IF(N1355="zákl. přenesená",J1355,0)</f>
        <v>0</v>
      </c>
      <c r="BH1355" s="205">
        <f>IF(N1355="sníž. přenesená",J1355,0)</f>
        <v>0</v>
      </c>
      <c r="BI1355" s="205">
        <f>IF(N1355="nulová",J1355,0)</f>
        <v>0</v>
      </c>
      <c r="BJ1355" s="18" t="s">
        <v>78</v>
      </c>
      <c r="BK1355" s="205">
        <f>ROUND(I1355*H1355,2)</f>
        <v>0</v>
      </c>
      <c r="BL1355" s="18" t="s">
        <v>254</v>
      </c>
      <c r="BM1355" s="204" t="s">
        <v>2452</v>
      </c>
    </row>
    <row r="1356" spans="1:65" s="2" customFormat="1" ht="48.75">
      <c r="A1356" s="35"/>
      <c r="B1356" s="36"/>
      <c r="C1356" s="37"/>
      <c r="D1356" s="206" t="s">
        <v>171</v>
      </c>
      <c r="E1356" s="37"/>
      <c r="F1356" s="207" t="s">
        <v>2453</v>
      </c>
      <c r="G1356" s="37"/>
      <c r="H1356" s="37"/>
      <c r="I1356" s="116"/>
      <c r="J1356" s="37"/>
      <c r="K1356" s="37"/>
      <c r="L1356" s="40"/>
      <c r="M1356" s="208"/>
      <c r="N1356" s="209"/>
      <c r="O1356" s="65"/>
      <c r="P1356" s="65"/>
      <c r="Q1356" s="65"/>
      <c r="R1356" s="65"/>
      <c r="S1356" s="65"/>
      <c r="T1356" s="66"/>
      <c r="U1356" s="35"/>
      <c r="V1356" s="35"/>
      <c r="W1356" s="35"/>
      <c r="X1356" s="35"/>
      <c r="Y1356" s="35"/>
      <c r="Z1356" s="35"/>
      <c r="AA1356" s="35"/>
      <c r="AB1356" s="35"/>
      <c r="AC1356" s="35"/>
      <c r="AD1356" s="35"/>
      <c r="AE1356" s="35"/>
      <c r="AT1356" s="18" t="s">
        <v>171</v>
      </c>
      <c r="AU1356" s="18" t="s">
        <v>80</v>
      </c>
    </row>
    <row r="1357" spans="1:65" s="2" customFormat="1" ht="21.75" customHeight="1">
      <c r="A1357" s="35"/>
      <c r="B1357" s="36"/>
      <c r="C1357" s="193" t="s">
        <v>2454</v>
      </c>
      <c r="D1357" s="193" t="s">
        <v>164</v>
      </c>
      <c r="E1357" s="194" t="s">
        <v>2455</v>
      </c>
      <c r="F1357" s="195" t="s">
        <v>2456</v>
      </c>
      <c r="G1357" s="196" t="s">
        <v>262</v>
      </c>
      <c r="H1357" s="197">
        <v>1.0329999999999999</v>
      </c>
      <c r="I1357" s="198"/>
      <c r="J1357" s="199">
        <f>ROUND(I1357*H1357,2)</f>
        <v>0</v>
      </c>
      <c r="K1357" s="195" t="s">
        <v>168</v>
      </c>
      <c r="L1357" s="40"/>
      <c r="M1357" s="200" t="s">
        <v>19</v>
      </c>
      <c r="N1357" s="201" t="s">
        <v>42</v>
      </c>
      <c r="O1357" s="65"/>
      <c r="P1357" s="202">
        <f>O1357*H1357</f>
        <v>0</v>
      </c>
      <c r="Q1357" s="202">
        <v>0</v>
      </c>
      <c r="R1357" s="202">
        <f>Q1357*H1357</f>
        <v>0</v>
      </c>
      <c r="S1357" s="202">
        <v>0</v>
      </c>
      <c r="T1357" s="203">
        <f>S1357*H1357</f>
        <v>0</v>
      </c>
      <c r="U1357" s="35"/>
      <c r="V1357" s="35"/>
      <c r="W1357" s="35"/>
      <c r="X1357" s="35"/>
      <c r="Y1357" s="35"/>
      <c r="Z1357" s="35"/>
      <c r="AA1357" s="35"/>
      <c r="AB1357" s="35"/>
      <c r="AC1357" s="35"/>
      <c r="AD1357" s="35"/>
      <c r="AE1357" s="35"/>
      <c r="AR1357" s="204" t="s">
        <v>254</v>
      </c>
      <c r="AT1357" s="204" t="s">
        <v>164</v>
      </c>
      <c r="AU1357" s="204" t="s">
        <v>80</v>
      </c>
      <c r="AY1357" s="18" t="s">
        <v>162</v>
      </c>
      <c r="BE1357" s="205">
        <f>IF(N1357="základní",J1357,0)</f>
        <v>0</v>
      </c>
      <c r="BF1357" s="205">
        <f>IF(N1357="snížená",J1357,0)</f>
        <v>0</v>
      </c>
      <c r="BG1357" s="205">
        <f>IF(N1357="zákl. přenesená",J1357,0)</f>
        <v>0</v>
      </c>
      <c r="BH1357" s="205">
        <f>IF(N1357="sníž. přenesená",J1357,0)</f>
        <v>0</v>
      </c>
      <c r="BI1357" s="205">
        <f>IF(N1357="nulová",J1357,0)</f>
        <v>0</v>
      </c>
      <c r="BJ1357" s="18" t="s">
        <v>78</v>
      </c>
      <c r="BK1357" s="205">
        <f>ROUND(I1357*H1357,2)</f>
        <v>0</v>
      </c>
      <c r="BL1357" s="18" t="s">
        <v>254</v>
      </c>
      <c r="BM1357" s="204" t="s">
        <v>2457</v>
      </c>
    </row>
    <row r="1358" spans="1:65" s="2" customFormat="1" ht="78">
      <c r="A1358" s="35"/>
      <c r="B1358" s="36"/>
      <c r="C1358" s="37"/>
      <c r="D1358" s="206" t="s">
        <v>171</v>
      </c>
      <c r="E1358" s="37"/>
      <c r="F1358" s="207" t="s">
        <v>2300</v>
      </c>
      <c r="G1358" s="37"/>
      <c r="H1358" s="37"/>
      <c r="I1358" s="116"/>
      <c r="J1358" s="37"/>
      <c r="K1358" s="37"/>
      <c r="L1358" s="40"/>
      <c r="M1358" s="208"/>
      <c r="N1358" s="209"/>
      <c r="O1358" s="65"/>
      <c r="P1358" s="65"/>
      <c r="Q1358" s="65"/>
      <c r="R1358" s="65"/>
      <c r="S1358" s="65"/>
      <c r="T1358" s="66"/>
      <c r="U1358" s="35"/>
      <c r="V1358" s="35"/>
      <c r="W1358" s="35"/>
      <c r="X1358" s="35"/>
      <c r="Y1358" s="35"/>
      <c r="Z1358" s="35"/>
      <c r="AA1358" s="35"/>
      <c r="AB1358" s="35"/>
      <c r="AC1358" s="35"/>
      <c r="AD1358" s="35"/>
      <c r="AE1358" s="35"/>
      <c r="AT1358" s="18" t="s">
        <v>171</v>
      </c>
      <c r="AU1358" s="18" t="s">
        <v>80</v>
      </c>
    </row>
    <row r="1359" spans="1:65" s="12" customFormat="1" ht="22.9" customHeight="1">
      <c r="B1359" s="177"/>
      <c r="C1359" s="178"/>
      <c r="D1359" s="179" t="s">
        <v>70</v>
      </c>
      <c r="E1359" s="191" t="s">
        <v>2458</v>
      </c>
      <c r="F1359" s="191" t="s">
        <v>2459</v>
      </c>
      <c r="G1359" s="178"/>
      <c r="H1359" s="178"/>
      <c r="I1359" s="181"/>
      <c r="J1359" s="192">
        <f>BK1359</f>
        <v>0</v>
      </c>
      <c r="K1359" s="178"/>
      <c r="L1359" s="183"/>
      <c r="M1359" s="184"/>
      <c r="N1359" s="185"/>
      <c r="O1359" s="185"/>
      <c r="P1359" s="186">
        <f>SUM(P1360:P1385)</f>
        <v>0</v>
      </c>
      <c r="Q1359" s="185"/>
      <c r="R1359" s="186">
        <f>SUM(R1360:R1385)</f>
        <v>13.416255899999999</v>
      </c>
      <c r="S1359" s="185"/>
      <c r="T1359" s="187">
        <f>SUM(T1360:T1385)</f>
        <v>0</v>
      </c>
      <c r="AR1359" s="188" t="s">
        <v>80</v>
      </c>
      <c r="AT1359" s="189" t="s">
        <v>70</v>
      </c>
      <c r="AU1359" s="189" t="s">
        <v>78</v>
      </c>
      <c r="AY1359" s="188" t="s">
        <v>162</v>
      </c>
      <c r="BK1359" s="190">
        <f>SUM(BK1360:BK1385)</f>
        <v>0</v>
      </c>
    </row>
    <row r="1360" spans="1:65" s="2" customFormat="1" ht="16.5" customHeight="1">
      <c r="A1360" s="35"/>
      <c r="B1360" s="36"/>
      <c r="C1360" s="193" t="s">
        <v>2460</v>
      </c>
      <c r="D1360" s="193" t="s">
        <v>164</v>
      </c>
      <c r="E1360" s="194" t="s">
        <v>2461</v>
      </c>
      <c r="F1360" s="195" t="s">
        <v>2462</v>
      </c>
      <c r="G1360" s="196" t="s">
        <v>245</v>
      </c>
      <c r="H1360" s="197">
        <v>82</v>
      </c>
      <c r="I1360" s="198"/>
      <c r="J1360" s="199">
        <f>ROUND(I1360*H1360,2)</f>
        <v>0</v>
      </c>
      <c r="K1360" s="195" t="s">
        <v>19</v>
      </c>
      <c r="L1360" s="40"/>
      <c r="M1360" s="200" t="s">
        <v>19</v>
      </c>
      <c r="N1360" s="201" t="s">
        <v>42</v>
      </c>
      <c r="O1360" s="65"/>
      <c r="P1360" s="202">
        <f>O1360*H1360</f>
        <v>0</v>
      </c>
      <c r="Q1360" s="202">
        <v>0</v>
      </c>
      <c r="R1360" s="202">
        <f>Q1360*H1360</f>
        <v>0</v>
      </c>
      <c r="S1360" s="202">
        <v>0</v>
      </c>
      <c r="T1360" s="203">
        <f>S1360*H1360</f>
        <v>0</v>
      </c>
      <c r="U1360" s="35"/>
      <c r="V1360" s="35"/>
      <c r="W1360" s="35"/>
      <c r="X1360" s="35"/>
      <c r="Y1360" s="35"/>
      <c r="Z1360" s="35"/>
      <c r="AA1360" s="35"/>
      <c r="AB1360" s="35"/>
      <c r="AC1360" s="35"/>
      <c r="AD1360" s="35"/>
      <c r="AE1360" s="35"/>
      <c r="AR1360" s="204" t="s">
        <v>254</v>
      </c>
      <c r="AT1360" s="204" t="s">
        <v>164</v>
      </c>
      <c r="AU1360" s="204" t="s">
        <v>80</v>
      </c>
      <c r="AY1360" s="18" t="s">
        <v>162</v>
      </c>
      <c r="BE1360" s="205">
        <f>IF(N1360="základní",J1360,0)</f>
        <v>0</v>
      </c>
      <c r="BF1360" s="205">
        <f>IF(N1360="snížená",J1360,0)</f>
        <v>0</v>
      </c>
      <c r="BG1360" s="205">
        <f>IF(N1360="zákl. přenesená",J1360,0)</f>
        <v>0</v>
      </c>
      <c r="BH1360" s="205">
        <f>IF(N1360="sníž. přenesená",J1360,0)</f>
        <v>0</v>
      </c>
      <c r="BI1360" s="205">
        <f>IF(N1360="nulová",J1360,0)</f>
        <v>0</v>
      </c>
      <c r="BJ1360" s="18" t="s">
        <v>78</v>
      </c>
      <c r="BK1360" s="205">
        <f>ROUND(I1360*H1360,2)</f>
        <v>0</v>
      </c>
      <c r="BL1360" s="18" t="s">
        <v>254</v>
      </c>
      <c r="BM1360" s="204" t="s">
        <v>2463</v>
      </c>
    </row>
    <row r="1361" spans="1:65" s="2" customFormat="1" ht="19.5">
      <c r="A1361" s="35"/>
      <c r="B1361" s="36"/>
      <c r="C1361" s="37"/>
      <c r="D1361" s="206" t="s">
        <v>264</v>
      </c>
      <c r="E1361" s="37"/>
      <c r="F1361" s="207" t="s">
        <v>2464</v>
      </c>
      <c r="G1361" s="37"/>
      <c r="H1361" s="37"/>
      <c r="I1361" s="116"/>
      <c r="J1361" s="37"/>
      <c r="K1361" s="37"/>
      <c r="L1361" s="40"/>
      <c r="M1361" s="208"/>
      <c r="N1361" s="209"/>
      <c r="O1361" s="65"/>
      <c r="P1361" s="65"/>
      <c r="Q1361" s="65"/>
      <c r="R1361" s="65"/>
      <c r="S1361" s="65"/>
      <c r="T1361" s="66"/>
      <c r="U1361" s="35"/>
      <c r="V1361" s="35"/>
      <c r="W1361" s="35"/>
      <c r="X1361" s="35"/>
      <c r="Y1361" s="35"/>
      <c r="Z1361" s="35"/>
      <c r="AA1361" s="35"/>
      <c r="AB1361" s="35"/>
      <c r="AC1361" s="35"/>
      <c r="AD1361" s="35"/>
      <c r="AE1361" s="35"/>
      <c r="AT1361" s="18" t="s">
        <v>264</v>
      </c>
      <c r="AU1361" s="18" t="s">
        <v>80</v>
      </c>
    </row>
    <row r="1362" spans="1:65" s="13" customFormat="1" ht="11.25">
      <c r="B1362" s="210"/>
      <c r="C1362" s="211"/>
      <c r="D1362" s="206" t="s">
        <v>184</v>
      </c>
      <c r="E1362" s="212" t="s">
        <v>19</v>
      </c>
      <c r="F1362" s="213" t="s">
        <v>2465</v>
      </c>
      <c r="G1362" s="211"/>
      <c r="H1362" s="214">
        <v>82</v>
      </c>
      <c r="I1362" s="215"/>
      <c r="J1362" s="211"/>
      <c r="K1362" s="211"/>
      <c r="L1362" s="216"/>
      <c r="M1362" s="217"/>
      <c r="N1362" s="218"/>
      <c r="O1362" s="218"/>
      <c r="P1362" s="218"/>
      <c r="Q1362" s="218"/>
      <c r="R1362" s="218"/>
      <c r="S1362" s="218"/>
      <c r="T1362" s="219"/>
      <c r="AT1362" s="220" t="s">
        <v>184</v>
      </c>
      <c r="AU1362" s="220" t="s">
        <v>80</v>
      </c>
      <c r="AV1362" s="13" t="s">
        <v>80</v>
      </c>
      <c r="AW1362" s="13" t="s">
        <v>33</v>
      </c>
      <c r="AX1362" s="13" t="s">
        <v>78</v>
      </c>
      <c r="AY1362" s="220" t="s">
        <v>162</v>
      </c>
    </row>
    <row r="1363" spans="1:65" s="2" customFormat="1" ht="16.5" customHeight="1">
      <c r="A1363" s="35"/>
      <c r="B1363" s="36"/>
      <c r="C1363" s="193" t="s">
        <v>2466</v>
      </c>
      <c r="D1363" s="193" t="s">
        <v>164</v>
      </c>
      <c r="E1363" s="194" t="s">
        <v>2467</v>
      </c>
      <c r="F1363" s="195" t="s">
        <v>2468</v>
      </c>
      <c r="G1363" s="196" t="s">
        <v>250</v>
      </c>
      <c r="H1363" s="197">
        <v>818.43</v>
      </c>
      <c r="I1363" s="198"/>
      <c r="J1363" s="199">
        <f>ROUND(I1363*H1363,2)</f>
        <v>0</v>
      </c>
      <c r="K1363" s="195" t="s">
        <v>168</v>
      </c>
      <c r="L1363" s="40"/>
      <c r="M1363" s="200" t="s">
        <v>19</v>
      </c>
      <c r="N1363" s="201" t="s">
        <v>42</v>
      </c>
      <c r="O1363" s="65"/>
      <c r="P1363" s="202">
        <f>O1363*H1363</f>
        <v>0</v>
      </c>
      <c r="Q1363" s="202">
        <v>2.9999999999999997E-4</v>
      </c>
      <c r="R1363" s="202">
        <f>Q1363*H1363</f>
        <v>0.24552899999999997</v>
      </c>
      <c r="S1363" s="202">
        <v>0</v>
      </c>
      <c r="T1363" s="203">
        <f>S1363*H1363</f>
        <v>0</v>
      </c>
      <c r="U1363" s="35"/>
      <c r="V1363" s="35"/>
      <c r="W1363" s="35"/>
      <c r="X1363" s="35"/>
      <c r="Y1363" s="35"/>
      <c r="Z1363" s="35"/>
      <c r="AA1363" s="35"/>
      <c r="AB1363" s="35"/>
      <c r="AC1363" s="35"/>
      <c r="AD1363" s="35"/>
      <c r="AE1363" s="35"/>
      <c r="AR1363" s="204" t="s">
        <v>254</v>
      </c>
      <c r="AT1363" s="204" t="s">
        <v>164</v>
      </c>
      <c r="AU1363" s="204" t="s">
        <v>80</v>
      </c>
      <c r="AY1363" s="18" t="s">
        <v>162</v>
      </c>
      <c r="BE1363" s="205">
        <f>IF(N1363="základní",J1363,0)</f>
        <v>0</v>
      </c>
      <c r="BF1363" s="205">
        <f>IF(N1363="snížená",J1363,0)</f>
        <v>0</v>
      </c>
      <c r="BG1363" s="205">
        <f>IF(N1363="zákl. přenesená",J1363,0)</f>
        <v>0</v>
      </c>
      <c r="BH1363" s="205">
        <f>IF(N1363="sníž. přenesená",J1363,0)</f>
        <v>0</v>
      </c>
      <c r="BI1363" s="205">
        <f>IF(N1363="nulová",J1363,0)</f>
        <v>0</v>
      </c>
      <c r="BJ1363" s="18" t="s">
        <v>78</v>
      </c>
      <c r="BK1363" s="205">
        <f>ROUND(I1363*H1363,2)</f>
        <v>0</v>
      </c>
      <c r="BL1363" s="18" t="s">
        <v>254</v>
      </c>
      <c r="BM1363" s="204" t="s">
        <v>2469</v>
      </c>
    </row>
    <row r="1364" spans="1:65" s="2" customFormat="1" ht="39">
      <c r="A1364" s="35"/>
      <c r="B1364" s="36"/>
      <c r="C1364" s="37"/>
      <c r="D1364" s="206" t="s">
        <v>171</v>
      </c>
      <c r="E1364" s="37"/>
      <c r="F1364" s="207" t="s">
        <v>2470</v>
      </c>
      <c r="G1364" s="37"/>
      <c r="H1364" s="37"/>
      <c r="I1364" s="116"/>
      <c r="J1364" s="37"/>
      <c r="K1364" s="37"/>
      <c r="L1364" s="40"/>
      <c r="M1364" s="208"/>
      <c r="N1364" s="209"/>
      <c r="O1364" s="65"/>
      <c r="P1364" s="65"/>
      <c r="Q1364" s="65"/>
      <c r="R1364" s="65"/>
      <c r="S1364" s="65"/>
      <c r="T1364" s="66"/>
      <c r="U1364" s="35"/>
      <c r="V1364" s="35"/>
      <c r="W1364" s="35"/>
      <c r="X1364" s="35"/>
      <c r="Y1364" s="35"/>
      <c r="Z1364" s="35"/>
      <c r="AA1364" s="35"/>
      <c r="AB1364" s="35"/>
      <c r="AC1364" s="35"/>
      <c r="AD1364" s="35"/>
      <c r="AE1364" s="35"/>
      <c r="AT1364" s="18" t="s">
        <v>171</v>
      </c>
      <c r="AU1364" s="18" t="s">
        <v>80</v>
      </c>
    </row>
    <row r="1365" spans="1:65" s="13" customFormat="1" ht="11.25">
      <c r="B1365" s="210"/>
      <c r="C1365" s="211"/>
      <c r="D1365" s="206" t="s">
        <v>184</v>
      </c>
      <c r="E1365" s="212" t="s">
        <v>19</v>
      </c>
      <c r="F1365" s="213" t="s">
        <v>2471</v>
      </c>
      <c r="G1365" s="211"/>
      <c r="H1365" s="214">
        <v>480.62</v>
      </c>
      <c r="I1365" s="215"/>
      <c r="J1365" s="211"/>
      <c r="K1365" s="211"/>
      <c r="L1365" s="216"/>
      <c r="M1365" s="217"/>
      <c r="N1365" s="218"/>
      <c r="O1365" s="218"/>
      <c r="P1365" s="218"/>
      <c r="Q1365" s="218"/>
      <c r="R1365" s="218"/>
      <c r="S1365" s="218"/>
      <c r="T1365" s="219"/>
      <c r="AT1365" s="220" t="s">
        <v>184</v>
      </c>
      <c r="AU1365" s="220" t="s">
        <v>80</v>
      </c>
      <c r="AV1365" s="13" t="s">
        <v>80</v>
      </c>
      <c r="AW1365" s="13" t="s">
        <v>33</v>
      </c>
      <c r="AX1365" s="13" t="s">
        <v>71</v>
      </c>
      <c r="AY1365" s="220" t="s">
        <v>162</v>
      </c>
    </row>
    <row r="1366" spans="1:65" s="13" customFormat="1" ht="11.25">
      <c r="B1366" s="210"/>
      <c r="C1366" s="211"/>
      <c r="D1366" s="206" t="s">
        <v>184</v>
      </c>
      <c r="E1366" s="212" t="s">
        <v>19</v>
      </c>
      <c r="F1366" s="213" t="s">
        <v>2472</v>
      </c>
      <c r="G1366" s="211"/>
      <c r="H1366" s="214">
        <v>288.70999999999998</v>
      </c>
      <c r="I1366" s="215"/>
      <c r="J1366" s="211"/>
      <c r="K1366" s="211"/>
      <c r="L1366" s="216"/>
      <c r="M1366" s="217"/>
      <c r="N1366" s="218"/>
      <c r="O1366" s="218"/>
      <c r="P1366" s="218"/>
      <c r="Q1366" s="218"/>
      <c r="R1366" s="218"/>
      <c r="S1366" s="218"/>
      <c r="T1366" s="219"/>
      <c r="AT1366" s="220" t="s">
        <v>184</v>
      </c>
      <c r="AU1366" s="220" t="s">
        <v>80</v>
      </c>
      <c r="AV1366" s="13" t="s">
        <v>80</v>
      </c>
      <c r="AW1366" s="13" t="s">
        <v>33</v>
      </c>
      <c r="AX1366" s="13" t="s">
        <v>71</v>
      </c>
      <c r="AY1366" s="220" t="s">
        <v>162</v>
      </c>
    </row>
    <row r="1367" spans="1:65" s="13" customFormat="1" ht="11.25">
      <c r="B1367" s="210"/>
      <c r="C1367" s="211"/>
      <c r="D1367" s="206" t="s">
        <v>184</v>
      </c>
      <c r="E1367" s="212" t="s">
        <v>19</v>
      </c>
      <c r="F1367" s="213" t="s">
        <v>2473</v>
      </c>
      <c r="G1367" s="211"/>
      <c r="H1367" s="214">
        <v>49.1</v>
      </c>
      <c r="I1367" s="215"/>
      <c r="J1367" s="211"/>
      <c r="K1367" s="211"/>
      <c r="L1367" s="216"/>
      <c r="M1367" s="217"/>
      <c r="N1367" s="218"/>
      <c r="O1367" s="218"/>
      <c r="P1367" s="218"/>
      <c r="Q1367" s="218"/>
      <c r="R1367" s="218"/>
      <c r="S1367" s="218"/>
      <c r="T1367" s="219"/>
      <c r="AT1367" s="220" t="s">
        <v>184</v>
      </c>
      <c r="AU1367" s="220" t="s">
        <v>80</v>
      </c>
      <c r="AV1367" s="13" t="s">
        <v>80</v>
      </c>
      <c r="AW1367" s="13" t="s">
        <v>33</v>
      </c>
      <c r="AX1367" s="13" t="s">
        <v>71</v>
      </c>
      <c r="AY1367" s="220" t="s">
        <v>162</v>
      </c>
    </row>
    <row r="1368" spans="1:65" s="14" customFormat="1" ht="11.25">
      <c r="B1368" s="221"/>
      <c r="C1368" s="222"/>
      <c r="D1368" s="206" t="s">
        <v>184</v>
      </c>
      <c r="E1368" s="223" t="s">
        <v>19</v>
      </c>
      <c r="F1368" s="224" t="s">
        <v>236</v>
      </c>
      <c r="G1368" s="222"/>
      <c r="H1368" s="225">
        <v>818.43</v>
      </c>
      <c r="I1368" s="226"/>
      <c r="J1368" s="222"/>
      <c r="K1368" s="222"/>
      <c r="L1368" s="227"/>
      <c r="M1368" s="228"/>
      <c r="N1368" s="229"/>
      <c r="O1368" s="229"/>
      <c r="P1368" s="229"/>
      <c r="Q1368" s="229"/>
      <c r="R1368" s="229"/>
      <c r="S1368" s="229"/>
      <c r="T1368" s="230"/>
      <c r="AT1368" s="231" t="s">
        <v>184</v>
      </c>
      <c r="AU1368" s="231" t="s">
        <v>80</v>
      </c>
      <c r="AV1368" s="14" t="s">
        <v>169</v>
      </c>
      <c r="AW1368" s="14" t="s">
        <v>33</v>
      </c>
      <c r="AX1368" s="14" t="s">
        <v>78</v>
      </c>
      <c r="AY1368" s="231" t="s">
        <v>162</v>
      </c>
    </row>
    <row r="1369" spans="1:65" s="2" customFormat="1" ht="16.5" customHeight="1">
      <c r="A1369" s="35"/>
      <c r="B1369" s="36"/>
      <c r="C1369" s="193" t="s">
        <v>2474</v>
      </c>
      <c r="D1369" s="193" t="s">
        <v>164</v>
      </c>
      <c r="E1369" s="194" t="s">
        <v>2475</v>
      </c>
      <c r="F1369" s="195" t="s">
        <v>2476</v>
      </c>
      <c r="G1369" s="196" t="s">
        <v>250</v>
      </c>
      <c r="H1369" s="197">
        <v>126.94</v>
      </c>
      <c r="I1369" s="198"/>
      <c r="J1369" s="199">
        <f>ROUND(I1369*H1369,2)</f>
        <v>0</v>
      </c>
      <c r="K1369" s="195" t="s">
        <v>168</v>
      </c>
      <c r="L1369" s="40"/>
      <c r="M1369" s="200" t="s">
        <v>19</v>
      </c>
      <c r="N1369" s="201" t="s">
        <v>42</v>
      </c>
      <c r="O1369" s="65"/>
      <c r="P1369" s="202">
        <f>O1369*H1369</f>
        <v>0</v>
      </c>
      <c r="Q1369" s="202">
        <v>1.5E-3</v>
      </c>
      <c r="R1369" s="202">
        <f>Q1369*H1369</f>
        <v>0.19041</v>
      </c>
      <c r="S1369" s="202">
        <v>0</v>
      </c>
      <c r="T1369" s="203">
        <f>S1369*H1369</f>
        <v>0</v>
      </c>
      <c r="U1369" s="35"/>
      <c r="V1369" s="35"/>
      <c r="W1369" s="35"/>
      <c r="X1369" s="35"/>
      <c r="Y1369" s="35"/>
      <c r="Z1369" s="35"/>
      <c r="AA1369" s="35"/>
      <c r="AB1369" s="35"/>
      <c r="AC1369" s="35"/>
      <c r="AD1369" s="35"/>
      <c r="AE1369" s="35"/>
      <c r="AR1369" s="204" t="s">
        <v>254</v>
      </c>
      <c r="AT1369" s="204" t="s">
        <v>164</v>
      </c>
      <c r="AU1369" s="204" t="s">
        <v>80</v>
      </c>
      <c r="AY1369" s="18" t="s">
        <v>162</v>
      </c>
      <c r="BE1369" s="205">
        <f>IF(N1369="základní",J1369,0)</f>
        <v>0</v>
      </c>
      <c r="BF1369" s="205">
        <f>IF(N1369="snížená",J1369,0)</f>
        <v>0</v>
      </c>
      <c r="BG1369" s="205">
        <f>IF(N1369="zákl. přenesená",J1369,0)</f>
        <v>0</v>
      </c>
      <c r="BH1369" s="205">
        <f>IF(N1369="sníž. přenesená",J1369,0)</f>
        <v>0</v>
      </c>
      <c r="BI1369" s="205">
        <f>IF(N1369="nulová",J1369,0)</f>
        <v>0</v>
      </c>
      <c r="BJ1369" s="18" t="s">
        <v>78</v>
      </c>
      <c r="BK1369" s="205">
        <f>ROUND(I1369*H1369,2)</f>
        <v>0</v>
      </c>
      <c r="BL1369" s="18" t="s">
        <v>254</v>
      </c>
      <c r="BM1369" s="204" t="s">
        <v>2477</v>
      </c>
    </row>
    <row r="1370" spans="1:65" s="2" customFormat="1" ht="58.5">
      <c r="A1370" s="35"/>
      <c r="B1370" s="36"/>
      <c r="C1370" s="37"/>
      <c r="D1370" s="206" t="s">
        <v>171</v>
      </c>
      <c r="E1370" s="37"/>
      <c r="F1370" s="207" t="s">
        <v>2478</v>
      </c>
      <c r="G1370" s="37"/>
      <c r="H1370" s="37"/>
      <c r="I1370" s="116"/>
      <c r="J1370" s="37"/>
      <c r="K1370" s="37"/>
      <c r="L1370" s="40"/>
      <c r="M1370" s="208"/>
      <c r="N1370" s="209"/>
      <c r="O1370" s="65"/>
      <c r="P1370" s="65"/>
      <c r="Q1370" s="65"/>
      <c r="R1370" s="65"/>
      <c r="S1370" s="65"/>
      <c r="T1370" s="66"/>
      <c r="U1370" s="35"/>
      <c r="V1370" s="35"/>
      <c r="W1370" s="35"/>
      <c r="X1370" s="35"/>
      <c r="Y1370" s="35"/>
      <c r="Z1370" s="35"/>
      <c r="AA1370" s="35"/>
      <c r="AB1370" s="35"/>
      <c r="AC1370" s="35"/>
      <c r="AD1370" s="35"/>
      <c r="AE1370" s="35"/>
      <c r="AT1370" s="18" t="s">
        <v>171</v>
      </c>
      <c r="AU1370" s="18" t="s">
        <v>80</v>
      </c>
    </row>
    <row r="1371" spans="1:65" s="13" customFormat="1" ht="11.25">
      <c r="B1371" s="210"/>
      <c r="C1371" s="211"/>
      <c r="D1371" s="206" t="s">
        <v>184</v>
      </c>
      <c r="E1371" s="212" t="s">
        <v>19</v>
      </c>
      <c r="F1371" s="213" t="s">
        <v>2479</v>
      </c>
      <c r="G1371" s="211"/>
      <c r="H1371" s="214">
        <v>126.94</v>
      </c>
      <c r="I1371" s="215"/>
      <c r="J1371" s="211"/>
      <c r="K1371" s="211"/>
      <c r="L1371" s="216"/>
      <c r="M1371" s="217"/>
      <c r="N1371" s="218"/>
      <c r="O1371" s="218"/>
      <c r="P1371" s="218"/>
      <c r="Q1371" s="218"/>
      <c r="R1371" s="218"/>
      <c r="S1371" s="218"/>
      <c r="T1371" s="219"/>
      <c r="AT1371" s="220" t="s">
        <v>184</v>
      </c>
      <c r="AU1371" s="220" t="s">
        <v>80</v>
      </c>
      <c r="AV1371" s="13" t="s">
        <v>80</v>
      </c>
      <c r="AW1371" s="13" t="s">
        <v>33</v>
      </c>
      <c r="AX1371" s="13" t="s">
        <v>78</v>
      </c>
      <c r="AY1371" s="220" t="s">
        <v>162</v>
      </c>
    </row>
    <row r="1372" spans="1:65" s="2" customFormat="1" ht="21.75" customHeight="1">
      <c r="A1372" s="35"/>
      <c r="B1372" s="36"/>
      <c r="C1372" s="193" t="s">
        <v>2480</v>
      </c>
      <c r="D1372" s="193" t="s">
        <v>164</v>
      </c>
      <c r="E1372" s="194" t="s">
        <v>2481</v>
      </c>
      <c r="F1372" s="195" t="s">
        <v>2482</v>
      </c>
      <c r="G1372" s="196" t="s">
        <v>250</v>
      </c>
      <c r="H1372" s="197">
        <v>818.43</v>
      </c>
      <c r="I1372" s="198"/>
      <c r="J1372" s="199">
        <f>ROUND(I1372*H1372,2)</f>
        <v>0</v>
      </c>
      <c r="K1372" s="195" t="s">
        <v>168</v>
      </c>
      <c r="L1372" s="40"/>
      <c r="M1372" s="200" t="s">
        <v>19</v>
      </c>
      <c r="N1372" s="201" t="s">
        <v>42</v>
      </c>
      <c r="O1372" s="65"/>
      <c r="P1372" s="202">
        <f>O1372*H1372</f>
        <v>0</v>
      </c>
      <c r="Q1372" s="202">
        <v>5.0499999999999998E-3</v>
      </c>
      <c r="R1372" s="202">
        <f>Q1372*H1372</f>
        <v>4.1330714999999998</v>
      </c>
      <c r="S1372" s="202">
        <v>0</v>
      </c>
      <c r="T1372" s="203">
        <f>S1372*H1372</f>
        <v>0</v>
      </c>
      <c r="U1372" s="35"/>
      <c r="V1372" s="35"/>
      <c r="W1372" s="35"/>
      <c r="X1372" s="35"/>
      <c r="Y1372" s="35"/>
      <c r="Z1372" s="35"/>
      <c r="AA1372" s="35"/>
      <c r="AB1372" s="35"/>
      <c r="AC1372" s="35"/>
      <c r="AD1372" s="35"/>
      <c r="AE1372" s="35"/>
      <c r="AR1372" s="204" t="s">
        <v>254</v>
      </c>
      <c r="AT1372" s="204" t="s">
        <v>164</v>
      </c>
      <c r="AU1372" s="204" t="s">
        <v>80</v>
      </c>
      <c r="AY1372" s="18" t="s">
        <v>162</v>
      </c>
      <c r="BE1372" s="205">
        <f>IF(N1372="základní",J1372,0)</f>
        <v>0</v>
      </c>
      <c r="BF1372" s="205">
        <f>IF(N1372="snížená",J1372,0)</f>
        <v>0</v>
      </c>
      <c r="BG1372" s="205">
        <f>IF(N1372="zákl. přenesená",J1372,0)</f>
        <v>0</v>
      </c>
      <c r="BH1372" s="205">
        <f>IF(N1372="sníž. přenesená",J1372,0)</f>
        <v>0</v>
      </c>
      <c r="BI1372" s="205">
        <f>IF(N1372="nulová",J1372,0)</f>
        <v>0</v>
      </c>
      <c r="BJ1372" s="18" t="s">
        <v>78</v>
      </c>
      <c r="BK1372" s="205">
        <f>ROUND(I1372*H1372,2)</f>
        <v>0</v>
      </c>
      <c r="BL1372" s="18" t="s">
        <v>254</v>
      </c>
      <c r="BM1372" s="204" t="s">
        <v>2483</v>
      </c>
    </row>
    <row r="1373" spans="1:65" s="2" customFormat="1" ht="29.25">
      <c r="A1373" s="35"/>
      <c r="B1373" s="36"/>
      <c r="C1373" s="37"/>
      <c r="D1373" s="206" t="s">
        <v>171</v>
      </c>
      <c r="E1373" s="37"/>
      <c r="F1373" s="207" t="s">
        <v>2484</v>
      </c>
      <c r="G1373" s="37"/>
      <c r="H1373" s="37"/>
      <c r="I1373" s="116"/>
      <c r="J1373" s="37"/>
      <c r="K1373" s="37"/>
      <c r="L1373" s="40"/>
      <c r="M1373" s="208"/>
      <c r="N1373" s="209"/>
      <c r="O1373" s="65"/>
      <c r="P1373" s="65"/>
      <c r="Q1373" s="65"/>
      <c r="R1373" s="65"/>
      <c r="S1373" s="65"/>
      <c r="T1373" s="66"/>
      <c r="U1373" s="35"/>
      <c r="V1373" s="35"/>
      <c r="W1373" s="35"/>
      <c r="X1373" s="35"/>
      <c r="Y1373" s="35"/>
      <c r="Z1373" s="35"/>
      <c r="AA1373" s="35"/>
      <c r="AB1373" s="35"/>
      <c r="AC1373" s="35"/>
      <c r="AD1373" s="35"/>
      <c r="AE1373" s="35"/>
      <c r="AT1373" s="18" t="s">
        <v>171</v>
      </c>
      <c r="AU1373" s="18" t="s">
        <v>80</v>
      </c>
    </row>
    <row r="1374" spans="1:65" s="13" customFormat="1" ht="11.25">
      <c r="B1374" s="210"/>
      <c r="C1374" s="211"/>
      <c r="D1374" s="206" t="s">
        <v>184</v>
      </c>
      <c r="E1374" s="212" t="s">
        <v>19</v>
      </c>
      <c r="F1374" s="213" t="s">
        <v>2471</v>
      </c>
      <c r="G1374" s="211"/>
      <c r="H1374" s="214">
        <v>480.62</v>
      </c>
      <c r="I1374" s="215"/>
      <c r="J1374" s="211"/>
      <c r="K1374" s="211"/>
      <c r="L1374" s="216"/>
      <c r="M1374" s="217"/>
      <c r="N1374" s="218"/>
      <c r="O1374" s="218"/>
      <c r="P1374" s="218"/>
      <c r="Q1374" s="218"/>
      <c r="R1374" s="218"/>
      <c r="S1374" s="218"/>
      <c r="T1374" s="219"/>
      <c r="AT1374" s="220" t="s">
        <v>184</v>
      </c>
      <c r="AU1374" s="220" t="s">
        <v>80</v>
      </c>
      <c r="AV1374" s="13" t="s">
        <v>80</v>
      </c>
      <c r="AW1374" s="13" t="s">
        <v>33</v>
      </c>
      <c r="AX1374" s="13" t="s">
        <v>71</v>
      </c>
      <c r="AY1374" s="220" t="s">
        <v>162</v>
      </c>
    </row>
    <row r="1375" spans="1:65" s="13" customFormat="1" ht="11.25">
      <c r="B1375" s="210"/>
      <c r="C1375" s="211"/>
      <c r="D1375" s="206" t="s">
        <v>184</v>
      </c>
      <c r="E1375" s="212" t="s">
        <v>19</v>
      </c>
      <c r="F1375" s="213" t="s">
        <v>2472</v>
      </c>
      <c r="G1375" s="211"/>
      <c r="H1375" s="214">
        <v>288.70999999999998</v>
      </c>
      <c r="I1375" s="215"/>
      <c r="J1375" s="211"/>
      <c r="K1375" s="211"/>
      <c r="L1375" s="216"/>
      <c r="M1375" s="217"/>
      <c r="N1375" s="218"/>
      <c r="O1375" s="218"/>
      <c r="P1375" s="218"/>
      <c r="Q1375" s="218"/>
      <c r="R1375" s="218"/>
      <c r="S1375" s="218"/>
      <c r="T1375" s="219"/>
      <c r="AT1375" s="220" t="s">
        <v>184</v>
      </c>
      <c r="AU1375" s="220" t="s">
        <v>80</v>
      </c>
      <c r="AV1375" s="13" t="s">
        <v>80</v>
      </c>
      <c r="AW1375" s="13" t="s">
        <v>33</v>
      </c>
      <c r="AX1375" s="13" t="s">
        <v>71</v>
      </c>
      <c r="AY1375" s="220" t="s">
        <v>162</v>
      </c>
    </row>
    <row r="1376" spans="1:65" s="13" customFormat="1" ht="11.25">
      <c r="B1376" s="210"/>
      <c r="C1376" s="211"/>
      <c r="D1376" s="206" t="s">
        <v>184</v>
      </c>
      <c r="E1376" s="212" t="s">
        <v>19</v>
      </c>
      <c r="F1376" s="213" t="s">
        <v>2473</v>
      </c>
      <c r="G1376" s="211"/>
      <c r="H1376" s="214">
        <v>49.1</v>
      </c>
      <c r="I1376" s="215"/>
      <c r="J1376" s="211"/>
      <c r="K1376" s="211"/>
      <c r="L1376" s="216"/>
      <c r="M1376" s="217"/>
      <c r="N1376" s="218"/>
      <c r="O1376" s="218"/>
      <c r="P1376" s="218"/>
      <c r="Q1376" s="218"/>
      <c r="R1376" s="218"/>
      <c r="S1376" s="218"/>
      <c r="T1376" s="219"/>
      <c r="AT1376" s="220" t="s">
        <v>184</v>
      </c>
      <c r="AU1376" s="220" t="s">
        <v>80</v>
      </c>
      <c r="AV1376" s="13" t="s">
        <v>80</v>
      </c>
      <c r="AW1376" s="13" t="s">
        <v>33</v>
      </c>
      <c r="AX1376" s="13" t="s">
        <v>71</v>
      </c>
      <c r="AY1376" s="220" t="s">
        <v>162</v>
      </c>
    </row>
    <row r="1377" spans="1:65" s="14" customFormat="1" ht="11.25">
      <c r="B1377" s="221"/>
      <c r="C1377" s="222"/>
      <c r="D1377" s="206" t="s">
        <v>184</v>
      </c>
      <c r="E1377" s="223" t="s">
        <v>19</v>
      </c>
      <c r="F1377" s="224" t="s">
        <v>236</v>
      </c>
      <c r="G1377" s="222"/>
      <c r="H1377" s="225">
        <v>818.43</v>
      </c>
      <c r="I1377" s="226"/>
      <c r="J1377" s="222"/>
      <c r="K1377" s="222"/>
      <c r="L1377" s="227"/>
      <c r="M1377" s="228"/>
      <c r="N1377" s="229"/>
      <c r="O1377" s="229"/>
      <c r="P1377" s="229"/>
      <c r="Q1377" s="229"/>
      <c r="R1377" s="229"/>
      <c r="S1377" s="229"/>
      <c r="T1377" s="230"/>
      <c r="AT1377" s="231" t="s">
        <v>184</v>
      </c>
      <c r="AU1377" s="231" t="s">
        <v>80</v>
      </c>
      <c r="AV1377" s="14" t="s">
        <v>169</v>
      </c>
      <c r="AW1377" s="14" t="s">
        <v>33</v>
      </c>
      <c r="AX1377" s="14" t="s">
        <v>78</v>
      </c>
      <c r="AY1377" s="231" t="s">
        <v>162</v>
      </c>
    </row>
    <row r="1378" spans="1:65" s="2" customFormat="1" ht="16.5" customHeight="1">
      <c r="A1378" s="35"/>
      <c r="B1378" s="36"/>
      <c r="C1378" s="232" t="s">
        <v>2485</v>
      </c>
      <c r="D1378" s="232" t="s">
        <v>259</v>
      </c>
      <c r="E1378" s="233" t="s">
        <v>2486</v>
      </c>
      <c r="F1378" s="234" t="s">
        <v>2487</v>
      </c>
      <c r="G1378" s="235" t="s">
        <v>250</v>
      </c>
      <c r="H1378" s="236">
        <v>900.27300000000002</v>
      </c>
      <c r="I1378" s="237"/>
      <c r="J1378" s="238">
        <f>ROUND(I1378*H1378,2)</f>
        <v>0</v>
      </c>
      <c r="K1378" s="234" t="s">
        <v>19</v>
      </c>
      <c r="L1378" s="239"/>
      <c r="M1378" s="240" t="s">
        <v>19</v>
      </c>
      <c r="N1378" s="241" t="s">
        <v>42</v>
      </c>
      <c r="O1378" s="65"/>
      <c r="P1378" s="202">
        <f>O1378*H1378</f>
        <v>0</v>
      </c>
      <c r="Q1378" s="202">
        <v>9.7999999999999997E-3</v>
      </c>
      <c r="R1378" s="202">
        <f>Q1378*H1378</f>
        <v>8.8226753999999996</v>
      </c>
      <c r="S1378" s="202">
        <v>0</v>
      </c>
      <c r="T1378" s="203">
        <f>S1378*H1378</f>
        <v>0</v>
      </c>
      <c r="U1378" s="35"/>
      <c r="V1378" s="35"/>
      <c r="W1378" s="35"/>
      <c r="X1378" s="35"/>
      <c r="Y1378" s="35"/>
      <c r="Z1378" s="35"/>
      <c r="AA1378" s="35"/>
      <c r="AB1378" s="35"/>
      <c r="AC1378" s="35"/>
      <c r="AD1378" s="35"/>
      <c r="AE1378" s="35"/>
      <c r="AR1378" s="204" t="s">
        <v>344</v>
      </c>
      <c r="AT1378" s="204" t="s">
        <v>259</v>
      </c>
      <c r="AU1378" s="204" t="s">
        <v>80</v>
      </c>
      <c r="AY1378" s="18" t="s">
        <v>162</v>
      </c>
      <c r="BE1378" s="205">
        <f>IF(N1378="základní",J1378,0)</f>
        <v>0</v>
      </c>
      <c r="BF1378" s="205">
        <f>IF(N1378="snížená",J1378,0)</f>
        <v>0</v>
      </c>
      <c r="BG1378" s="205">
        <f>IF(N1378="zákl. přenesená",J1378,0)</f>
        <v>0</v>
      </c>
      <c r="BH1378" s="205">
        <f>IF(N1378="sníž. přenesená",J1378,0)</f>
        <v>0</v>
      </c>
      <c r="BI1378" s="205">
        <f>IF(N1378="nulová",J1378,0)</f>
        <v>0</v>
      </c>
      <c r="BJ1378" s="18" t="s">
        <v>78</v>
      </c>
      <c r="BK1378" s="205">
        <f>ROUND(I1378*H1378,2)</f>
        <v>0</v>
      </c>
      <c r="BL1378" s="18" t="s">
        <v>254</v>
      </c>
      <c r="BM1378" s="204" t="s">
        <v>2488</v>
      </c>
    </row>
    <row r="1379" spans="1:65" s="2" customFormat="1" ht="19.5">
      <c r="A1379" s="35"/>
      <c r="B1379" s="36"/>
      <c r="C1379" s="37"/>
      <c r="D1379" s="206" t="s">
        <v>264</v>
      </c>
      <c r="E1379" s="37"/>
      <c r="F1379" s="207" t="s">
        <v>2489</v>
      </c>
      <c r="G1379" s="37"/>
      <c r="H1379" s="37"/>
      <c r="I1379" s="116"/>
      <c r="J1379" s="37"/>
      <c r="K1379" s="37"/>
      <c r="L1379" s="40"/>
      <c r="M1379" s="208"/>
      <c r="N1379" s="209"/>
      <c r="O1379" s="65"/>
      <c r="P1379" s="65"/>
      <c r="Q1379" s="65"/>
      <c r="R1379" s="65"/>
      <c r="S1379" s="65"/>
      <c r="T1379" s="66"/>
      <c r="U1379" s="35"/>
      <c r="V1379" s="35"/>
      <c r="W1379" s="35"/>
      <c r="X1379" s="35"/>
      <c r="Y1379" s="35"/>
      <c r="Z1379" s="35"/>
      <c r="AA1379" s="35"/>
      <c r="AB1379" s="35"/>
      <c r="AC1379" s="35"/>
      <c r="AD1379" s="35"/>
      <c r="AE1379" s="35"/>
      <c r="AT1379" s="18" t="s">
        <v>264</v>
      </c>
      <c r="AU1379" s="18" t="s">
        <v>80</v>
      </c>
    </row>
    <row r="1380" spans="1:65" s="13" customFormat="1" ht="11.25">
      <c r="B1380" s="210"/>
      <c r="C1380" s="211"/>
      <c r="D1380" s="206" t="s">
        <v>184</v>
      </c>
      <c r="E1380" s="211"/>
      <c r="F1380" s="213" t="s">
        <v>2490</v>
      </c>
      <c r="G1380" s="211"/>
      <c r="H1380" s="214">
        <v>900.27300000000002</v>
      </c>
      <c r="I1380" s="215"/>
      <c r="J1380" s="211"/>
      <c r="K1380" s="211"/>
      <c r="L1380" s="216"/>
      <c r="M1380" s="217"/>
      <c r="N1380" s="218"/>
      <c r="O1380" s="218"/>
      <c r="P1380" s="218"/>
      <c r="Q1380" s="218"/>
      <c r="R1380" s="218"/>
      <c r="S1380" s="218"/>
      <c r="T1380" s="219"/>
      <c r="AT1380" s="220" t="s">
        <v>184</v>
      </c>
      <c r="AU1380" s="220" t="s">
        <v>80</v>
      </c>
      <c r="AV1380" s="13" t="s">
        <v>80</v>
      </c>
      <c r="AW1380" s="13" t="s">
        <v>4</v>
      </c>
      <c r="AX1380" s="13" t="s">
        <v>78</v>
      </c>
      <c r="AY1380" s="220" t="s">
        <v>162</v>
      </c>
    </row>
    <row r="1381" spans="1:65" s="2" customFormat="1" ht="16.5" customHeight="1">
      <c r="A1381" s="35"/>
      <c r="B1381" s="36"/>
      <c r="C1381" s="193" t="s">
        <v>2491</v>
      </c>
      <c r="D1381" s="193" t="s">
        <v>164</v>
      </c>
      <c r="E1381" s="194" t="s">
        <v>2492</v>
      </c>
      <c r="F1381" s="195" t="s">
        <v>2493</v>
      </c>
      <c r="G1381" s="196" t="s">
        <v>245</v>
      </c>
      <c r="H1381" s="197">
        <v>819</v>
      </c>
      <c r="I1381" s="198"/>
      <c r="J1381" s="199">
        <f>ROUND(I1381*H1381,2)</f>
        <v>0</v>
      </c>
      <c r="K1381" s="195" t="s">
        <v>168</v>
      </c>
      <c r="L1381" s="40"/>
      <c r="M1381" s="200" t="s">
        <v>19</v>
      </c>
      <c r="N1381" s="201" t="s">
        <v>42</v>
      </c>
      <c r="O1381" s="65"/>
      <c r="P1381" s="202">
        <f>O1381*H1381</f>
        <v>0</v>
      </c>
      <c r="Q1381" s="202">
        <v>3.0000000000000001E-5</v>
      </c>
      <c r="R1381" s="202">
        <f>Q1381*H1381</f>
        <v>2.4570000000000002E-2</v>
      </c>
      <c r="S1381" s="202">
        <v>0</v>
      </c>
      <c r="T1381" s="203">
        <f>S1381*H1381</f>
        <v>0</v>
      </c>
      <c r="U1381" s="35"/>
      <c r="V1381" s="35"/>
      <c r="W1381" s="35"/>
      <c r="X1381" s="35"/>
      <c r="Y1381" s="35"/>
      <c r="Z1381" s="35"/>
      <c r="AA1381" s="35"/>
      <c r="AB1381" s="35"/>
      <c r="AC1381" s="35"/>
      <c r="AD1381" s="35"/>
      <c r="AE1381" s="35"/>
      <c r="AR1381" s="204" t="s">
        <v>254</v>
      </c>
      <c r="AT1381" s="204" t="s">
        <v>164</v>
      </c>
      <c r="AU1381" s="204" t="s">
        <v>80</v>
      </c>
      <c r="AY1381" s="18" t="s">
        <v>162</v>
      </c>
      <c r="BE1381" s="205">
        <f>IF(N1381="základní",J1381,0)</f>
        <v>0</v>
      </c>
      <c r="BF1381" s="205">
        <f>IF(N1381="snížená",J1381,0)</f>
        <v>0</v>
      </c>
      <c r="BG1381" s="205">
        <f>IF(N1381="zákl. přenesená",J1381,0)</f>
        <v>0</v>
      </c>
      <c r="BH1381" s="205">
        <f>IF(N1381="sníž. přenesená",J1381,0)</f>
        <v>0</v>
      </c>
      <c r="BI1381" s="205">
        <f>IF(N1381="nulová",J1381,0)</f>
        <v>0</v>
      </c>
      <c r="BJ1381" s="18" t="s">
        <v>78</v>
      </c>
      <c r="BK1381" s="205">
        <f>ROUND(I1381*H1381,2)</f>
        <v>0</v>
      </c>
      <c r="BL1381" s="18" t="s">
        <v>254</v>
      </c>
      <c r="BM1381" s="204" t="s">
        <v>2494</v>
      </c>
    </row>
    <row r="1382" spans="1:65" s="2" customFormat="1" ht="39">
      <c r="A1382" s="35"/>
      <c r="B1382" s="36"/>
      <c r="C1382" s="37"/>
      <c r="D1382" s="206" t="s">
        <v>171</v>
      </c>
      <c r="E1382" s="37"/>
      <c r="F1382" s="207" t="s">
        <v>2495</v>
      </c>
      <c r="G1382" s="37"/>
      <c r="H1382" s="37"/>
      <c r="I1382" s="116"/>
      <c r="J1382" s="37"/>
      <c r="K1382" s="37"/>
      <c r="L1382" s="40"/>
      <c r="M1382" s="208"/>
      <c r="N1382" s="209"/>
      <c r="O1382" s="65"/>
      <c r="P1382" s="65"/>
      <c r="Q1382" s="65"/>
      <c r="R1382" s="65"/>
      <c r="S1382" s="65"/>
      <c r="T1382" s="66"/>
      <c r="U1382" s="35"/>
      <c r="V1382" s="35"/>
      <c r="W1382" s="35"/>
      <c r="X1382" s="35"/>
      <c r="Y1382" s="35"/>
      <c r="Z1382" s="35"/>
      <c r="AA1382" s="35"/>
      <c r="AB1382" s="35"/>
      <c r="AC1382" s="35"/>
      <c r="AD1382" s="35"/>
      <c r="AE1382" s="35"/>
      <c r="AT1382" s="18" t="s">
        <v>171</v>
      </c>
      <c r="AU1382" s="18" t="s">
        <v>80</v>
      </c>
    </row>
    <row r="1383" spans="1:65" s="13" customFormat="1" ht="11.25">
      <c r="B1383" s="210"/>
      <c r="C1383" s="211"/>
      <c r="D1383" s="206" t="s">
        <v>184</v>
      </c>
      <c r="E1383" s="212" t="s">
        <v>19</v>
      </c>
      <c r="F1383" s="213" t="s">
        <v>2496</v>
      </c>
      <c r="G1383" s="211"/>
      <c r="H1383" s="214">
        <v>819</v>
      </c>
      <c r="I1383" s="215"/>
      <c r="J1383" s="211"/>
      <c r="K1383" s="211"/>
      <c r="L1383" s="216"/>
      <c r="M1383" s="217"/>
      <c r="N1383" s="218"/>
      <c r="O1383" s="218"/>
      <c r="P1383" s="218"/>
      <c r="Q1383" s="218"/>
      <c r="R1383" s="218"/>
      <c r="S1383" s="218"/>
      <c r="T1383" s="219"/>
      <c r="AT1383" s="220" t="s">
        <v>184</v>
      </c>
      <c r="AU1383" s="220" t="s">
        <v>80</v>
      </c>
      <c r="AV1383" s="13" t="s">
        <v>80</v>
      </c>
      <c r="AW1383" s="13" t="s">
        <v>33</v>
      </c>
      <c r="AX1383" s="13" t="s">
        <v>78</v>
      </c>
      <c r="AY1383" s="220" t="s">
        <v>162</v>
      </c>
    </row>
    <row r="1384" spans="1:65" s="2" customFormat="1" ht="21.75" customHeight="1">
      <c r="A1384" s="35"/>
      <c r="B1384" s="36"/>
      <c r="C1384" s="193" t="s">
        <v>2497</v>
      </c>
      <c r="D1384" s="193" t="s">
        <v>164</v>
      </c>
      <c r="E1384" s="194" t="s">
        <v>2498</v>
      </c>
      <c r="F1384" s="195" t="s">
        <v>2499</v>
      </c>
      <c r="G1384" s="196" t="s">
        <v>262</v>
      </c>
      <c r="H1384" s="197">
        <v>13.416</v>
      </c>
      <c r="I1384" s="198"/>
      <c r="J1384" s="199">
        <f>ROUND(I1384*H1384,2)</f>
        <v>0</v>
      </c>
      <c r="K1384" s="195" t="s">
        <v>168</v>
      </c>
      <c r="L1384" s="40"/>
      <c r="M1384" s="200" t="s">
        <v>19</v>
      </c>
      <c r="N1384" s="201" t="s">
        <v>42</v>
      </c>
      <c r="O1384" s="65"/>
      <c r="P1384" s="202">
        <f>O1384*H1384</f>
        <v>0</v>
      </c>
      <c r="Q1384" s="202">
        <v>0</v>
      </c>
      <c r="R1384" s="202">
        <f>Q1384*H1384</f>
        <v>0</v>
      </c>
      <c r="S1384" s="202">
        <v>0</v>
      </c>
      <c r="T1384" s="203">
        <f>S1384*H1384</f>
        <v>0</v>
      </c>
      <c r="U1384" s="35"/>
      <c r="V1384" s="35"/>
      <c r="W1384" s="35"/>
      <c r="X1384" s="35"/>
      <c r="Y1384" s="35"/>
      <c r="Z1384" s="35"/>
      <c r="AA1384" s="35"/>
      <c r="AB1384" s="35"/>
      <c r="AC1384" s="35"/>
      <c r="AD1384" s="35"/>
      <c r="AE1384" s="35"/>
      <c r="AR1384" s="204" t="s">
        <v>254</v>
      </c>
      <c r="AT1384" s="204" t="s">
        <v>164</v>
      </c>
      <c r="AU1384" s="204" t="s">
        <v>80</v>
      </c>
      <c r="AY1384" s="18" t="s">
        <v>162</v>
      </c>
      <c r="BE1384" s="205">
        <f>IF(N1384="základní",J1384,0)</f>
        <v>0</v>
      </c>
      <c r="BF1384" s="205">
        <f>IF(N1384="snížená",J1384,0)</f>
        <v>0</v>
      </c>
      <c r="BG1384" s="205">
        <f>IF(N1384="zákl. přenesená",J1384,0)</f>
        <v>0</v>
      </c>
      <c r="BH1384" s="205">
        <f>IF(N1384="sníž. přenesená",J1384,0)</f>
        <v>0</v>
      </c>
      <c r="BI1384" s="205">
        <f>IF(N1384="nulová",J1384,0)</f>
        <v>0</v>
      </c>
      <c r="BJ1384" s="18" t="s">
        <v>78</v>
      </c>
      <c r="BK1384" s="205">
        <f>ROUND(I1384*H1384,2)</f>
        <v>0</v>
      </c>
      <c r="BL1384" s="18" t="s">
        <v>254</v>
      </c>
      <c r="BM1384" s="204" t="s">
        <v>2500</v>
      </c>
    </row>
    <row r="1385" spans="1:65" s="2" customFormat="1" ht="78">
      <c r="A1385" s="35"/>
      <c r="B1385" s="36"/>
      <c r="C1385" s="37"/>
      <c r="D1385" s="206" t="s">
        <v>171</v>
      </c>
      <c r="E1385" s="37"/>
      <c r="F1385" s="207" t="s">
        <v>1609</v>
      </c>
      <c r="G1385" s="37"/>
      <c r="H1385" s="37"/>
      <c r="I1385" s="116"/>
      <c r="J1385" s="37"/>
      <c r="K1385" s="37"/>
      <c r="L1385" s="40"/>
      <c r="M1385" s="208"/>
      <c r="N1385" s="209"/>
      <c r="O1385" s="65"/>
      <c r="P1385" s="65"/>
      <c r="Q1385" s="65"/>
      <c r="R1385" s="65"/>
      <c r="S1385" s="65"/>
      <c r="T1385" s="66"/>
      <c r="U1385" s="35"/>
      <c r="V1385" s="35"/>
      <c r="W1385" s="35"/>
      <c r="X1385" s="35"/>
      <c r="Y1385" s="35"/>
      <c r="Z1385" s="35"/>
      <c r="AA1385" s="35"/>
      <c r="AB1385" s="35"/>
      <c r="AC1385" s="35"/>
      <c r="AD1385" s="35"/>
      <c r="AE1385" s="35"/>
      <c r="AT1385" s="18" t="s">
        <v>171</v>
      </c>
      <c r="AU1385" s="18" t="s">
        <v>80</v>
      </c>
    </row>
    <row r="1386" spans="1:65" s="12" customFormat="1" ht="22.9" customHeight="1">
      <c r="B1386" s="177"/>
      <c r="C1386" s="178"/>
      <c r="D1386" s="179" t="s">
        <v>70</v>
      </c>
      <c r="E1386" s="191" t="s">
        <v>2501</v>
      </c>
      <c r="F1386" s="191" t="s">
        <v>2502</v>
      </c>
      <c r="G1386" s="178"/>
      <c r="H1386" s="178"/>
      <c r="I1386" s="181"/>
      <c r="J1386" s="192">
        <f>BK1386</f>
        <v>0</v>
      </c>
      <c r="K1386" s="178"/>
      <c r="L1386" s="183"/>
      <c r="M1386" s="184"/>
      <c r="N1386" s="185"/>
      <c r="O1386" s="185"/>
      <c r="P1386" s="186">
        <f>SUM(P1387:P1390)</f>
        <v>0</v>
      </c>
      <c r="Q1386" s="185"/>
      <c r="R1386" s="186">
        <f>SUM(R1387:R1390)</f>
        <v>0</v>
      </c>
      <c r="S1386" s="185"/>
      <c r="T1386" s="187">
        <f>SUM(T1387:T1390)</f>
        <v>0</v>
      </c>
      <c r="AR1386" s="188" t="s">
        <v>80</v>
      </c>
      <c r="AT1386" s="189" t="s">
        <v>70</v>
      </c>
      <c r="AU1386" s="189" t="s">
        <v>78</v>
      </c>
      <c r="AY1386" s="188" t="s">
        <v>162</v>
      </c>
      <c r="BK1386" s="190">
        <f>SUM(BK1387:BK1390)</f>
        <v>0</v>
      </c>
    </row>
    <row r="1387" spans="1:65" s="2" customFormat="1" ht="16.5" customHeight="1">
      <c r="A1387" s="35"/>
      <c r="B1387" s="36"/>
      <c r="C1387" s="193" t="s">
        <v>2503</v>
      </c>
      <c r="D1387" s="193" t="s">
        <v>164</v>
      </c>
      <c r="E1387" s="194" t="s">
        <v>2504</v>
      </c>
      <c r="F1387" s="195" t="s">
        <v>2505</v>
      </c>
      <c r="G1387" s="196" t="s">
        <v>250</v>
      </c>
      <c r="H1387" s="197">
        <v>80.391999999999996</v>
      </c>
      <c r="I1387" s="198"/>
      <c r="J1387" s="199">
        <f>ROUND(I1387*H1387,2)</f>
        <v>0</v>
      </c>
      <c r="K1387" s="195" t="s">
        <v>19</v>
      </c>
      <c r="L1387" s="40"/>
      <c r="M1387" s="200" t="s">
        <v>19</v>
      </c>
      <c r="N1387" s="201" t="s">
        <v>42</v>
      </c>
      <c r="O1387" s="65"/>
      <c r="P1387" s="202">
        <f>O1387*H1387</f>
        <v>0</v>
      </c>
      <c r="Q1387" s="202">
        <v>0</v>
      </c>
      <c r="R1387" s="202">
        <f>Q1387*H1387</f>
        <v>0</v>
      </c>
      <c r="S1387" s="202">
        <v>0</v>
      </c>
      <c r="T1387" s="203">
        <f>S1387*H1387</f>
        <v>0</v>
      </c>
      <c r="U1387" s="35"/>
      <c r="V1387" s="35"/>
      <c r="W1387" s="35"/>
      <c r="X1387" s="35"/>
      <c r="Y1387" s="35"/>
      <c r="Z1387" s="35"/>
      <c r="AA1387" s="35"/>
      <c r="AB1387" s="35"/>
      <c r="AC1387" s="35"/>
      <c r="AD1387" s="35"/>
      <c r="AE1387" s="35"/>
      <c r="AR1387" s="204" t="s">
        <v>254</v>
      </c>
      <c r="AT1387" s="204" t="s">
        <v>164</v>
      </c>
      <c r="AU1387" s="204" t="s">
        <v>80</v>
      </c>
      <c r="AY1387" s="18" t="s">
        <v>162</v>
      </c>
      <c r="BE1387" s="205">
        <f>IF(N1387="základní",J1387,0)</f>
        <v>0</v>
      </c>
      <c r="BF1387" s="205">
        <f>IF(N1387="snížená",J1387,0)</f>
        <v>0</v>
      </c>
      <c r="BG1387" s="205">
        <f>IF(N1387="zákl. přenesená",J1387,0)</f>
        <v>0</v>
      </c>
      <c r="BH1387" s="205">
        <f>IF(N1387="sníž. přenesená",J1387,0)</f>
        <v>0</v>
      </c>
      <c r="BI1387" s="205">
        <f>IF(N1387="nulová",J1387,0)</f>
        <v>0</v>
      </c>
      <c r="BJ1387" s="18" t="s">
        <v>78</v>
      </c>
      <c r="BK1387" s="205">
        <f>ROUND(I1387*H1387,2)</f>
        <v>0</v>
      </c>
      <c r="BL1387" s="18" t="s">
        <v>254</v>
      </c>
      <c r="BM1387" s="204" t="s">
        <v>2506</v>
      </c>
    </row>
    <row r="1388" spans="1:65" s="13" customFormat="1" ht="11.25">
      <c r="B1388" s="210"/>
      <c r="C1388" s="211"/>
      <c r="D1388" s="206" t="s">
        <v>184</v>
      </c>
      <c r="E1388" s="212" t="s">
        <v>19</v>
      </c>
      <c r="F1388" s="213" t="s">
        <v>2507</v>
      </c>
      <c r="G1388" s="211"/>
      <c r="H1388" s="214">
        <v>80.391999999999996</v>
      </c>
      <c r="I1388" s="215"/>
      <c r="J1388" s="211"/>
      <c r="K1388" s="211"/>
      <c r="L1388" s="216"/>
      <c r="M1388" s="217"/>
      <c r="N1388" s="218"/>
      <c r="O1388" s="218"/>
      <c r="P1388" s="218"/>
      <c r="Q1388" s="218"/>
      <c r="R1388" s="218"/>
      <c r="S1388" s="218"/>
      <c r="T1388" s="219"/>
      <c r="AT1388" s="220" t="s">
        <v>184</v>
      </c>
      <c r="AU1388" s="220" t="s">
        <v>80</v>
      </c>
      <c r="AV1388" s="13" t="s">
        <v>80</v>
      </c>
      <c r="AW1388" s="13" t="s">
        <v>33</v>
      </c>
      <c r="AX1388" s="13" t="s">
        <v>78</v>
      </c>
      <c r="AY1388" s="220" t="s">
        <v>162</v>
      </c>
    </row>
    <row r="1389" spans="1:65" s="2" customFormat="1" ht="16.5" customHeight="1">
      <c r="A1389" s="35"/>
      <c r="B1389" s="36"/>
      <c r="C1389" s="193" t="s">
        <v>2508</v>
      </c>
      <c r="D1389" s="193" t="s">
        <v>164</v>
      </c>
      <c r="E1389" s="194" t="s">
        <v>2509</v>
      </c>
      <c r="F1389" s="195" t="s">
        <v>2510</v>
      </c>
      <c r="G1389" s="196" t="s">
        <v>250</v>
      </c>
      <c r="H1389" s="197">
        <v>354.19</v>
      </c>
      <c r="I1389" s="198"/>
      <c r="J1389" s="199">
        <f>ROUND(I1389*H1389,2)</f>
        <v>0</v>
      </c>
      <c r="K1389" s="195" t="s">
        <v>19</v>
      </c>
      <c r="L1389" s="40"/>
      <c r="M1389" s="200" t="s">
        <v>19</v>
      </c>
      <c r="N1389" s="201" t="s">
        <v>42</v>
      </c>
      <c r="O1389" s="65"/>
      <c r="P1389" s="202">
        <f>O1389*H1389</f>
        <v>0</v>
      </c>
      <c r="Q1389" s="202">
        <v>0</v>
      </c>
      <c r="R1389" s="202">
        <f>Q1389*H1389</f>
        <v>0</v>
      </c>
      <c r="S1389" s="202">
        <v>0</v>
      </c>
      <c r="T1389" s="203">
        <f>S1389*H1389</f>
        <v>0</v>
      </c>
      <c r="U1389" s="35"/>
      <c r="V1389" s="35"/>
      <c r="W1389" s="35"/>
      <c r="X1389" s="35"/>
      <c r="Y1389" s="35"/>
      <c r="Z1389" s="35"/>
      <c r="AA1389" s="35"/>
      <c r="AB1389" s="35"/>
      <c r="AC1389" s="35"/>
      <c r="AD1389" s="35"/>
      <c r="AE1389" s="35"/>
      <c r="AR1389" s="204" t="s">
        <v>254</v>
      </c>
      <c r="AT1389" s="204" t="s">
        <v>164</v>
      </c>
      <c r="AU1389" s="204" t="s">
        <v>80</v>
      </c>
      <c r="AY1389" s="18" t="s">
        <v>162</v>
      </c>
      <c r="BE1389" s="205">
        <f>IF(N1389="základní",J1389,0)</f>
        <v>0</v>
      </c>
      <c r="BF1389" s="205">
        <f>IF(N1389="snížená",J1389,0)</f>
        <v>0</v>
      </c>
      <c r="BG1389" s="205">
        <f>IF(N1389="zákl. přenesená",J1389,0)</f>
        <v>0</v>
      </c>
      <c r="BH1389" s="205">
        <f>IF(N1389="sníž. přenesená",J1389,0)</f>
        <v>0</v>
      </c>
      <c r="BI1389" s="205">
        <f>IF(N1389="nulová",J1389,0)</f>
        <v>0</v>
      </c>
      <c r="BJ1389" s="18" t="s">
        <v>78</v>
      </c>
      <c r="BK1389" s="205">
        <f>ROUND(I1389*H1389,2)</f>
        <v>0</v>
      </c>
      <c r="BL1389" s="18" t="s">
        <v>254</v>
      </c>
      <c r="BM1389" s="204" t="s">
        <v>2511</v>
      </c>
    </row>
    <row r="1390" spans="1:65" s="13" customFormat="1" ht="11.25">
      <c r="B1390" s="210"/>
      <c r="C1390" s="211"/>
      <c r="D1390" s="206" t="s">
        <v>184</v>
      </c>
      <c r="E1390" s="212" t="s">
        <v>19</v>
      </c>
      <c r="F1390" s="213" t="s">
        <v>2512</v>
      </c>
      <c r="G1390" s="211"/>
      <c r="H1390" s="214">
        <v>354.19</v>
      </c>
      <c r="I1390" s="215"/>
      <c r="J1390" s="211"/>
      <c r="K1390" s="211"/>
      <c r="L1390" s="216"/>
      <c r="M1390" s="217"/>
      <c r="N1390" s="218"/>
      <c r="O1390" s="218"/>
      <c r="P1390" s="218"/>
      <c r="Q1390" s="218"/>
      <c r="R1390" s="218"/>
      <c r="S1390" s="218"/>
      <c r="T1390" s="219"/>
      <c r="AT1390" s="220" t="s">
        <v>184</v>
      </c>
      <c r="AU1390" s="220" t="s">
        <v>80</v>
      </c>
      <c r="AV1390" s="13" t="s">
        <v>80</v>
      </c>
      <c r="AW1390" s="13" t="s">
        <v>33</v>
      </c>
      <c r="AX1390" s="13" t="s">
        <v>78</v>
      </c>
      <c r="AY1390" s="220" t="s">
        <v>162</v>
      </c>
    </row>
    <row r="1391" spans="1:65" s="12" customFormat="1" ht="22.9" customHeight="1">
      <c r="B1391" s="177"/>
      <c r="C1391" s="178"/>
      <c r="D1391" s="179" t="s">
        <v>70</v>
      </c>
      <c r="E1391" s="191" t="s">
        <v>2513</v>
      </c>
      <c r="F1391" s="191" t="s">
        <v>2514</v>
      </c>
      <c r="G1391" s="178"/>
      <c r="H1391" s="178"/>
      <c r="I1391" s="181"/>
      <c r="J1391" s="192">
        <f>BK1391</f>
        <v>0</v>
      </c>
      <c r="K1391" s="178"/>
      <c r="L1391" s="183"/>
      <c r="M1391" s="184"/>
      <c r="N1391" s="185"/>
      <c r="O1391" s="185"/>
      <c r="P1391" s="186">
        <f>SUM(P1392:P1396)</f>
        <v>0</v>
      </c>
      <c r="Q1391" s="185"/>
      <c r="R1391" s="186">
        <f>SUM(R1392:R1396)</f>
        <v>2.1127891999999999</v>
      </c>
      <c r="S1391" s="185"/>
      <c r="T1391" s="187">
        <f>SUM(T1392:T1396)</f>
        <v>0</v>
      </c>
      <c r="AR1391" s="188" t="s">
        <v>80</v>
      </c>
      <c r="AT1391" s="189" t="s">
        <v>70</v>
      </c>
      <c r="AU1391" s="189" t="s">
        <v>78</v>
      </c>
      <c r="AY1391" s="188" t="s">
        <v>162</v>
      </c>
      <c r="BK1391" s="190">
        <f>SUM(BK1392:BK1396)</f>
        <v>0</v>
      </c>
    </row>
    <row r="1392" spans="1:65" s="2" customFormat="1" ht="16.5" customHeight="1">
      <c r="A1392" s="35"/>
      <c r="B1392" s="36"/>
      <c r="C1392" s="193" t="s">
        <v>2515</v>
      </c>
      <c r="D1392" s="193" t="s">
        <v>164</v>
      </c>
      <c r="E1392" s="194" t="s">
        <v>2516</v>
      </c>
      <c r="F1392" s="195" t="s">
        <v>2517</v>
      </c>
      <c r="G1392" s="196" t="s">
        <v>250</v>
      </c>
      <c r="H1392" s="197">
        <v>4593.0200000000004</v>
      </c>
      <c r="I1392" s="198"/>
      <c r="J1392" s="199">
        <f>ROUND(I1392*H1392,2)</f>
        <v>0</v>
      </c>
      <c r="K1392" s="195" t="s">
        <v>168</v>
      </c>
      <c r="L1392" s="40"/>
      <c r="M1392" s="200" t="s">
        <v>19</v>
      </c>
      <c r="N1392" s="201" t="s">
        <v>42</v>
      </c>
      <c r="O1392" s="65"/>
      <c r="P1392" s="202">
        <f>O1392*H1392</f>
        <v>0</v>
      </c>
      <c r="Q1392" s="202">
        <v>2.0000000000000001E-4</v>
      </c>
      <c r="R1392" s="202">
        <f>Q1392*H1392</f>
        <v>0.91860400000000009</v>
      </c>
      <c r="S1392" s="202">
        <v>0</v>
      </c>
      <c r="T1392" s="203">
        <f>S1392*H1392</f>
        <v>0</v>
      </c>
      <c r="U1392" s="35"/>
      <c r="V1392" s="35"/>
      <c r="W1392" s="35"/>
      <c r="X1392" s="35"/>
      <c r="Y1392" s="35"/>
      <c r="Z1392" s="35"/>
      <c r="AA1392" s="35"/>
      <c r="AB1392" s="35"/>
      <c r="AC1392" s="35"/>
      <c r="AD1392" s="35"/>
      <c r="AE1392" s="35"/>
      <c r="AR1392" s="204" t="s">
        <v>254</v>
      </c>
      <c r="AT1392" s="204" t="s">
        <v>164</v>
      </c>
      <c r="AU1392" s="204" t="s">
        <v>80</v>
      </c>
      <c r="AY1392" s="18" t="s">
        <v>162</v>
      </c>
      <c r="BE1392" s="205">
        <f>IF(N1392="základní",J1392,0)</f>
        <v>0</v>
      </c>
      <c r="BF1392" s="205">
        <f>IF(N1392="snížená",J1392,0)</f>
        <v>0</v>
      </c>
      <c r="BG1392" s="205">
        <f>IF(N1392="zákl. přenesená",J1392,0)</f>
        <v>0</v>
      </c>
      <c r="BH1392" s="205">
        <f>IF(N1392="sníž. přenesená",J1392,0)</f>
        <v>0</v>
      </c>
      <c r="BI1392" s="205">
        <f>IF(N1392="nulová",J1392,0)</f>
        <v>0</v>
      </c>
      <c r="BJ1392" s="18" t="s">
        <v>78</v>
      </c>
      <c r="BK1392" s="205">
        <f>ROUND(I1392*H1392,2)</f>
        <v>0</v>
      </c>
      <c r="BL1392" s="18" t="s">
        <v>254</v>
      </c>
      <c r="BM1392" s="204" t="s">
        <v>2518</v>
      </c>
    </row>
    <row r="1393" spans="1:65" s="13" customFormat="1" ht="11.25">
      <c r="B1393" s="210"/>
      <c r="C1393" s="211"/>
      <c r="D1393" s="206" t="s">
        <v>184</v>
      </c>
      <c r="E1393" s="212" t="s">
        <v>19</v>
      </c>
      <c r="F1393" s="213" t="s">
        <v>2519</v>
      </c>
      <c r="G1393" s="211"/>
      <c r="H1393" s="214">
        <v>4593.0200000000004</v>
      </c>
      <c r="I1393" s="215"/>
      <c r="J1393" s="211"/>
      <c r="K1393" s="211"/>
      <c r="L1393" s="216"/>
      <c r="M1393" s="217"/>
      <c r="N1393" s="218"/>
      <c r="O1393" s="218"/>
      <c r="P1393" s="218"/>
      <c r="Q1393" s="218"/>
      <c r="R1393" s="218"/>
      <c r="S1393" s="218"/>
      <c r="T1393" s="219"/>
      <c r="AT1393" s="220" t="s">
        <v>184</v>
      </c>
      <c r="AU1393" s="220" t="s">
        <v>80</v>
      </c>
      <c r="AV1393" s="13" t="s">
        <v>80</v>
      </c>
      <c r="AW1393" s="13" t="s">
        <v>33</v>
      </c>
      <c r="AX1393" s="13" t="s">
        <v>78</v>
      </c>
      <c r="AY1393" s="220" t="s">
        <v>162</v>
      </c>
    </row>
    <row r="1394" spans="1:65" s="2" customFormat="1" ht="21.75" customHeight="1">
      <c r="A1394" s="35"/>
      <c r="B1394" s="36"/>
      <c r="C1394" s="193" t="s">
        <v>2520</v>
      </c>
      <c r="D1394" s="193" t="s">
        <v>164</v>
      </c>
      <c r="E1394" s="194" t="s">
        <v>2521</v>
      </c>
      <c r="F1394" s="195" t="s">
        <v>2522</v>
      </c>
      <c r="G1394" s="196" t="s">
        <v>250</v>
      </c>
      <c r="H1394" s="197">
        <v>4593.0200000000004</v>
      </c>
      <c r="I1394" s="198"/>
      <c r="J1394" s="199">
        <f>ROUND(I1394*H1394,2)</f>
        <v>0</v>
      </c>
      <c r="K1394" s="195" t="s">
        <v>168</v>
      </c>
      <c r="L1394" s="40"/>
      <c r="M1394" s="200" t="s">
        <v>19</v>
      </c>
      <c r="N1394" s="201" t="s">
        <v>42</v>
      </c>
      <c r="O1394" s="65"/>
      <c r="P1394" s="202">
        <f>O1394*H1394</f>
        <v>0</v>
      </c>
      <c r="Q1394" s="202">
        <v>2.5999999999999998E-4</v>
      </c>
      <c r="R1394" s="202">
        <f>Q1394*H1394</f>
        <v>1.1941851999999999</v>
      </c>
      <c r="S1394" s="202">
        <v>0</v>
      </c>
      <c r="T1394" s="203">
        <f>S1394*H1394</f>
        <v>0</v>
      </c>
      <c r="U1394" s="35"/>
      <c r="V1394" s="35"/>
      <c r="W1394" s="35"/>
      <c r="X1394" s="35"/>
      <c r="Y1394" s="35"/>
      <c r="Z1394" s="35"/>
      <c r="AA1394" s="35"/>
      <c r="AB1394" s="35"/>
      <c r="AC1394" s="35"/>
      <c r="AD1394" s="35"/>
      <c r="AE1394" s="35"/>
      <c r="AR1394" s="204" t="s">
        <v>254</v>
      </c>
      <c r="AT1394" s="204" t="s">
        <v>164</v>
      </c>
      <c r="AU1394" s="204" t="s">
        <v>80</v>
      </c>
      <c r="AY1394" s="18" t="s">
        <v>162</v>
      </c>
      <c r="BE1394" s="205">
        <f>IF(N1394="základní",J1394,0)</f>
        <v>0</v>
      </c>
      <c r="BF1394" s="205">
        <f>IF(N1394="snížená",J1394,0)</f>
        <v>0</v>
      </c>
      <c r="BG1394" s="205">
        <f>IF(N1394="zákl. přenesená",J1394,0)</f>
        <v>0</v>
      </c>
      <c r="BH1394" s="205">
        <f>IF(N1394="sníž. přenesená",J1394,0)</f>
        <v>0</v>
      </c>
      <c r="BI1394" s="205">
        <f>IF(N1394="nulová",J1394,0)</f>
        <v>0</v>
      </c>
      <c r="BJ1394" s="18" t="s">
        <v>78</v>
      </c>
      <c r="BK1394" s="205">
        <f>ROUND(I1394*H1394,2)</f>
        <v>0</v>
      </c>
      <c r="BL1394" s="18" t="s">
        <v>254</v>
      </c>
      <c r="BM1394" s="204" t="s">
        <v>2523</v>
      </c>
    </row>
    <row r="1395" spans="1:65" s="2" customFormat="1" ht="19.5">
      <c r="A1395" s="35"/>
      <c r="B1395" s="36"/>
      <c r="C1395" s="37"/>
      <c r="D1395" s="206" t="s">
        <v>264</v>
      </c>
      <c r="E1395" s="37"/>
      <c r="F1395" s="207" t="s">
        <v>2524</v>
      </c>
      <c r="G1395" s="37"/>
      <c r="H1395" s="37"/>
      <c r="I1395" s="116"/>
      <c r="J1395" s="37"/>
      <c r="K1395" s="37"/>
      <c r="L1395" s="40"/>
      <c r="M1395" s="208"/>
      <c r="N1395" s="209"/>
      <c r="O1395" s="65"/>
      <c r="P1395" s="65"/>
      <c r="Q1395" s="65"/>
      <c r="R1395" s="65"/>
      <c r="S1395" s="65"/>
      <c r="T1395" s="66"/>
      <c r="U1395" s="35"/>
      <c r="V1395" s="35"/>
      <c r="W1395" s="35"/>
      <c r="X1395" s="35"/>
      <c r="Y1395" s="35"/>
      <c r="Z1395" s="35"/>
      <c r="AA1395" s="35"/>
      <c r="AB1395" s="35"/>
      <c r="AC1395" s="35"/>
      <c r="AD1395" s="35"/>
      <c r="AE1395" s="35"/>
      <c r="AT1395" s="18" t="s">
        <v>264</v>
      </c>
      <c r="AU1395" s="18" t="s">
        <v>80</v>
      </c>
    </row>
    <row r="1396" spans="1:65" s="13" customFormat="1" ht="11.25">
      <c r="B1396" s="210"/>
      <c r="C1396" s="211"/>
      <c r="D1396" s="206" t="s">
        <v>184</v>
      </c>
      <c r="E1396" s="212" t="s">
        <v>19</v>
      </c>
      <c r="F1396" s="213" t="s">
        <v>2519</v>
      </c>
      <c r="G1396" s="211"/>
      <c r="H1396" s="214">
        <v>4593.0200000000004</v>
      </c>
      <c r="I1396" s="215"/>
      <c r="J1396" s="211"/>
      <c r="K1396" s="211"/>
      <c r="L1396" s="216"/>
      <c r="M1396" s="217"/>
      <c r="N1396" s="218"/>
      <c r="O1396" s="218"/>
      <c r="P1396" s="218"/>
      <c r="Q1396" s="218"/>
      <c r="R1396" s="218"/>
      <c r="S1396" s="218"/>
      <c r="T1396" s="219"/>
      <c r="AT1396" s="220" t="s">
        <v>184</v>
      </c>
      <c r="AU1396" s="220" t="s">
        <v>80</v>
      </c>
      <c r="AV1396" s="13" t="s">
        <v>80</v>
      </c>
      <c r="AW1396" s="13" t="s">
        <v>33</v>
      </c>
      <c r="AX1396" s="13" t="s">
        <v>78</v>
      </c>
      <c r="AY1396" s="220" t="s">
        <v>162</v>
      </c>
    </row>
    <row r="1397" spans="1:65" s="12" customFormat="1" ht="25.9" customHeight="1">
      <c r="B1397" s="177"/>
      <c r="C1397" s="178"/>
      <c r="D1397" s="179" t="s">
        <v>70</v>
      </c>
      <c r="E1397" s="180" t="s">
        <v>2525</v>
      </c>
      <c r="F1397" s="180" t="s">
        <v>2526</v>
      </c>
      <c r="G1397" s="178"/>
      <c r="H1397" s="178"/>
      <c r="I1397" s="181"/>
      <c r="J1397" s="182">
        <f>BK1397</f>
        <v>0</v>
      </c>
      <c r="K1397" s="178"/>
      <c r="L1397" s="183"/>
      <c r="M1397" s="184"/>
      <c r="N1397" s="185"/>
      <c r="O1397" s="185"/>
      <c r="P1397" s="186">
        <f>P1398+P1402+P1404+P1407+P1409</f>
        <v>0</v>
      </c>
      <c r="Q1397" s="185"/>
      <c r="R1397" s="186">
        <f>R1398+R1402+R1404+R1407+R1409</f>
        <v>0</v>
      </c>
      <c r="S1397" s="185"/>
      <c r="T1397" s="187">
        <f>T1398+T1402+T1404+T1407+T1409</f>
        <v>0</v>
      </c>
      <c r="AR1397" s="188" t="s">
        <v>190</v>
      </c>
      <c r="AT1397" s="189" t="s">
        <v>70</v>
      </c>
      <c r="AU1397" s="189" t="s">
        <v>71</v>
      </c>
      <c r="AY1397" s="188" t="s">
        <v>162</v>
      </c>
      <c r="BK1397" s="190">
        <f>BK1398+BK1402+BK1404+BK1407+BK1409</f>
        <v>0</v>
      </c>
    </row>
    <row r="1398" spans="1:65" s="12" customFormat="1" ht="22.9" customHeight="1">
      <c r="B1398" s="177"/>
      <c r="C1398" s="178"/>
      <c r="D1398" s="179" t="s">
        <v>70</v>
      </c>
      <c r="E1398" s="191" t="s">
        <v>2527</v>
      </c>
      <c r="F1398" s="191" t="s">
        <v>2528</v>
      </c>
      <c r="G1398" s="178"/>
      <c r="H1398" s="178"/>
      <c r="I1398" s="181"/>
      <c r="J1398" s="192">
        <f>BK1398</f>
        <v>0</v>
      </c>
      <c r="K1398" s="178"/>
      <c r="L1398" s="183"/>
      <c r="M1398" s="184"/>
      <c r="N1398" s="185"/>
      <c r="O1398" s="185"/>
      <c r="P1398" s="186">
        <f>SUM(P1399:P1401)</f>
        <v>0</v>
      </c>
      <c r="Q1398" s="185"/>
      <c r="R1398" s="186">
        <f>SUM(R1399:R1401)</f>
        <v>0</v>
      </c>
      <c r="S1398" s="185"/>
      <c r="T1398" s="187">
        <f>SUM(T1399:T1401)</f>
        <v>0</v>
      </c>
      <c r="AR1398" s="188" t="s">
        <v>190</v>
      </c>
      <c r="AT1398" s="189" t="s">
        <v>70</v>
      </c>
      <c r="AU1398" s="189" t="s">
        <v>78</v>
      </c>
      <c r="AY1398" s="188" t="s">
        <v>162</v>
      </c>
      <c r="BK1398" s="190">
        <f>SUM(BK1399:BK1401)</f>
        <v>0</v>
      </c>
    </row>
    <row r="1399" spans="1:65" s="2" customFormat="1" ht="16.5" customHeight="1">
      <c r="A1399" s="35"/>
      <c r="B1399" s="36"/>
      <c r="C1399" s="193" t="s">
        <v>2529</v>
      </c>
      <c r="D1399" s="193" t="s">
        <v>164</v>
      </c>
      <c r="E1399" s="194" t="s">
        <v>2530</v>
      </c>
      <c r="F1399" s="195" t="s">
        <v>2531</v>
      </c>
      <c r="G1399" s="196" t="s">
        <v>1172</v>
      </c>
      <c r="H1399" s="197">
        <v>1</v>
      </c>
      <c r="I1399" s="198"/>
      <c r="J1399" s="199">
        <f>ROUND(I1399*H1399,2)</f>
        <v>0</v>
      </c>
      <c r="K1399" s="195" t="s">
        <v>168</v>
      </c>
      <c r="L1399" s="40"/>
      <c r="M1399" s="200" t="s">
        <v>19</v>
      </c>
      <c r="N1399" s="201" t="s">
        <v>42</v>
      </c>
      <c r="O1399" s="65"/>
      <c r="P1399" s="202">
        <f>O1399*H1399</f>
        <v>0</v>
      </c>
      <c r="Q1399" s="202">
        <v>0</v>
      </c>
      <c r="R1399" s="202">
        <f>Q1399*H1399</f>
        <v>0</v>
      </c>
      <c r="S1399" s="202">
        <v>0</v>
      </c>
      <c r="T1399" s="203">
        <f>S1399*H1399</f>
        <v>0</v>
      </c>
      <c r="U1399" s="35"/>
      <c r="V1399" s="35"/>
      <c r="W1399" s="35"/>
      <c r="X1399" s="35"/>
      <c r="Y1399" s="35"/>
      <c r="Z1399" s="35"/>
      <c r="AA1399" s="35"/>
      <c r="AB1399" s="35"/>
      <c r="AC1399" s="35"/>
      <c r="AD1399" s="35"/>
      <c r="AE1399" s="35"/>
      <c r="AR1399" s="204" t="s">
        <v>2532</v>
      </c>
      <c r="AT1399" s="204" t="s">
        <v>164</v>
      </c>
      <c r="AU1399" s="204" t="s">
        <v>80</v>
      </c>
      <c r="AY1399" s="18" t="s">
        <v>162</v>
      </c>
      <c r="BE1399" s="205">
        <f>IF(N1399="základní",J1399,0)</f>
        <v>0</v>
      </c>
      <c r="BF1399" s="205">
        <f>IF(N1399="snížená",J1399,0)</f>
        <v>0</v>
      </c>
      <c r="BG1399" s="205">
        <f>IF(N1399="zákl. přenesená",J1399,0)</f>
        <v>0</v>
      </c>
      <c r="BH1399" s="205">
        <f>IF(N1399="sníž. přenesená",J1399,0)</f>
        <v>0</v>
      </c>
      <c r="BI1399" s="205">
        <f>IF(N1399="nulová",J1399,0)</f>
        <v>0</v>
      </c>
      <c r="BJ1399" s="18" t="s">
        <v>78</v>
      </c>
      <c r="BK1399" s="205">
        <f>ROUND(I1399*H1399,2)</f>
        <v>0</v>
      </c>
      <c r="BL1399" s="18" t="s">
        <v>2532</v>
      </c>
      <c r="BM1399" s="204" t="s">
        <v>2533</v>
      </c>
    </row>
    <row r="1400" spans="1:65" s="2" customFormat="1" ht="16.5" customHeight="1">
      <c r="A1400" s="35"/>
      <c r="B1400" s="36"/>
      <c r="C1400" s="193" t="s">
        <v>2534</v>
      </c>
      <c r="D1400" s="193" t="s">
        <v>164</v>
      </c>
      <c r="E1400" s="194" t="s">
        <v>2535</v>
      </c>
      <c r="F1400" s="195" t="s">
        <v>2536</v>
      </c>
      <c r="G1400" s="196" t="s">
        <v>1172</v>
      </c>
      <c r="H1400" s="197">
        <v>1</v>
      </c>
      <c r="I1400" s="198"/>
      <c r="J1400" s="199">
        <f>ROUND(I1400*H1400,2)</f>
        <v>0</v>
      </c>
      <c r="K1400" s="195" t="s">
        <v>19</v>
      </c>
      <c r="L1400" s="40"/>
      <c r="M1400" s="200" t="s">
        <v>19</v>
      </c>
      <c r="N1400" s="201" t="s">
        <v>42</v>
      </c>
      <c r="O1400" s="65"/>
      <c r="P1400" s="202">
        <f>O1400*H1400</f>
        <v>0</v>
      </c>
      <c r="Q1400" s="202">
        <v>0</v>
      </c>
      <c r="R1400" s="202">
        <f>Q1400*H1400</f>
        <v>0</v>
      </c>
      <c r="S1400" s="202">
        <v>0</v>
      </c>
      <c r="T1400" s="203">
        <f>S1400*H1400</f>
        <v>0</v>
      </c>
      <c r="U1400" s="35"/>
      <c r="V1400" s="35"/>
      <c r="W1400" s="35"/>
      <c r="X1400" s="35"/>
      <c r="Y1400" s="35"/>
      <c r="Z1400" s="35"/>
      <c r="AA1400" s="35"/>
      <c r="AB1400" s="35"/>
      <c r="AC1400" s="35"/>
      <c r="AD1400" s="35"/>
      <c r="AE1400" s="35"/>
      <c r="AR1400" s="204" t="s">
        <v>2532</v>
      </c>
      <c r="AT1400" s="204" t="s">
        <v>164</v>
      </c>
      <c r="AU1400" s="204" t="s">
        <v>80</v>
      </c>
      <c r="AY1400" s="18" t="s">
        <v>162</v>
      </c>
      <c r="BE1400" s="205">
        <f>IF(N1400="základní",J1400,0)</f>
        <v>0</v>
      </c>
      <c r="BF1400" s="205">
        <f>IF(N1400="snížená",J1400,0)</f>
        <v>0</v>
      </c>
      <c r="BG1400" s="205">
        <f>IF(N1400="zákl. přenesená",J1400,0)</f>
        <v>0</v>
      </c>
      <c r="BH1400" s="205">
        <f>IF(N1400="sníž. přenesená",J1400,0)</f>
        <v>0</v>
      </c>
      <c r="BI1400" s="205">
        <f>IF(N1400="nulová",J1400,0)</f>
        <v>0</v>
      </c>
      <c r="BJ1400" s="18" t="s">
        <v>78</v>
      </c>
      <c r="BK1400" s="205">
        <f>ROUND(I1400*H1400,2)</f>
        <v>0</v>
      </c>
      <c r="BL1400" s="18" t="s">
        <v>2532</v>
      </c>
      <c r="BM1400" s="204" t="s">
        <v>2537</v>
      </c>
    </row>
    <row r="1401" spans="1:65" s="2" customFormat="1" ht="16.5" customHeight="1">
      <c r="A1401" s="35"/>
      <c r="B1401" s="36"/>
      <c r="C1401" s="193" t="s">
        <v>2538</v>
      </c>
      <c r="D1401" s="193" t="s">
        <v>164</v>
      </c>
      <c r="E1401" s="194" t="s">
        <v>2539</v>
      </c>
      <c r="F1401" s="195" t="s">
        <v>2540</v>
      </c>
      <c r="G1401" s="196" t="s">
        <v>1172</v>
      </c>
      <c r="H1401" s="197">
        <v>1</v>
      </c>
      <c r="I1401" s="198"/>
      <c r="J1401" s="199">
        <f>ROUND(I1401*H1401,2)</f>
        <v>0</v>
      </c>
      <c r="K1401" s="195" t="s">
        <v>168</v>
      </c>
      <c r="L1401" s="40"/>
      <c r="M1401" s="200" t="s">
        <v>19</v>
      </c>
      <c r="N1401" s="201" t="s">
        <v>42</v>
      </c>
      <c r="O1401" s="65"/>
      <c r="P1401" s="202">
        <f>O1401*H1401</f>
        <v>0</v>
      </c>
      <c r="Q1401" s="202">
        <v>0</v>
      </c>
      <c r="R1401" s="202">
        <f>Q1401*H1401</f>
        <v>0</v>
      </c>
      <c r="S1401" s="202">
        <v>0</v>
      </c>
      <c r="T1401" s="203">
        <f>S1401*H1401</f>
        <v>0</v>
      </c>
      <c r="U1401" s="35"/>
      <c r="V1401" s="35"/>
      <c r="W1401" s="35"/>
      <c r="X1401" s="35"/>
      <c r="Y1401" s="35"/>
      <c r="Z1401" s="35"/>
      <c r="AA1401" s="35"/>
      <c r="AB1401" s="35"/>
      <c r="AC1401" s="35"/>
      <c r="AD1401" s="35"/>
      <c r="AE1401" s="35"/>
      <c r="AR1401" s="204" t="s">
        <v>2532</v>
      </c>
      <c r="AT1401" s="204" t="s">
        <v>164</v>
      </c>
      <c r="AU1401" s="204" t="s">
        <v>80</v>
      </c>
      <c r="AY1401" s="18" t="s">
        <v>162</v>
      </c>
      <c r="BE1401" s="205">
        <f>IF(N1401="základní",J1401,0)</f>
        <v>0</v>
      </c>
      <c r="BF1401" s="205">
        <f>IF(N1401="snížená",J1401,0)</f>
        <v>0</v>
      </c>
      <c r="BG1401" s="205">
        <f>IF(N1401="zákl. přenesená",J1401,0)</f>
        <v>0</v>
      </c>
      <c r="BH1401" s="205">
        <f>IF(N1401="sníž. přenesená",J1401,0)</f>
        <v>0</v>
      </c>
      <c r="BI1401" s="205">
        <f>IF(N1401="nulová",J1401,0)</f>
        <v>0</v>
      </c>
      <c r="BJ1401" s="18" t="s">
        <v>78</v>
      </c>
      <c r="BK1401" s="205">
        <f>ROUND(I1401*H1401,2)</f>
        <v>0</v>
      </c>
      <c r="BL1401" s="18" t="s">
        <v>2532</v>
      </c>
      <c r="BM1401" s="204" t="s">
        <v>2541</v>
      </c>
    </row>
    <row r="1402" spans="1:65" s="12" customFormat="1" ht="22.9" customHeight="1">
      <c r="B1402" s="177"/>
      <c r="C1402" s="178"/>
      <c r="D1402" s="179" t="s">
        <v>70</v>
      </c>
      <c r="E1402" s="191" t="s">
        <v>2542</v>
      </c>
      <c r="F1402" s="191" t="s">
        <v>2543</v>
      </c>
      <c r="G1402" s="178"/>
      <c r="H1402" s="178"/>
      <c r="I1402" s="181"/>
      <c r="J1402" s="192">
        <f>BK1402</f>
        <v>0</v>
      </c>
      <c r="K1402" s="178"/>
      <c r="L1402" s="183"/>
      <c r="M1402" s="184"/>
      <c r="N1402" s="185"/>
      <c r="O1402" s="185"/>
      <c r="P1402" s="186">
        <f>P1403</f>
        <v>0</v>
      </c>
      <c r="Q1402" s="185"/>
      <c r="R1402" s="186">
        <f>R1403</f>
        <v>0</v>
      </c>
      <c r="S1402" s="185"/>
      <c r="T1402" s="187">
        <f>T1403</f>
        <v>0</v>
      </c>
      <c r="AR1402" s="188" t="s">
        <v>190</v>
      </c>
      <c r="AT1402" s="189" t="s">
        <v>70</v>
      </c>
      <c r="AU1402" s="189" t="s">
        <v>78</v>
      </c>
      <c r="AY1402" s="188" t="s">
        <v>162</v>
      </c>
      <c r="BK1402" s="190">
        <f>BK1403</f>
        <v>0</v>
      </c>
    </row>
    <row r="1403" spans="1:65" s="2" customFormat="1" ht="16.5" customHeight="1">
      <c r="A1403" s="35"/>
      <c r="B1403" s="36"/>
      <c r="C1403" s="193" t="s">
        <v>2544</v>
      </c>
      <c r="D1403" s="193" t="s">
        <v>164</v>
      </c>
      <c r="E1403" s="194" t="s">
        <v>2545</v>
      </c>
      <c r="F1403" s="195" t="s">
        <v>2543</v>
      </c>
      <c r="G1403" s="196" t="s">
        <v>1172</v>
      </c>
      <c r="H1403" s="197">
        <v>1</v>
      </c>
      <c r="I1403" s="198"/>
      <c r="J1403" s="199">
        <f>ROUND(I1403*H1403,2)</f>
        <v>0</v>
      </c>
      <c r="K1403" s="195" t="s">
        <v>168</v>
      </c>
      <c r="L1403" s="40"/>
      <c r="M1403" s="200" t="s">
        <v>19</v>
      </c>
      <c r="N1403" s="201" t="s">
        <v>42</v>
      </c>
      <c r="O1403" s="65"/>
      <c r="P1403" s="202">
        <f>O1403*H1403</f>
        <v>0</v>
      </c>
      <c r="Q1403" s="202">
        <v>0</v>
      </c>
      <c r="R1403" s="202">
        <f>Q1403*H1403</f>
        <v>0</v>
      </c>
      <c r="S1403" s="202">
        <v>0</v>
      </c>
      <c r="T1403" s="203">
        <f>S1403*H1403</f>
        <v>0</v>
      </c>
      <c r="U1403" s="35"/>
      <c r="V1403" s="35"/>
      <c r="W1403" s="35"/>
      <c r="X1403" s="35"/>
      <c r="Y1403" s="35"/>
      <c r="Z1403" s="35"/>
      <c r="AA1403" s="35"/>
      <c r="AB1403" s="35"/>
      <c r="AC1403" s="35"/>
      <c r="AD1403" s="35"/>
      <c r="AE1403" s="35"/>
      <c r="AR1403" s="204" t="s">
        <v>2532</v>
      </c>
      <c r="AT1403" s="204" t="s">
        <v>164</v>
      </c>
      <c r="AU1403" s="204" t="s">
        <v>80</v>
      </c>
      <c r="AY1403" s="18" t="s">
        <v>162</v>
      </c>
      <c r="BE1403" s="205">
        <f>IF(N1403="základní",J1403,0)</f>
        <v>0</v>
      </c>
      <c r="BF1403" s="205">
        <f>IF(N1403="snížená",J1403,0)</f>
        <v>0</v>
      </c>
      <c r="BG1403" s="205">
        <f>IF(N1403="zákl. přenesená",J1403,0)</f>
        <v>0</v>
      </c>
      <c r="BH1403" s="205">
        <f>IF(N1403="sníž. přenesená",J1403,0)</f>
        <v>0</v>
      </c>
      <c r="BI1403" s="205">
        <f>IF(N1403="nulová",J1403,0)</f>
        <v>0</v>
      </c>
      <c r="BJ1403" s="18" t="s">
        <v>78</v>
      </c>
      <c r="BK1403" s="205">
        <f>ROUND(I1403*H1403,2)</f>
        <v>0</v>
      </c>
      <c r="BL1403" s="18" t="s">
        <v>2532</v>
      </c>
      <c r="BM1403" s="204" t="s">
        <v>2546</v>
      </c>
    </row>
    <row r="1404" spans="1:65" s="12" customFormat="1" ht="22.9" customHeight="1">
      <c r="B1404" s="177"/>
      <c r="C1404" s="178"/>
      <c r="D1404" s="179" t="s">
        <v>70</v>
      </c>
      <c r="E1404" s="191" t="s">
        <v>2547</v>
      </c>
      <c r="F1404" s="191" t="s">
        <v>2548</v>
      </c>
      <c r="G1404" s="178"/>
      <c r="H1404" s="178"/>
      <c r="I1404" s="181"/>
      <c r="J1404" s="192">
        <f>BK1404</f>
        <v>0</v>
      </c>
      <c r="K1404" s="178"/>
      <c r="L1404" s="183"/>
      <c r="M1404" s="184"/>
      <c r="N1404" s="185"/>
      <c r="O1404" s="185"/>
      <c r="P1404" s="186">
        <f>SUM(P1405:P1406)</f>
        <v>0</v>
      </c>
      <c r="Q1404" s="185"/>
      <c r="R1404" s="186">
        <f>SUM(R1405:R1406)</f>
        <v>0</v>
      </c>
      <c r="S1404" s="185"/>
      <c r="T1404" s="187">
        <f>SUM(T1405:T1406)</f>
        <v>0</v>
      </c>
      <c r="AR1404" s="188" t="s">
        <v>190</v>
      </c>
      <c r="AT1404" s="189" t="s">
        <v>70</v>
      </c>
      <c r="AU1404" s="189" t="s">
        <v>78</v>
      </c>
      <c r="AY1404" s="188" t="s">
        <v>162</v>
      </c>
      <c r="BK1404" s="190">
        <f>SUM(BK1405:BK1406)</f>
        <v>0</v>
      </c>
    </row>
    <row r="1405" spans="1:65" s="2" customFormat="1" ht="16.5" customHeight="1">
      <c r="A1405" s="35"/>
      <c r="B1405" s="36"/>
      <c r="C1405" s="193" t="s">
        <v>2549</v>
      </c>
      <c r="D1405" s="193" t="s">
        <v>164</v>
      </c>
      <c r="E1405" s="194" t="s">
        <v>2550</v>
      </c>
      <c r="F1405" s="195" t="s">
        <v>2551</v>
      </c>
      <c r="G1405" s="196" t="s">
        <v>1172</v>
      </c>
      <c r="H1405" s="197">
        <v>1</v>
      </c>
      <c r="I1405" s="198"/>
      <c r="J1405" s="199">
        <f>ROUND(I1405*H1405,2)</f>
        <v>0</v>
      </c>
      <c r="K1405" s="195" t="s">
        <v>168</v>
      </c>
      <c r="L1405" s="40"/>
      <c r="M1405" s="200" t="s">
        <v>19</v>
      </c>
      <c r="N1405" s="201" t="s">
        <v>42</v>
      </c>
      <c r="O1405" s="65"/>
      <c r="P1405" s="202">
        <f>O1405*H1405</f>
        <v>0</v>
      </c>
      <c r="Q1405" s="202">
        <v>0</v>
      </c>
      <c r="R1405" s="202">
        <f>Q1405*H1405</f>
        <v>0</v>
      </c>
      <c r="S1405" s="202">
        <v>0</v>
      </c>
      <c r="T1405" s="203">
        <f>S1405*H1405</f>
        <v>0</v>
      </c>
      <c r="U1405" s="35"/>
      <c r="V1405" s="35"/>
      <c r="W1405" s="35"/>
      <c r="X1405" s="35"/>
      <c r="Y1405" s="35"/>
      <c r="Z1405" s="35"/>
      <c r="AA1405" s="35"/>
      <c r="AB1405" s="35"/>
      <c r="AC1405" s="35"/>
      <c r="AD1405" s="35"/>
      <c r="AE1405" s="35"/>
      <c r="AR1405" s="204" t="s">
        <v>2532</v>
      </c>
      <c r="AT1405" s="204" t="s">
        <v>164</v>
      </c>
      <c r="AU1405" s="204" t="s">
        <v>80</v>
      </c>
      <c r="AY1405" s="18" t="s">
        <v>162</v>
      </c>
      <c r="BE1405" s="205">
        <f>IF(N1405="základní",J1405,0)</f>
        <v>0</v>
      </c>
      <c r="BF1405" s="205">
        <f>IF(N1405="snížená",J1405,0)</f>
        <v>0</v>
      </c>
      <c r="BG1405" s="205">
        <f>IF(N1405="zákl. přenesená",J1405,0)</f>
        <v>0</v>
      </c>
      <c r="BH1405" s="205">
        <f>IF(N1405="sníž. přenesená",J1405,0)</f>
        <v>0</v>
      </c>
      <c r="BI1405" s="205">
        <f>IF(N1405="nulová",J1405,0)</f>
        <v>0</v>
      </c>
      <c r="BJ1405" s="18" t="s">
        <v>78</v>
      </c>
      <c r="BK1405" s="205">
        <f>ROUND(I1405*H1405,2)</f>
        <v>0</v>
      </c>
      <c r="BL1405" s="18" t="s">
        <v>2532</v>
      </c>
      <c r="BM1405" s="204" t="s">
        <v>2552</v>
      </c>
    </row>
    <row r="1406" spans="1:65" s="2" customFormat="1" ht="16.5" customHeight="1">
      <c r="A1406" s="35"/>
      <c r="B1406" s="36"/>
      <c r="C1406" s="193" t="s">
        <v>2553</v>
      </c>
      <c r="D1406" s="193" t="s">
        <v>164</v>
      </c>
      <c r="E1406" s="194" t="s">
        <v>2554</v>
      </c>
      <c r="F1406" s="195" t="s">
        <v>2555</v>
      </c>
      <c r="G1406" s="196" t="s">
        <v>1172</v>
      </c>
      <c r="H1406" s="197">
        <v>1</v>
      </c>
      <c r="I1406" s="198"/>
      <c r="J1406" s="199">
        <f>ROUND(I1406*H1406,2)</f>
        <v>0</v>
      </c>
      <c r="K1406" s="195" t="s">
        <v>168</v>
      </c>
      <c r="L1406" s="40"/>
      <c r="M1406" s="200" t="s">
        <v>19</v>
      </c>
      <c r="N1406" s="201" t="s">
        <v>42</v>
      </c>
      <c r="O1406" s="65"/>
      <c r="P1406" s="202">
        <f>O1406*H1406</f>
        <v>0</v>
      </c>
      <c r="Q1406" s="202">
        <v>0</v>
      </c>
      <c r="R1406" s="202">
        <f>Q1406*H1406</f>
        <v>0</v>
      </c>
      <c r="S1406" s="202">
        <v>0</v>
      </c>
      <c r="T1406" s="203">
        <f>S1406*H1406</f>
        <v>0</v>
      </c>
      <c r="U1406" s="35"/>
      <c r="V1406" s="35"/>
      <c r="W1406" s="35"/>
      <c r="X1406" s="35"/>
      <c r="Y1406" s="35"/>
      <c r="Z1406" s="35"/>
      <c r="AA1406" s="35"/>
      <c r="AB1406" s="35"/>
      <c r="AC1406" s="35"/>
      <c r="AD1406" s="35"/>
      <c r="AE1406" s="35"/>
      <c r="AR1406" s="204" t="s">
        <v>2532</v>
      </c>
      <c r="AT1406" s="204" t="s">
        <v>164</v>
      </c>
      <c r="AU1406" s="204" t="s">
        <v>80</v>
      </c>
      <c r="AY1406" s="18" t="s">
        <v>162</v>
      </c>
      <c r="BE1406" s="205">
        <f>IF(N1406="základní",J1406,0)</f>
        <v>0</v>
      </c>
      <c r="BF1406" s="205">
        <f>IF(N1406="snížená",J1406,0)</f>
        <v>0</v>
      </c>
      <c r="BG1406" s="205">
        <f>IF(N1406="zákl. přenesená",J1406,0)</f>
        <v>0</v>
      </c>
      <c r="BH1406" s="205">
        <f>IF(N1406="sníž. přenesená",J1406,0)</f>
        <v>0</v>
      </c>
      <c r="BI1406" s="205">
        <f>IF(N1406="nulová",J1406,0)</f>
        <v>0</v>
      </c>
      <c r="BJ1406" s="18" t="s">
        <v>78</v>
      </c>
      <c r="BK1406" s="205">
        <f>ROUND(I1406*H1406,2)</f>
        <v>0</v>
      </c>
      <c r="BL1406" s="18" t="s">
        <v>2532</v>
      </c>
      <c r="BM1406" s="204" t="s">
        <v>2556</v>
      </c>
    </row>
    <row r="1407" spans="1:65" s="12" customFormat="1" ht="22.9" customHeight="1">
      <c r="B1407" s="177"/>
      <c r="C1407" s="178"/>
      <c r="D1407" s="179" t="s">
        <v>70</v>
      </c>
      <c r="E1407" s="191" t="s">
        <v>2557</v>
      </c>
      <c r="F1407" s="191" t="s">
        <v>2558</v>
      </c>
      <c r="G1407" s="178"/>
      <c r="H1407" s="178"/>
      <c r="I1407" s="181"/>
      <c r="J1407" s="192">
        <f>BK1407</f>
        <v>0</v>
      </c>
      <c r="K1407" s="178"/>
      <c r="L1407" s="183"/>
      <c r="M1407" s="184"/>
      <c r="N1407" s="185"/>
      <c r="O1407" s="185"/>
      <c r="P1407" s="186">
        <f>P1408</f>
        <v>0</v>
      </c>
      <c r="Q1407" s="185"/>
      <c r="R1407" s="186">
        <f>R1408</f>
        <v>0</v>
      </c>
      <c r="S1407" s="185"/>
      <c r="T1407" s="187">
        <f>T1408</f>
        <v>0</v>
      </c>
      <c r="AR1407" s="188" t="s">
        <v>190</v>
      </c>
      <c r="AT1407" s="189" t="s">
        <v>70</v>
      </c>
      <c r="AU1407" s="189" t="s">
        <v>78</v>
      </c>
      <c r="AY1407" s="188" t="s">
        <v>162</v>
      </c>
      <c r="BK1407" s="190">
        <f>BK1408</f>
        <v>0</v>
      </c>
    </row>
    <row r="1408" spans="1:65" s="2" customFormat="1" ht="16.5" customHeight="1">
      <c r="A1408" s="35"/>
      <c r="B1408" s="36"/>
      <c r="C1408" s="193" t="s">
        <v>2559</v>
      </c>
      <c r="D1408" s="193" t="s">
        <v>164</v>
      </c>
      <c r="E1408" s="194" t="s">
        <v>2560</v>
      </c>
      <c r="F1408" s="195" t="s">
        <v>2558</v>
      </c>
      <c r="G1408" s="196" t="s">
        <v>1172</v>
      </c>
      <c r="H1408" s="197">
        <v>1</v>
      </c>
      <c r="I1408" s="198"/>
      <c r="J1408" s="199">
        <f>ROUND(I1408*H1408,2)</f>
        <v>0</v>
      </c>
      <c r="K1408" s="195" t="s">
        <v>168</v>
      </c>
      <c r="L1408" s="40"/>
      <c r="M1408" s="200" t="s">
        <v>19</v>
      </c>
      <c r="N1408" s="201" t="s">
        <v>42</v>
      </c>
      <c r="O1408" s="65"/>
      <c r="P1408" s="202">
        <f>O1408*H1408</f>
        <v>0</v>
      </c>
      <c r="Q1408" s="202">
        <v>0</v>
      </c>
      <c r="R1408" s="202">
        <f>Q1408*H1408</f>
        <v>0</v>
      </c>
      <c r="S1408" s="202">
        <v>0</v>
      </c>
      <c r="T1408" s="203">
        <f>S1408*H1408</f>
        <v>0</v>
      </c>
      <c r="U1408" s="35"/>
      <c r="V1408" s="35"/>
      <c r="W1408" s="35"/>
      <c r="X1408" s="35"/>
      <c r="Y1408" s="35"/>
      <c r="Z1408" s="35"/>
      <c r="AA1408" s="35"/>
      <c r="AB1408" s="35"/>
      <c r="AC1408" s="35"/>
      <c r="AD1408" s="35"/>
      <c r="AE1408" s="35"/>
      <c r="AR1408" s="204" t="s">
        <v>2532</v>
      </c>
      <c r="AT1408" s="204" t="s">
        <v>164</v>
      </c>
      <c r="AU1408" s="204" t="s">
        <v>80</v>
      </c>
      <c r="AY1408" s="18" t="s">
        <v>162</v>
      </c>
      <c r="BE1408" s="205">
        <f>IF(N1408="základní",J1408,0)</f>
        <v>0</v>
      </c>
      <c r="BF1408" s="205">
        <f>IF(N1408="snížená",J1408,0)</f>
        <v>0</v>
      </c>
      <c r="BG1408" s="205">
        <f>IF(N1408="zákl. přenesená",J1408,0)</f>
        <v>0</v>
      </c>
      <c r="BH1408" s="205">
        <f>IF(N1408="sníž. přenesená",J1408,0)</f>
        <v>0</v>
      </c>
      <c r="BI1408" s="205">
        <f>IF(N1408="nulová",J1408,0)</f>
        <v>0</v>
      </c>
      <c r="BJ1408" s="18" t="s">
        <v>78</v>
      </c>
      <c r="BK1408" s="205">
        <f>ROUND(I1408*H1408,2)</f>
        <v>0</v>
      </c>
      <c r="BL1408" s="18" t="s">
        <v>2532</v>
      </c>
      <c r="BM1408" s="204" t="s">
        <v>2561</v>
      </c>
    </row>
    <row r="1409" spans="1:65" s="12" customFormat="1" ht="22.9" customHeight="1">
      <c r="B1409" s="177"/>
      <c r="C1409" s="178"/>
      <c r="D1409" s="179" t="s">
        <v>70</v>
      </c>
      <c r="E1409" s="191" t="s">
        <v>2562</v>
      </c>
      <c r="F1409" s="191" t="s">
        <v>2563</v>
      </c>
      <c r="G1409" s="178"/>
      <c r="H1409" s="178"/>
      <c r="I1409" s="181"/>
      <c r="J1409" s="192">
        <f>BK1409</f>
        <v>0</v>
      </c>
      <c r="K1409" s="178"/>
      <c r="L1409" s="183"/>
      <c r="M1409" s="184"/>
      <c r="N1409" s="185"/>
      <c r="O1409" s="185"/>
      <c r="P1409" s="186">
        <f>P1410</f>
        <v>0</v>
      </c>
      <c r="Q1409" s="185"/>
      <c r="R1409" s="186">
        <f>R1410</f>
        <v>0</v>
      </c>
      <c r="S1409" s="185"/>
      <c r="T1409" s="187">
        <f>T1410</f>
        <v>0</v>
      </c>
      <c r="AR1409" s="188" t="s">
        <v>190</v>
      </c>
      <c r="AT1409" s="189" t="s">
        <v>70</v>
      </c>
      <c r="AU1409" s="189" t="s">
        <v>78</v>
      </c>
      <c r="AY1409" s="188" t="s">
        <v>162</v>
      </c>
      <c r="BK1409" s="190">
        <f>BK1410</f>
        <v>0</v>
      </c>
    </row>
    <row r="1410" spans="1:65" s="2" customFormat="1" ht="16.5" customHeight="1">
      <c r="A1410" s="35"/>
      <c r="B1410" s="36"/>
      <c r="C1410" s="193" t="s">
        <v>2564</v>
      </c>
      <c r="D1410" s="193" t="s">
        <v>164</v>
      </c>
      <c r="E1410" s="194" t="s">
        <v>2565</v>
      </c>
      <c r="F1410" s="195" t="s">
        <v>2563</v>
      </c>
      <c r="G1410" s="196" t="s">
        <v>1172</v>
      </c>
      <c r="H1410" s="197">
        <v>1</v>
      </c>
      <c r="I1410" s="198"/>
      <c r="J1410" s="199">
        <f>ROUND(I1410*H1410,2)</f>
        <v>0</v>
      </c>
      <c r="K1410" s="195" t="s">
        <v>168</v>
      </c>
      <c r="L1410" s="40"/>
      <c r="M1410" s="253" t="s">
        <v>19</v>
      </c>
      <c r="N1410" s="254" t="s">
        <v>42</v>
      </c>
      <c r="O1410" s="255"/>
      <c r="P1410" s="256">
        <f>O1410*H1410</f>
        <v>0</v>
      </c>
      <c r="Q1410" s="256">
        <v>0</v>
      </c>
      <c r="R1410" s="256">
        <f>Q1410*H1410</f>
        <v>0</v>
      </c>
      <c r="S1410" s="256">
        <v>0</v>
      </c>
      <c r="T1410" s="257">
        <f>S1410*H1410</f>
        <v>0</v>
      </c>
      <c r="U1410" s="35"/>
      <c r="V1410" s="35"/>
      <c r="W1410" s="35"/>
      <c r="X1410" s="35"/>
      <c r="Y1410" s="35"/>
      <c r="Z1410" s="35"/>
      <c r="AA1410" s="35"/>
      <c r="AB1410" s="35"/>
      <c r="AC1410" s="35"/>
      <c r="AD1410" s="35"/>
      <c r="AE1410" s="35"/>
      <c r="AR1410" s="204" t="s">
        <v>2532</v>
      </c>
      <c r="AT1410" s="204" t="s">
        <v>164</v>
      </c>
      <c r="AU1410" s="204" t="s">
        <v>80</v>
      </c>
      <c r="AY1410" s="18" t="s">
        <v>162</v>
      </c>
      <c r="BE1410" s="205">
        <f>IF(N1410="základní",J1410,0)</f>
        <v>0</v>
      </c>
      <c r="BF1410" s="205">
        <f>IF(N1410="snížená",J1410,0)</f>
        <v>0</v>
      </c>
      <c r="BG1410" s="205">
        <f>IF(N1410="zákl. přenesená",J1410,0)</f>
        <v>0</v>
      </c>
      <c r="BH1410" s="205">
        <f>IF(N1410="sníž. přenesená",J1410,0)</f>
        <v>0</v>
      </c>
      <c r="BI1410" s="205">
        <f>IF(N1410="nulová",J1410,0)</f>
        <v>0</v>
      </c>
      <c r="BJ1410" s="18" t="s">
        <v>78</v>
      </c>
      <c r="BK1410" s="205">
        <f>ROUND(I1410*H1410,2)</f>
        <v>0</v>
      </c>
      <c r="BL1410" s="18" t="s">
        <v>2532</v>
      </c>
      <c r="BM1410" s="204" t="s">
        <v>2566</v>
      </c>
    </row>
    <row r="1411" spans="1:65" s="2" customFormat="1" ht="6.95" customHeight="1">
      <c r="A1411" s="35"/>
      <c r="B1411" s="48"/>
      <c r="C1411" s="49"/>
      <c r="D1411" s="49"/>
      <c r="E1411" s="49"/>
      <c r="F1411" s="49"/>
      <c r="G1411" s="49"/>
      <c r="H1411" s="49"/>
      <c r="I1411" s="143"/>
      <c r="J1411" s="49"/>
      <c r="K1411" s="49"/>
      <c r="L1411" s="40"/>
      <c r="M1411" s="35"/>
      <c r="O1411" s="35"/>
      <c r="P1411" s="35"/>
      <c r="Q1411" s="35"/>
      <c r="R1411" s="35"/>
      <c r="S1411" s="35"/>
      <c r="T1411" s="35"/>
      <c r="U1411" s="35"/>
      <c r="V1411" s="35"/>
      <c r="W1411" s="35"/>
      <c r="X1411" s="35"/>
      <c r="Y1411" s="35"/>
      <c r="Z1411" s="35"/>
      <c r="AA1411" s="35"/>
      <c r="AB1411" s="35"/>
      <c r="AC1411" s="35"/>
      <c r="AD1411" s="35"/>
      <c r="AE1411" s="35"/>
    </row>
  </sheetData>
  <sheetProtection algorithmName="SHA-512" hashValue="XuPhHx4g/cg5/HJEjrXTY+jUuHXy8LOvehbiRXM+kOxboj6RwJQDzoKkh2WLL1f5aeczSq0Zwti/DA3MmBuzzw==" saltValue="RC+H6FPKQ6ejf1r9SOM2c1LCdW7ar80BNzSC1pBXHApk0dtN66q3fyKIpWNKmqSZKoaiur89YqK97ubyVFx8vA==" spinCount="100000" sheet="1" objects="1" scenarios="1" formatColumns="0" formatRows="0" autoFilter="0"/>
  <autoFilter ref="C118:K1410" xr:uid="{00000000-0009-0000-0000-000001000000}"/>
  <mergeCells count="12">
    <mergeCell ref="E111:H111"/>
    <mergeCell ref="L2:V2"/>
    <mergeCell ref="E50:H50"/>
    <mergeCell ref="E52:H52"/>
    <mergeCell ref="E54:H54"/>
    <mergeCell ref="E107:H107"/>
    <mergeCell ref="E109:H109"/>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34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88</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2567</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ROUND(J90,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ROUND((SUM(BE90:BE340)),  2)</f>
        <v>0</v>
      </c>
      <c r="G35" s="35"/>
      <c r="H35" s="35"/>
      <c r="I35" s="132">
        <v>0.21</v>
      </c>
      <c r="J35" s="131">
        <f>ROUND(((SUM(BE90:BE340))*I35),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ROUND((SUM(BF90:BF340)),  2)</f>
        <v>0</v>
      </c>
      <c r="G36" s="35"/>
      <c r="H36" s="35"/>
      <c r="I36" s="132">
        <v>0.15</v>
      </c>
      <c r="J36" s="131">
        <f>ROUND(((SUM(BF90:BF340))*I36),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ROUND((SUM(BG90:BG340)),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ROUND((SUM(BH90:BH340)),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ROUND((SUM(BI90:BI340)),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D.04 - Zdravotně technické instalace</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J90</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2568</v>
      </c>
      <c r="E64" s="155"/>
      <c r="F64" s="155"/>
      <c r="G64" s="155"/>
      <c r="H64" s="155"/>
      <c r="I64" s="156"/>
      <c r="J64" s="157">
        <f>J91</f>
        <v>0</v>
      </c>
      <c r="K64" s="153"/>
      <c r="L64" s="158"/>
    </row>
    <row r="65" spans="1:31" s="9" customFormat="1" ht="24.95" customHeight="1">
      <c r="B65" s="152"/>
      <c r="C65" s="153"/>
      <c r="D65" s="154" t="s">
        <v>2569</v>
      </c>
      <c r="E65" s="155"/>
      <c r="F65" s="155"/>
      <c r="G65" s="155"/>
      <c r="H65" s="155"/>
      <c r="I65" s="156"/>
      <c r="J65" s="157">
        <f>J109</f>
        <v>0</v>
      </c>
      <c r="K65" s="153"/>
      <c r="L65" s="158"/>
    </row>
    <row r="66" spans="1:31" s="9" customFormat="1" ht="24.95" customHeight="1">
      <c r="B66" s="152"/>
      <c r="C66" s="153"/>
      <c r="D66" s="154" t="s">
        <v>2570</v>
      </c>
      <c r="E66" s="155"/>
      <c r="F66" s="155"/>
      <c r="G66" s="155"/>
      <c r="H66" s="155"/>
      <c r="I66" s="156"/>
      <c r="J66" s="157">
        <f>J194</f>
        <v>0</v>
      </c>
      <c r="K66" s="153"/>
      <c r="L66" s="158"/>
    </row>
    <row r="67" spans="1:31" s="9" customFormat="1" ht="24.95" customHeight="1">
      <c r="B67" s="152"/>
      <c r="C67" s="153"/>
      <c r="D67" s="154" t="s">
        <v>2571</v>
      </c>
      <c r="E67" s="155"/>
      <c r="F67" s="155"/>
      <c r="G67" s="155"/>
      <c r="H67" s="155"/>
      <c r="I67" s="156"/>
      <c r="J67" s="157">
        <f>J298</f>
        <v>0</v>
      </c>
      <c r="K67" s="153"/>
      <c r="L67" s="158"/>
    </row>
    <row r="68" spans="1:31" s="9" customFormat="1" ht="24.95" customHeight="1">
      <c r="B68" s="152"/>
      <c r="C68" s="153"/>
      <c r="D68" s="154" t="s">
        <v>2572</v>
      </c>
      <c r="E68" s="155"/>
      <c r="F68" s="155"/>
      <c r="G68" s="155"/>
      <c r="H68" s="155"/>
      <c r="I68" s="156"/>
      <c r="J68" s="157">
        <f>J319</f>
        <v>0</v>
      </c>
      <c r="K68" s="153"/>
      <c r="L68" s="158"/>
    </row>
    <row r="69" spans="1:31" s="2" customFormat="1" ht="21.75" customHeight="1">
      <c r="A69" s="35"/>
      <c r="B69" s="36"/>
      <c r="C69" s="37"/>
      <c r="D69" s="37"/>
      <c r="E69" s="37"/>
      <c r="F69" s="37"/>
      <c r="G69" s="37"/>
      <c r="H69" s="37"/>
      <c r="I69" s="116"/>
      <c r="J69" s="37"/>
      <c r="K69" s="37"/>
      <c r="L69" s="117"/>
      <c r="S69" s="35"/>
      <c r="T69" s="35"/>
      <c r="U69" s="35"/>
      <c r="V69" s="35"/>
      <c r="W69" s="35"/>
      <c r="X69" s="35"/>
      <c r="Y69" s="35"/>
      <c r="Z69" s="35"/>
      <c r="AA69" s="35"/>
      <c r="AB69" s="35"/>
      <c r="AC69" s="35"/>
      <c r="AD69" s="35"/>
      <c r="AE69" s="35"/>
    </row>
    <row r="70" spans="1:31" s="2" customFormat="1" ht="6.95" customHeight="1">
      <c r="A70" s="35"/>
      <c r="B70" s="48"/>
      <c r="C70" s="49"/>
      <c r="D70" s="49"/>
      <c r="E70" s="49"/>
      <c r="F70" s="49"/>
      <c r="G70" s="49"/>
      <c r="H70" s="49"/>
      <c r="I70" s="143"/>
      <c r="J70" s="49"/>
      <c r="K70" s="49"/>
      <c r="L70" s="117"/>
      <c r="S70" s="35"/>
      <c r="T70" s="35"/>
      <c r="U70" s="35"/>
      <c r="V70" s="35"/>
      <c r="W70" s="35"/>
      <c r="X70" s="35"/>
      <c r="Y70" s="35"/>
      <c r="Z70" s="35"/>
      <c r="AA70" s="35"/>
      <c r="AB70" s="35"/>
      <c r="AC70" s="35"/>
      <c r="AD70" s="35"/>
      <c r="AE70" s="35"/>
    </row>
    <row r="74" spans="1:31" s="2" customFormat="1" ht="6.95" customHeight="1">
      <c r="A74" s="35"/>
      <c r="B74" s="50"/>
      <c r="C74" s="51"/>
      <c r="D74" s="51"/>
      <c r="E74" s="51"/>
      <c r="F74" s="51"/>
      <c r="G74" s="51"/>
      <c r="H74" s="51"/>
      <c r="I74" s="146"/>
      <c r="J74" s="51"/>
      <c r="K74" s="51"/>
      <c r="L74" s="117"/>
      <c r="S74" s="35"/>
      <c r="T74" s="35"/>
      <c r="U74" s="35"/>
      <c r="V74" s="35"/>
      <c r="W74" s="35"/>
      <c r="X74" s="35"/>
      <c r="Y74" s="35"/>
      <c r="Z74" s="35"/>
      <c r="AA74" s="35"/>
      <c r="AB74" s="35"/>
      <c r="AC74" s="35"/>
      <c r="AD74" s="35"/>
      <c r="AE74" s="35"/>
    </row>
    <row r="75" spans="1:31" s="2" customFormat="1" ht="24.95" customHeight="1">
      <c r="A75" s="35"/>
      <c r="B75" s="36"/>
      <c r="C75" s="24" t="s">
        <v>147</v>
      </c>
      <c r="D75" s="37"/>
      <c r="E75" s="37"/>
      <c r="F75" s="37"/>
      <c r="G75" s="37"/>
      <c r="H75" s="37"/>
      <c r="I75" s="116"/>
      <c r="J75" s="37"/>
      <c r="K75" s="37"/>
      <c r="L75" s="117"/>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116"/>
      <c r="J76" s="37"/>
      <c r="K76" s="37"/>
      <c r="L76" s="117"/>
      <c r="S76" s="35"/>
      <c r="T76" s="35"/>
      <c r="U76" s="35"/>
      <c r="V76" s="35"/>
      <c r="W76" s="35"/>
      <c r="X76" s="35"/>
      <c r="Y76" s="35"/>
      <c r="Z76" s="35"/>
      <c r="AA76" s="35"/>
      <c r="AB76" s="35"/>
      <c r="AC76" s="35"/>
      <c r="AD76" s="35"/>
      <c r="AE76" s="35"/>
    </row>
    <row r="77" spans="1:31" s="2" customFormat="1" ht="12" customHeight="1">
      <c r="A77" s="35"/>
      <c r="B77" s="36"/>
      <c r="C77" s="30" t="s">
        <v>16</v>
      </c>
      <c r="D77" s="37"/>
      <c r="E77" s="37"/>
      <c r="F77" s="37"/>
      <c r="G77" s="37"/>
      <c r="H77" s="37"/>
      <c r="I77" s="116"/>
      <c r="J77" s="37"/>
      <c r="K77" s="37"/>
      <c r="L77" s="117"/>
      <c r="S77" s="35"/>
      <c r="T77" s="35"/>
      <c r="U77" s="35"/>
      <c r="V77" s="35"/>
      <c r="W77" s="35"/>
      <c r="X77" s="35"/>
      <c r="Y77" s="35"/>
      <c r="Z77" s="35"/>
      <c r="AA77" s="35"/>
      <c r="AB77" s="35"/>
      <c r="AC77" s="35"/>
      <c r="AD77" s="35"/>
      <c r="AE77" s="35"/>
    </row>
    <row r="78" spans="1:31" s="2" customFormat="1" ht="16.5" customHeight="1">
      <c r="A78" s="35"/>
      <c r="B78" s="36"/>
      <c r="C78" s="37"/>
      <c r="D78" s="37"/>
      <c r="E78" s="387" t="str">
        <f>E7</f>
        <v>Sportovní hala Sušice</v>
      </c>
      <c r="F78" s="388"/>
      <c r="G78" s="388"/>
      <c r="H78" s="388"/>
      <c r="I78" s="116"/>
      <c r="J78" s="37"/>
      <c r="K78" s="37"/>
      <c r="L78" s="117"/>
      <c r="S78" s="35"/>
      <c r="T78" s="35"/>
      <c r="U78" s="35"/>
      <c r="V78" s="35"/>
      <c r="W78" s="35"/>
      <c r="X78" s="35"/>
      <c r="Y78" s="35"/>
      <c r="Z78" s="35"/>
      <c r="AA78" s="35"/>
      <c r="AB78" s="35"/>
      <c r="AC78" s="35"/>
      <c r="AD78" s="35"/>
      <c r="AE78" s="35"/>
    </row>
    <row r="79" spans="1:31" s="1" customFormat="1" ht="12" customHeight="1">
      <c r="B79" s="22"/>
      <c r="C79" s="30" t="s">
        <v>105</v>
      </c>
      <c r="D79" s="23"/>
      <c r="E79" s="23"/>
      <c r="F79" s="23"/>
      <c r="G79" s="23"/>
      <c r="H79" s="23"/>
      <c r="I79" s="109"/>
      <c r="J79" s="23"/>
      <c r="K79" s="23"/>
      <c r="L79" s="21"/>
    </row>
    <row r="80" spans="1:31" s="2" customFormat="1" ht="16.5" customHeight="1">
      <c r="A80" s="35"/>
      <c r="B80" s="36"/>
      <c r="C80" s="37"/>
      <c r="D80" s="37"/>
      <c r="E80" s="387" t="s">
        <v>106</v>
      </c>
      <c r="F80" s="389"/>
      <c r="G80" s="389"/>
      <c r="H80" s="389"/>
      <c r="I80" s="116"/>
      <c r="J80" s="37"/>
      <c r="K80" s="37"/>
      <c r="L80" s="117"/>
      <c r="S80" s="35"/>
      <c r="T80" s="35"/>
      <c r="U80" s="35"/>
      <c r="V80" s="35"/>
      <c r="W80" s="35"/>
      <c r="X80" s="35"/>
      <c r="Y80" s="35"/>
      <c r="Z80" s="35"/>
      <c r="AA80" s="35"/>
      <c r="AB80" s="35"/>
      <c r="AC80" s="35"/>
      <c r="AD80" s="35"/>
      <c r="AE80" s="35"/>
    </row>
    <row r="81" spans="1:65" s="2" customFormat="1" ht="12" customHeight="1">
      <c r="A81" s="35"/>
      <c r="B81" s="36"/>
      <c r="C81" s="30" t="s">
        <v>107</v>
      </c>
      <c r="D81" s="37"/>
      <c r="E81" s="37"/>
      <c r="F81" s="37"/>
      <c r="G81" s="37"/>
      <c r="H81" s="37"/>
      <c r="I81" s="116"/>
      <c r="J81" s="37"/>
      <c r="K81" s="37"/>
      <c r="L81" s="117"/>
      <c r="S81" s="35"/>
      <c r="T81" s="35"/>
      <c r="U81" s="35"/>
      <c r="V81" s="35"/>
      <c r="W81" s="35"/>
      <c r="X81" s="35"/>
      <c r="Y81" s="35"/>
      <c r="Z81" s="35"/>
      <c r="AA81" s="35"/>
      <c r="AB81" s="35"/>
      <c r="AC81" s="35"/>
      <c r="AD81" s="35"/>
      <c r="AE81" s="35"/>
    </row>
    <row r="82" spans="1:65" s="2" customFormat="1" ht="16.5" customHeight="1">
      <c r="A82" s="35"/>
      <c r="B82" s="36"/>
      <c r="C82" s="37"/>
      <c r="D82" s="37"/>
      <c r="E82" s="336" t="str">
        <f>E11</f>
        <v>D.04 - Zdravotně technické instalace</v>
      </c>
      <c r="F82" s="389"/>
      <c r="G82" s="389"/>
      <c r="H82" s="389"/>
      <c r="I82" s="116"/>
      <c r="J82" s="37"/>
      <c r="K82" s="37"/>
      <c r="L82" s="117"/>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116"/>
      <c r="J83" s="37"/>
      <c r="K83" s="37"/>
      <c r="L83" s="117"/>
      <c r="S83" s="35"/>
      <c r="T83" s="35"/>
      <c r="U83" s="35"/>
      <c r="V83" s="35"/>
      <c r="W83" s="35"/>
      <c r="X83" s="35"/>
      <c r="Y83" s="35"/>
      <c r="Z83" s="35"/>
      <c r="AA83" s="35"/>
      <c r="AB83" s="35"/>
      <c r="AC83" s="35"/>
      <c r="AD83" s="35"/>
      <c r="AE83" s="35"/>
    </row>
    <row r="84" spans="1:65" s="2" customFormat="1" ht="12" customHeight="1">
      <c r="A84" s="35"/>
      <c r="B84" s="36"/>
      <c r="C84" s="30" t="s">
        <v>21</v>
      </c>
      <c r="D84" s="37"/>
      <c r="E84" s="37"/>
      <c r="F84" s="28" t="str">
        <f>F14</f>
        <v xml:space="preserve"> </v>
      </c>
      <c r="G84" s="37"/>
      <c r="H84" s="37"/>
      <c r="I84" s="118" t="s">
        <v>23</v>
      </c>
      <c r="J84" s="60" t="str">
        <f>IF(J14="","",J14)</f>
        <v>12. 3. 2019</v>
      </c>
      <c r="K84" s="37"/>
      <c r="L84" s="117"/>
      <c r="S84" s="35"/>
      <c r="T84" s="35"/>
      <c r="U84" s="35"/>
      <c r="V84" s="35"/>
      <c r="W84" s="35"/>
      <c r="X84" s="35"/>
      <c r="Y84" s="35"/>
      <c r="Z84" s="35"/>
      <c r="AA84" s="35"/>
      <c r="AB84" s="35"/>
      <c r="AC84" s="35"/>
      <c r="AD84" s="35"/>
      <c r="AE84" s="35"/>
    </row>
    <row r="85" spans="1:65" s="2" customFormat="1" ht="6.95" customHeight="1">
      <c r="A85" s="35"/>
      <c r="B85" s="36"/>
      <c r="C85" s="37"/>
      <c r="D85" s="37"/>
      <c r="E85" s="37"/>
      <c r="F85" s="37"/>
      <c r="G85" s="37"/>
      <c r="H85" s="37"/>
      <c r="I85" s="116"/>
      <c r="J85" s="37"/>
      <c r="K85" s="37"/>
      <c r="L85" s="117"/>
      <c r="S85" s="35"/>
      <c r="T85" s="35"/>
      <c r="U85" s="35"/>
      <c r="V85" s="35"/>
      <c r="W85" s="35"/>
      <c r="X85" s="35"/>
      <c r="Y85" s="35"/>
      <c r="Z85" s="35"/>
      <c r="AA85" s="35"/>
      <c r="AB85" s="35"/>
      <c r="AC85" s="35"/>
      <c r="AD85" s="35"/>
      <c r="AE85" s="35"/>
    </row>
    <row r="86" spans="1:65" s="2" customFormat="1" ht="40.15" customHeight="1">
      <c r="A86" s="35"/>
      <c r="B86" s="36"/>
      <c r="C86" s="30" t="s">
        <v>25</v>
      </c>
      <c r="D86" s="37"/>
      <c r="E86" s="37"/>
      <c r="F86" s="28" t="str">
        <f>E17</f>
        <v>Město Sušice, nám. Svobody 138, 342 01 Sušice</v>
      </c>
      <c r="G86" s="37"/>
      <c r="H86" s="37"/>
      <c r="I86" s="118" t="s">
        <v>31</v>
      </c>
      <c r="J86" s="33" t="str">
        <f>E23</f>
        <v>APRIS 3MP s.r.o., Baarova 36, 140 00 Praha 4</v>
      </c>
      <c r="K86" s="37"/>
      <c r="L86" s="117"/>
      <c r="S86" s="35"/>
      <c r="T86" s="35"/>
      <c r="U86" s="35"/>
      <c r="V86" s="35"/>
      <c r="W86" s="35"/>
      <c r="X86" s="35"/>
      <c r="Y86" s="35"/>
      <c r="Z86" s="35"/>
      <c r="AA86" s="35"/>
      <c r="AB86" s="35"/>
      <c r="AC86" s="35"/>
      <c r="AD86" s="35"/>
      <c r="AE86" s="35"/>
    </row>
    <row r="87" spans="1:65" s="2" customFormat="1" ht="15.2" customHeight="1">
      <c r="A87" s="35"/>
      <c r="B87" s="36"/>
      <c r="C87" s="30" t="s">
        <v>29</v>
      </c>
      <c r="D87" s="37"/>
      <c r="E87" s="37"/>
      <c r="F87" s="28" t="str">
        <f>IF(E20="","",E20)</f>
        <v>Vyplň údaj</v>
      </c>
      <c r="G87" s="37"/>
      <c r="H87" s="37"/>
      <c r="I87" s="118" t="s">
        <v>34</v>
      </c>
      <c r="J87" s="33" t="str">
        <f>E26</f>
        <v xml:space="preserve"> </v>
      </c>
      <c r="K87" s="37"/>
      <c r="L87" s="117"/>
      <c r="S87" s="35"/>
      <c r="T87" s="35"/>
      <c r="U87" s="35"/>
      <c r="V87" s="35"/>
      <c r="W87" s="35"/>
      <c r="X87" s="35"/>
      <c r="Y87" s="35"/>
      <c r="Z87" s="35"/>
      <c r="AA87" s="35"/>
      <c r="AB87" s="35"/>
      <c r="AC87" s="35"/>
      <c r="AD87" s="35"/>
      <c r="AE87" s="35"/>
    </row>
    <row r="88" spans="1:65" s="2" customFormat="1" ht="10.35" customHeight="1">
      <c r="A88" s="35"/>
      <c r="B88" s="36"/>
      <c r="C88" s="37"/>
      <c r="D88" s="37"/>
      <c r="E88" s="37"/>
      <c r="F88" s="37"/>
      <c r="G88" s="37"/>
      <c r="H88" s="37"/>
      <c r="I88" s="116"/>
      <c r="J88" s="37"/>
      <c r="K88" s="37"/>
      <c r="L88" s="117"/>
      <c r="S88" s="35"/>
      <c r="T88" s="35"/>
      <c r="U88" s="35"/>
      <c r="V88" s="35"/>
      <c r="W88" s="35"/>
      <c r="X88" s="35"/>
      <c r="Y88" s="35"/>
      <c r="Z88" s="35"/>
      <c r="AA88" s="35"/>
      <c r="AB88" s="35"/>
      <c r="AC88" s="35"/>
      <c r="AD88" s="35"/>
      <c r="AE88" s="35"/>
    </row>
    <row r="89" spans="1:65" s="11" customFormat="1" ht="29.25" customHeight="1">
      <c r="A89" s="165"/>
      <c r="B89" s="166"/>
      <c r="C89" s="167" t="s">
        <v>148</v>
      </c>
      <c r="D89" s="168" t="s">
        <v>56</v>
      </c>
      <c r="E89" s="168" t="s">
        <v>52</v>
      </c>
      <c r="F89" s="168" t="s">
        <v>53</v>
      </c>
      <c r="G89" s="168" t="s">
        <v>149</v>
      </c>
      <c r="H89" s="168" t="s">
        <v>150</v>
      </c>
      <c r="I89" s="169" t="s">
        <v>151</v>
      </c>
      <c r="J89" s="168" t="s">
        <v>111</v>
      </c>
      <c r="K89" s="170" t="s">
        <v>152</v>
      </c>
      <c r="L89" s="171"/>
      <c r="M89" s="69" t="s">
        <v>19</v>
      </c>
      <c r="N89" s="70" t="s">
        <v>41</v>
      </c>
      <c r="O89" s="70" t="s">
        <v>153</v>
      </c>
      <c r="P89" s="70" t="s">
        <v>154</v>
      </c>
      <c r="Q89" s="70" t="s">
        <v>155</v>
      </c>
      <c r="R89" s="70" t="s">
        <v>156</v>
      </c>
      <c r="S89" s="70" t="s">
        <v>157</v>
      </c>
      <c r="T89" s="71" t="s">
        <v>158</v>
      </c>
      <c r="U89" s="165"/>
      <c r="V89" s="165"/>
      <c r="W89" s="165"/>
      <c r="X89" s="165"/>
      <c r="Y89" s="165"/>
      <c r="Z89" s="165"/>
      <c r="AA89" s="165"/>
      <c r="AB89" s="165"/>
      <c r="AC89" s="165"/>
      <c r="AD89" s="165"/>
      <c r="AE89" s="165"/>
    </row>
    <row r="90" spans="1:65" s="2" customFormat="1" ht="22.9" customHeight="1">
      <c r="A90" s="35"/>
      <c r="B90" s="36"/>
      <c r="C90" s="76" t="s">
        <v>159</v>
      </c>
      <c r="D90" s="37"/>
      <c r="E90" s="37"/>
      <c r="F90" s="37"/>
      <c r="G90" s="37"/>
      <c r="H90" s="37"/>
      <c r="I90" s="116"/>
      <c r="J90" s="172">
        <f>BK90</f>
        <v>0</v>
      </c>
      <c r="K90" s="37"/>
      <c r="L90" s="40"/>
      <c r="M90" s="72"/>
      <c r="N90" s="173"/>
      <c r="O90" s="73"/>
      <c r="P90" s="174">
        <f>P91+P109+P194+P298+P319</f>
        <v>0</v>
      </c>
      <c r="Q90" s="73"/>
      <c r="R90" s="174">
        <f>R91+R109+R194+R298+R319</f>
        <v>0</v>
      </c>
      <c r="S90" s="73"/>
      <c r="T90" s="175">
        <f>T91+T109+T194+T298+T319</f>
        <v>0</v>
      </c>
      <c r="U90" s="35"/>
      <c r="V90" s="35"/>
      <c r="W90" s="35"/>
      <c r="X90" s="35"/>
      <c r="Y90" s="35"/>
      <c r="Z90" s="35"/>
      <c r="AA90" s="35"/>
      <c r="AB90" s="35"/>
      <c r="AC90" s="35"/>
      <c r="AD90" s="35"/>
      <c r="AE90" s="35"/>
      <c r="AT90" s="18" t="s">
        <v>70</v>
      </c>
      <c r="AU90" s="18" t="s">
        <v>112</v>
      </c>
      <c r="BK90" s="176">
        <f>BK91+BK109+BK194+BK298+BK319</f>
        <v>0</v>
      </c>
    </row>
    <row r="91" spans="1:65" s="12" customFormat="1" ht="25.9" customHeight="1">
      <c r="B91" s="177"/>
      <c r="C91" s="178"/>
      <c r="D91" s="179" t="s">
        <v>70</v>
      </c>
      <c r="E91" s="180" t="s">
        <v>2573</v>
      </c>
      <c r="F91" s="180" t="s">
        <v>163</v>
      </c>
      <c r="G91" s="178"/>
      <c r="H91" s="178"/>
      <c r="I91" s="181"/>
      <c r="J91" s="182">
        <f>BK91</f>
        <v>0</v>
      </c>
      <c r="K91" s="178"/>
      <c r="L91" s="183"/>
      <c r="M91" s="184"/>
      <c r="N91" s="185"/>
      <c r="O91" s="185"/>
      <c r="P91" s="186">
        <f>SUM(P92:P108)</f>
        <v>0</v>
      </c>
      <c r="Q91" s="185"/>
      <c r="R91" s="186">
        <f>SUM(R92:R108)</f>
        <v>0</v>
      </c>
      <c r="S91" s="185"/>
      <c r="T91" s="187">
        <f>SUM(T92:T108)</f>
        <v>0</v>
      </c>
      <c r="AR91" s="188" t="s">
        <v>78</v>
      </c>
      <c r="AT91" s="189" t="s">
        <v>70</v>
      </c>
      <c r="AU91" s="189" t="s">
        <v>71</v>
      </c>
      <c r="AY91" s="188" t="s">
        <v>162</v>
      </c>
      <c r="BK91" s="190">
        <f>SUM(BK92:BK108)</f>
        <v>0</v>
      </c>
    </row>
    <row r="92" spans="1:65" s="2" customFormat="1" ht="16.5" customHeight="1">
      <c r="A92" s="35"/>
      <c r="B92" s="36"/>
      <c r="C92" s="193" t="s">
        <v>78</v>
      </c>
      <c r="D92" s="193" t="s">
        <v>164</v>
      </c>
      <c r="E92" s="194" t="s">
        <v>2574</v>
      </c>
      <c r="F92" s="195" t="s">
        <v>2575</v>
      </c>
      <c r="G92" s="196" t="s">
        <v>181</v>
      </c>
      <c r="H92" s="197">
        <v>44</v>
      </c>
      <c r="I92" s="198"/>
      <c r="J92" s="199">
        <f t="shared" ref="J92:J108" si="0">ROUND(I92*H92,2)</f>
        <v>0</v>
      </c>
      <c r="K92" s="195" t="s">
        <v>19</v>
      </c>
      <c r="L92" s="40"/>
      <c r="M92" s="200" t="s">
        <v>19</v>
      </c>
      <c r="N92" s="201" t="s">
        <v>42</v>
      </c>
      <c r="O92" s="65"/>
      <c r="P92" s="202">
        <f t="shared" ref="P92:P108" si="1">O92*H92</f>
        <v>0</v>
      </c>
      <c r="Q92" s="202">
        <v>0</v>
      </c>
      <c r="R92" s="202">
        <f t="shared" ref="R92:R108" si="2">Q92*H92</f>
        <v>0</v>
      </c>
      <c r="S92" s="202">
        <v>0</v>
      </c>
      <c r="T92" s="203">
        <f t="shared" ref="T92:T108" si="3">S92*H92</f>
        <v>0</v>
      </c>
      <c r="U92" s="35"/>
      <c r="V92" s="35"/>
      <c r="W92" s="35"/>
      <c r="X92" s="35"/>
      <c r="Y92" s="35"/>
      <c r="Z92" s="35"/>
      <c r="AA92" s="35"/>
      <c r="AB92" s="35"/>
      <c r="AC92" s="35"/>
      <c r="AD92" s="35"/>
      <c r="AE92" s="35"/>
      <c r="AR92" s="204" t="s">
        <v>169</v>
      </c>
      <c r="AT92" s="204" t="s">
        <v>164</v>
      </c>
      <c r="AU92" s="204" t="s">
        <v>78</v>
      </c>
      <c r="AY92" s="18" t="s">
        <v>162</v>
      </c>
      <c r="BE92" s="205">
        <f t="shared" ref="BE92:BE108" si="4">IF(N92="základní",J92,0)</f>
        <v>0</v>
      </c>
      <c r="BF92" s="205">
        <f t="shared" ref="BF92:BF108" si="5">IF(N92="snížená",J92,0)</f>
        <v>0</v>
      </c>
      <c r="BG92" s="205">
        <f t="shared" ref="BG92:BG108" si="6">IF(N92="zákl. přenesená",J92,0)</f>
        <v>0</v>
      </c>
      <c r="BH92" s="205">
        <f t="shared" ref="BH92:BH108" si="7">IF(N92="sníž. přenesená",J92,0)</f>
        <v>0</v>
      </c>
      <c r="BI92" s="205">
        <f t="shared" ref="BI92:BI108" si="8">IF(N92="nulová",J92,0)</f>
        <v>0</v>
      </c>
      <c r="BJ92" s="18" t="s">
        <v>78</v>
      </c>
      <c r="BK92" s="205">
        <f t="shared" ref="BK92:BK108" si="9">ROUND(I92*H92,2)</f>
        <v>0</v>
      </c>
      <c r="BL92" s="18" t="s">
        <v>169</v>
      </c>
      <c r="BM92" s="204" t="s">
        <v>80</v>
      </c>
    </row>
    <row r="93" spans="1:65" s="2" customFormat="1" ht="16.5" customHeight="1">
      <c r="A93" s="35"/>
      <c r="B93" s="36"/>
      <c r="C93" s="193" t="s">
        <v>80</v>
      </c>
      <c r="D93" s="193" t="s">
        <v>164</v>
      </c>
      <c r="E93" s="194" t="s">
        <v>2576</v>
      </c>
      <c r="F93" s="195" t="s">
        <v>2577</v>
      </c>
      <c r="G93" s="196" t="s">
        <v>181</v>
      </c>
      <c r="H93" s="197">
        <v>207.2</v>
      </c>
      <c r="I93" s="198"/>
      <c r="J93" s="199">
        <f t="shared" si="0"/>
        <v>0</v>
      </c>
      <c r="K93" s="195" t="s">
        <v>19</v>
      </c>
      <c r="L93" s="40"/>
      <c r="M93" s="200" t="s">
        <v>19</v>
      </c>
      <c r="N93" s="201" t="s">
        <v>42</v>
      </c>
      <c r="O93" s="65"/>
      <c r="P93" s="202">
        <f t="shared" si="1"/>
        <v>0</v>
      </c>
      <c r="Q93" s="202">
        <v>0</v>
      </c>
      <c r="R93" s="202">
        <f t="shared" si="2"/>
        <v>0</v>
      </c>
      <c r="S93" s="202">
        <v>0</v>
      </c>
      <c r="T93" s="203">
        <f t="shared" si="3"/>
        <v>0</v>
      </c>
      <c r="U93" s="35"/>
      <c r="V93" s="35"/>
      <c r="W93" s="35"/>
      <c r="X93" s="35"/>
      <c r="Y93" s="35"/>
      <c r="Z93" s="35"/>
      <c r="AA93" s="35"/>
      <c r="AB93" s="35"/>
      <c r="AC93" s="35"/>
      <c r="AD93" s="35"/>
      <c r="AE93" s="35"/>
      <c r="AR93" s="204" t="s">
        <v>169</v>
      </c>
      <c r="AT93" s="204" t="s">
        <v>164</v>
      </c>
      <c r="AU93" s="204" t="s">
        <v>78</v>
      </c>
      <c r="AY93" s="18" t="s">
        <v>162</v>
      </c>
      <c r="BE93" s="205">
        <f t="shared" si="4"/>
        <v>0</v>
      </c>
      <c r="BF93" s="205">
        <f t="shared" si="5"/>
        <v>0</v>
      </c>
      <c r="BG93" s="205">
        <f t="shared" si="6"/>
        <v>0</v>
      </c>
      <c r="BH93" s="205">
        <f t="shared" si="7"/>
        <v>0</v>
      </c>
      <c r="BI93" s="205">
        <f t="shared" si="8"/>
        <v>0</v>
      </c>
      <c r="BJ93" s="18" t="s">
        <v>78</v>
      </c>
      <c r="BK93" s="205">
        <f t="shared" si="9"/>
        <v>0</v>
      </c>
      <c r="BL93" s="18" t="s">
        <v>169</v>
      </c>
      <c r="BM93" s="204" t="s">
        <v>169</v>
      </c>
    </row>
    <row r="94" spans="1:65" s="2" customFormat="1" ht="16.5" customHeight="1">
      <c r="A94" s="35"/>
      <c r="B94" s="36"/>
      <c r="C94" s="193" t="s">
        <v>178</v>
      </c>
      <c r="D94" s="193" t="s">
        <v>164</v>
      </c>
      <c r="E94" s="194" t="s">
        <v>2578</v>
      </c>
      <c r="F94" s="195" t="s">
        <v>2579</v>
      </c>
      <c r="G94" s="196" t="s">
        <v>181</v>
      </c>
      <c r="H94" s="197">
        <v>2.4</v>
      </c>
      <c r="I94" s="198"/>
      <c r="J94" s="199">
        <f t="shared" si="0"/>
        <v>0</v>
      </c>
      <c r="K94" s="195" t="s">
        <v>19</v>
      </c>
      <c r="L94" s="40"/>
      <c r="M94" s="200" t="s">
        <v>19</v>
      </c>
      <c r="N94" s="201" t="s">
        <v>42</v>
      </c>
      <c r="O94" s="65"/>
      <c r="P94" s="202">
        <f t="shared" si="1"/>
        <v>0</v>
      </c>
      <c r="Q94" s="202">
        <v>0</v>
      </c>
      <c r="R94" s="202">
        <f t="shared" si="2"/>
        <v>0</v>
      </c>
      <c r="S94" s="202">
        <v>0</v>
      </c>
      <c r="T94" s="203">
        <f t="shared" si="3"/>
        <v>0</v>
      </c>
      <c r="U94" s="35"/>
      <c r="V94" s="35"/>
      <c r="W94" s="35"/>
      <c r="X94" s="35"/>
      <c r="Y94" s="35"/>
      <c r="Z94" s="35"/>
      <c r="AA94" s="35"/>
      <c r="AB94" s="35"/>
      <c r="AC94" s="35"/>
      <c r="AD94" s="35"/>
      <c r="AE94" s="35"/>
      <c r="AR94" s="204" t="s">
        <v>169</v>
      </c>
      <c r="AT94" s="204" t="s">
        <v>164</v>
      </c>
      <c r="AU94" s="204" t="s">
        <v>78</v>
      </c>
      <c r="AY94" s="18" t="s">
        <v>162</v>
      </c>
      <c r="BE94" s="205">
        <f t="shared" si="4"/>
        <v>0</v>
      </c>
      <c r="BF94" s="205">
        <f t="shared" si="5"/>
        <v>0</v>
      </c>
      <c r="BG94" s="205">
        <f t="shared" si="6"/>
        <v>0</v>
      </c>
      <c r="BH94" s="205">
        <f t="shared" si="7"/>
        <v>0</v>
      </c>
      <c r="BI94" s="205">
        <f t="shared" si="8"/>
        <v>0</v>
      </c>
      <c r="BJ94" s="18" t="s">
        <v>78</v>
      </c>
      <c r="BK94" s="205">
        <f t="shared" si="9"/>
        <v>0</v>
      </c>
      <c r="BL94" s="18" t="s">
        <v>169</v>
      </c>
      <c r="BM94" s="204" t="s">
        <v>196</v>
      </c>
    </row>
    <row r="95" spans="1:65" s="2" customFormat="1" ht="16.5" customHeight="1">
      <c r="A95" s="35"/>
      <c r="B95" s="36"/>
      <c r="C95" s="193" t="s">
        <v>169</v>
      </c>
      <c r="D95" s="193" t="s">
        <v>164</v>
      </c>
      <c r="E95" s="194" t="s">
        <v>2580</v>
      </c>
      <c r="F95" s="195" t="s">
        <v>2581</v>
      </c>
      <c r="G95" s="196" t="s">
        <v>181</v>
      </c>
      <c r="H95" s="197">
        <v>27.7</v>
      </c>
      <c r="I95" s="198"/>
      <c r="J95" s="199">
        <f t="shared" si="0"/>
        <v>0</v>
      </c>
      <c r="K95" s="195" t="s">
        <v>19</v>
      </c>
      <c r="L95" s="40"/>
      <c r="M95" s="200" t="s">
        <v>19</v>
      </c>
      <c r="N95" s="201" t="s">
        <v>42</v>
      </c>
      <c r="O95" s="65"/>
      <c r="P95" s="202">
        <f t="shared" si="1"/>
        <v>0</v>
      </c>
      <c r="Q95" s="202">
        <v>0</v>
      </c>
      <c r="R95" s="202">
        <f t="shared" si="2"/>
        <v>0</v>
      </c>
      <c r="S95" s="202">
        <v>0</v>
      </c>
      <c r="T95" s="203">
        <f t="shared" si="3"/>
        <v>0</v>
      </c>
      <c r="U95" s="35"/>
      <c r="V95" s="35"/>
      <c r="W95" s="35"/>
      <c r="X95" s="35"/>
      <c r="Y95" s="35"/>
      <c r="Z95" s="35"/>
      <c r="AA95" s="35"/>
      <c r="AB95" s="35"/>
      <c r="AC95" s="35"/>
      <c r="AD95" s="35"/>
      <c r="AE95" s="35"/>
      <c r="AR95" s="204" t="s">
        <v>169</v>
      </c>
      <c r="AT95" s="204" t="s">
        <v>164</v>
      </c>
      <c r="AU95" s="204" t="s">
        <v>78</v>
      </c>
      <c r="AY95" s="18" t="s">
        <v>162</v>
      </c>
      <c r="BE95" s="205">
        <f t="shared" si="4"/>
        <v>0</v>
      </c>
      <c r="BF95" s="205">
        <f t="shared" si="5"/>
        <v>0</v>
      </c>
      <c r="BG95" s="205">
        <f t="shared" si="6"/>
        <v>0</v>
      </c>
      <c r="BH95" s="205">
        <f t="shared" si="7"/>
        <v>0</v>
      </c>
      <c r="BI95" s="205">
        <f t="shared" si="8"/>
        <v>0</v>
      </c>
      <c r="BJ95" s="18" t="s">
        <v>78</v>
      </c>
      <c r="BK95" s="205">
        <f t="shared" si="9"/>
        <v>0</v>
      </c>
      <c r="BL95" s="18" t="s">
        <v>169</v>
      </c>
      <c r="BM95" s="204" t="s">
        <v>207</v>
      </c>
    </row>
    <row r="96" spans="1:65" s="2" customFormat="1" ht="16.5" customHeight="1">
      <c r="A96" s="35"/>
      <c r="B96" s="36"/>
      <c r="C96" s="193" t="s">
        <v>190</v>
      </c>
      <c r="D96" s="193" t="s">
        <v>164</v>
      </c>
      <c r="E96" s="194" t="s">
        <v>2582</v>
      </c>
      <c r="F96" s="195" t="s">
        <v>2583</v>
      </c>
      <c r="G96" s="196" t="s">
        <v>250</v>
      </c>
      <c r="H96" s="197">
        <v>86</v>
      </c>
      <c r="I96" s="198"/>
      <c r="J96" s="199">
        <f t="shared" si="0"/>
        <v>0</v>
      </c>
      <c r="K96" s="195" t="s">
        <v>19</v>
      </c>
      <c r="L96" s="40"/>
      <c r="M96" s="200" t="s">
        <v>19</v>
      </c>
      <c r="N96" s="201" t="s">
        <v>42</v>
      </c>
      <c r="O96" s="65"/>
      <c r="P96" s="202">
        <f t="shared" si="1"/>
        <v>0</v>
      </c>
      <c r="Q96" s="202">
        <v>0</v>
      </c>
      <c r="R96" s="202">
        <f t="shared" si="2"/>
        <v>0</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218</v>
      </c>
    </row>
    <row r="97" spans="1:65" s="2" customFormat="1" ht="16.5" customHeight="1">
      <c r="A97" s="35"/>
      <c r="B97" s="36"/>
      <c r="C97" s="193" t="s">
        <v>196</v>
      </c>
      <c r="D97" s="193" t="s">
        <v>164</v>
      </c>
      <c r="E97" s="194" t="s">
        <v>2584</v>
      </c>
      <c r="F97" s="195" t="s">
        <v>2585</v>
      </c>
      <c r="G97" s="196" t="s">
        <v>250</v>
      </c>
      <c r="H97" s="197">
        <v>86</v>
      </c>
      <c r="I97" s="198"/>
      <c r="J97" s="199">
        <f t="shared" si="0"/>
        <v>0</v>
      </c>
      <c r="K97" s="195" t="s">
        <v>19</v>
      </c>
      <c r="L97" s="40"/>
      <c r="M97" s="200" t="s">
        <v>19</v>
      </c>
      <c r="N97" s="201" t="s">
        <v>42</v>
      </c>
      <c r="O97" s="65"/>
      <c r="P97" s="202">
        <f t="shared" si="1"/>
        <v>0</v>
      </c>
      <c r="Q97" s="202">
        <v>0</v>
      </c>
      <c r="R97" s="202">
        <f t="shared" si="2"/>
        <v>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229</v>
      </c>
    </row>
    <row r="98" spans="1:65" s="2" customFormat="1" ht="16.5" customHeight="1">
      <c r="A98" s="35"/>
      <c r="B98" s="36"/>
      <c r="C98" s="193" t="s">
        <v>202</v>
      </c>
      <c r="D98" s="193" t="s">
        <v>164</v>
      </c>
      <c r="E98" s="194" t="s">
        <v>2586</v>
      </c>
      <c r="F98" s="195" t="s">
        <v>2587</v>
      </c>
      <c r="G98" s="196" t="s">
        <v>250</v>
      </c>
      <c r="H98" s="197">
        <v>124</v>
      </c>
      <c r="I98" s="198"/>
      <c r="J98" s="199">
        <f t="shared" si="0"/>
        <v>0</v>
      </c>
      <c r="K98" s="195" t="s">
        <v>19</v>
      </c>
      <c r="L98" s="40"/>
      <c r="M98" s="200" t="s">
        <v>19</v>
      </c>
      <c r="N98" s="201" t="s">
        <v>42</v>
      </c>
      <c r="O98" s="65"/>
      <c r="P98" s="202">
        <f t="shared" si="1"/>
        <v>0</v>
      </c>
      <c r="Q98" s="202">
        <v>0</v>
      </c>
      <c r="R98" s="202">
        <f t="shared" si="2"/>
        <v>0</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242</v>
      </c>
    </row>
    <row r="99" spans="1:65" s="2" customFormat="1" ht="16.5" customHeight="1">
      <c r="A99" s="35"/>
      <c r="B99" s="36"/>
      <c r="C99" s="193" t="s">
        <v>207</v>
      </c>
      <c r="D99" s="193" t="s">
        <v>164</v>
      </c>
      <c r="E99" s="194" t="s">
        <v>2588</v>
      </c>
      <c r="F99" s="195" t="s">
        <v>2589</v>
      </c>
      <c r="G99" s="196" t="s">
        <v>250</v>
      </c>
      <c r="H99" s="197">
        <v>124</v>
      </c>
      <c r="I99" s="198"/>
      <c r="J99" s="199">
        <f t="shared" si="0"/>
        <v>0</v>
      </c>
      <c r="K99" s="195" t="s">
        <v>19</v>
      </c>
      <c r="L99" s="40"/>
      <c r="M99" s="200" t="s">
        <v>19</v>
      </c>
      <c r="N99" s="201" t="s">
        <v>42</v>
      </c>
      <c r="O99" s="65"/>
      <c r="P99" s="202">
        <f t="shared" si="1"/>
        <v>0</v>
      </c>
      <c r="Q99" s="202">
        <v>0</v>
      </c>
      <c r="R99" s="202">
        <f t="shared" si="2"/>
        <v>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254</v>
      </c>
    </row>
    <row r="100" spans="1:65" s="2" customFormat="1" ht="16.5" customHeight="1">
      <c r="A100" s="35"/>
      <c r="B100" s="36"/>
      <c r="C100" s="193" t="s">
        <v>213</v>
      </c>
      <c r="D100" s="193" t="s">
        <v>164</v>
      </c>
      <c r="E100" s="194" t="s">
        <v>2590</v>
      </c>
      <c r="F100" s="195" t="s">
        <v>2591</v>
      </c>
      <c r="G100" s="196" t="s">
        <v>181</v>
      </c>
      <c r="H100" s="197">
        <v>7.15</v>
      </c>
      <c r="I100" s="198"/>
      <c r="J100" s="199">
        <f t="shared" si="0"/>
        <v>0</v>
      </c>
      <c r="K100" s="195" t="s">
        <v>19</v>
      </c>
      <c r="L100" s="40"/>
      <c r="M100" s="200" t="s">
        <v>19</v>
      </c>
      <c r="N100" s="201" t="s">
        <v>42</v>
      </c>
      <c r="O100" s="65"/>
      <c r="P100" s="202">
        <f t="shared" si="1"/>
        <v>0</v>
      </c>
      <c r="Q100" s="202">
        <v>0</v>
      </c>
      <c r="R100" s="202">
        <f t="shared" si="2"/>
        <v>0</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267</v>
      </c>
    </row>
    <row r="101" spans="1:65" s="2" customFormat="1" ht="16.5" customHeight="1">
      <c r="A101" s="35"/>
      <c r="B101" s="36"/>
      <c r="C101" s="193" t="s">
        <v>218</v>
      </c>
      <c r="D101" s="193" t="s">
        <v>164</v>
      </c>
      <c r="E101" s="194" t="s">
        <v>2592</v>
      </c>
      <c r="F101" s="195" t="s">
        <v>2593</v>
      </c>
      <c r="G101" s="196" t="s">
        <v>181</v>
      </c>
      <c r="H101" s="197">
        <v>83.1</v>
      </c>
      <c r="I101" s="198"/>
      <c r="J101" s="199">
        <f t="shared" si="0"/>
        <v>0</v>
      </c>
      <c r="K101" s="195" t="s">
        <v>19</v>
      </c>
      <c r="L101" s="40"/>
      <c r="M101" s="200" t="s">
        <v>19</v>
      </c>
      <c r="N101" s="201" t="s">
        <v>42</v>
      </c>
      <c r="O101" s="65"/>
      <c r="P101" s="202">
        <f t="shared" si="1"/>
        <v>0</v>
      </c>
      <c r="Q101" s="202">
        <v>0</v>
      </c>
      <c r="R101" s="202">
        <f t="shared" si="2"/>
        <v>0</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278</v>
      </c>
    </row>
    <row r="102" spans="1:65" s="2" customFormat="1" ht="16.5" customHeight="1">
      <c r="A102" s="35"/>
      <c r="B102" s="36"/>
      <c r="C102" s="193" t="s">
        <v>224</v>
      </c>
      <c r="D102" s="193" t="s">
        <v>164</v>
      </c>
      <c r="E102" s="194" t="s">
        <v>2594</v>
      </c>
      <c r="F102" s="195" t="s">
        <v>2595</v>
      </c>
      <c r="G102" s="196" t="s">
        <v>181</v>
      </c>
      <c r="H102" s="197">
        <v>34.450000000000003</v>
      </c>
      <c r="I102" s="198"/>
      <c r="J102" s="199">
        <f t="shared" si="0"/>
        <v>0</v>
      </c>
      <c r="K102" s="195" t="s">
        <v>19</v>
      </c>
      <c r="L102" s="40"/>
      <c r="M102" s="200" t="s">
        <v>19</v>
      </c>
      <c r="N102" s="201" t="s">
        <v>42</v>
      </c>
      <c r="O102" s="65"/>
      <c r="P102" s="202">
        <f t="shared" si="1"/>
        <v>0</v>
      </c>
      <c r="Q102" s="202">
        <v>0</v>
      </c>
      <c r="R102" s="202">
        <f t="shared" si="2"/>
        <v>0</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285</v>
      </c>
    </row>
    <row r="103" spans="1:65" s="2" customFormat="1" ht="16.5" customHeight="1">
      <c r="A103" s="35"/>
      <c r="B103" s="36"/>
      <c r="C103" s="193" t="s">
        <v>229</v>
      </c>
      <c r="D103" s="193" t="s">
        <v>164</v>
      </c>
      <c r="E103" s="194" t="s">
        <v>2596</v>
      </c>
      <c r="F103" s="195" t="s">
        <v>2597</v>
      </c>
      <c r="G103" s="196" t="s">
        <v>181</v>
      </c>
      <c r="H103" s="197">
        <v>34.450000000000003</v>
      </c>
      <c r="I103" s="198"/>
      <c r="J103" s="199">
        <f t="shared" si="0"/>
        <v>0</v>
      </c>
      <c r="K103" s="195" t="s">
        <v>19</v>
      </c>
      <c r="L103" s="40"/>
      <c r="M103" s="200" t="s">
        <v>19</v>
      </c>
      <c r="N103" s="201" t="s">
        <v>42</v>
      </c>
      <c r="O103" s="65"/>
      <c r="P103" s="202">
        <f t="shared" si="1"/>
        <v>0</v>
      </c>
      <c r="Q103" s="202">
        <v>0</v>
      </c>
      <c r="R103" s="202">
        <f t="shared" si="2"/>
        <v>0</v>
      </c>
      <c r="S103" s="202">
        <v>0</v>
      </c>
      <c r="T103" s="203">
        <f t="shared" si="3"/>
        <v>0</v>
      </c>
      <c r="U103" s="35"/>
      <c r="V103" s="35"/>
      <c r="W103" s="35"/>
      <c r="X103" s="35"/>
      <c r="Y103" s="35"/>
      <c r="Z103" s="35"/>
      <c r="AA103" s="35"/>
      <c r="AB103" s="35"/>
      <c r="AC103" s="35"/>
      <c r="AD103" s="35"/>
      <c r="AE103" s="35"/>
      <c r="AR103" s="204" t="s">
        <v>169</v>
      </c>
      <c r="AT103" s="204" t="s">
        <v>164</v>
      </c>
      <c r="AU103" s="204" t="s">
        <v>78</v>
      </c>
      <c r="AY103" s="18" t="s">
        <v>162</v>
      </c>
      <c r="BE103" s="205">
        <f t="shared" si="4"/>
        <v>0</v>
      </c>
      <c r="BF103" s="205">
        <f t="shared" si="5"/>
        <v>0</v>
      </c>
      <c r="BG103" s="205">
        <f t="shared" si="6"/>
        <v>0</v>
      </c>
      <c r="BH103" s="205">
        <f t="shared" si="7"/>
        <v>0</v>
      </c>
      <c r="BI103" s="205">
        <f t="shared" si="8"/>
        <v>0</v>
      </c>
      <c r="BJ103" s="18" t="s">
        <v>78</v>
      </c>
      <c r="BK103" s="205">
        <f t="shared" si="9"/>
        <v>0</v>
      </c>
      <c r="BL103" s="18" t="s">
        <v>169</v>
      </c>
      <c r="BM103" s="204" t="s">
        <v>296</v>
      </c>
    </row>
    <row r="104" spans="1:65" s="2" customFormat="1" ht="16.5" customHeight="1">
      <c r="A104" s="35"/>
      <c r="B104" s="36"/>
      <c r="C104" s="193" t="s">
        <v>237</v>
      </c>
      <c r="D104" s="193" t="s">
        <v>164</v>
      </c>
      <c r="E104" s="194" t="s">
        <v>2598</v>
      </c>
      <c r="F104" s="195" t="s">
        <v>2599</v>
      </c>
      <c r="G104" s="196" t="s">
        <v>181</v>
      </c>
      <c r="H104" s="197">
        <v>96.4</v>
      </c>
      <c r="I104" s="198"/>
      <c r="J104" s="199">
        <f t="shared" si="0"/>
        <v>0</v>
      </c>
      <c r="K104" s="195" t="s">
        <v>19</v>
      </c>
      <c r="L104" s="40"/>
      <c r="M104" s="200" t="s">
        <v>19</v>
      </c>
      <c r="N104" s="201" t="s">
        <v>42</v>
      </c>
      <c r="O104" s="65"/>
      <c r="P104" s="202">
        <f t="shared" si="1"/>
        <v>0</v>
      </c>
      <c r="Q104" s="202">
        <v>0</v>
      </c>
      <c r="R104" s="202">
        <f t="shared" si="2"/>
        <v>0</v>
      </c>
      <c r="S104" s="202">
        <v>0</v>
      </c>
      <c r="T104" s="203">
        <f t="shared" si="3"/>
        <v>0</v>
      </c>
      <c r="U104" s="35"/>
      <c r="V104" s="35"/>
      <c r="W104" s="35"/>
      <c r="X104" s="35"/>
      <c r="Y104" s="35"/>
      <c r="Z104" s="35"/>
      <c r="AA104" s="35"/>
      <c r="AB104" s="35"/>
      <c r="AC104" s="35"/>
      <c r="AD104" s="35"/>
      <c r="AE104" s="35"/>
      <c r="AR104" s="204" t="s">
        <v>169</v>
      </c>
      <c r="AT104" s="204" t="s">
        <v>164</v>
      </c>
      <c r="AU104" s="204" t="s">
        <v>78</v>
      </c>
      <c r="AY104" s="18" t="s">
        <v>162</v>
      </c>
      <c r="BE104" s="205">
        <f t="shared" si="4"/>
        <v>0</v>
      </c>
      <c r="BF104" s="205">
        <f t="shared" si="5"/>
        <v>0</v>
      </c>
      <c r="BG104" s="205">
        <f t="shared" si="6"/>
        <v>0</v>
      </c>
      <c r="BH104" s="205">
        <f t="shared" si="7"/>
        <v>0</v>
      </c>
      <c r="BI104" s="205">
        <f t="shared" si="8"/>
        <v>0</v>
      </c>
      <c r="BJ104" s="18" t="s">
        <v>78</v>
      </c>
      <c r="BK104" s="205">
        <f t="shared" si="9"/>
        <v>0</v>
      </c>
      <c r="BL104" s="18" t="s">
        <v>169</v>
      </c>
      <c r="BM104" s="204" t="s">
        <v>307</v>
      </c>
    </row>
    <row r="105" spans="1:65" s="2" customFormat="1" ht="16.5" customHeight="1">
      <c r="A105" s="35"/>
      <c r="B105" s="36"/>
      <c r="C105" s="193" t="s">
        <v>242</v>
      </c>
      <c r="D105" s="193" t="s">
        <v>164</v>
      </c>
      <c r="E105" s="194" t="s">
        <v>2600</v>
      </c>
      <c r="F105" s="195" t="s">
        <v>2601</v>
      </c>
      <c r="G105" s="196" t="s">
        <v>181</v>
      </c>
      <c r="H105" s="197">
        <v>96.4</v>
      </c>
      <c r="I105" s="198"/>
      <c r="J105" s="199">
        <f t="shared" si="0"/>
        <v>0</v>
      </c>
      <c r="K105" s="195" t="s">
        <v>19</v>
      </c>
      <c r="L105" s="40"/>
      <c r="M105" s="200" t="s">
        <v>19</v>
      </c>
      <c r="N105" s="201" t="s">
        <v>42</v>
      </c>
      <c r="O105" s="65"/>
      <c r="P105" s="202">
        <f t="shared" si="1"/>
        <v>0</v>
      </c>
      <c r="Q105" s="202">
        <v>0</v>
      </c>
      <c r="R105" s="202">
        <f t="shared" si="2"/>
        <v>0</v>
      </c>
      <c r="S105" s="202">
        <v>0</v>
      </c>
      <c r="T105" s="203">
        <f t="shared" si="3"/>
        <v>0</v>
      </c>
      <c r="U105" s="35"/>
      <c r="V105" s="35"/>
      <c r="W105" s="35"/>
      <c r="X105" s="35"/>
      <c r="Y105" s="35"/>
      <c r="Z105" s="35"/>
      <c r="AA105" s="35"/>
      <c r="AB105" s="35"/>
      <c r="AC105" s="35"/>
      <c r="AD105" s="35"/>
      <c r="AE105" s="35"/>
      <c r="AR105" s="204" t="s">
        <v>169</v>
      </c>
      <c r="AT105" s="204" t="s">
        <v>164</v>
      </c>
      <c r="AU105" s="204" t="s">
        <v>78</v>
      </c>
      <c r="AY105" s="18" t="s">
        <v>162</v>
      </c>
      <c r="BE105" s="205">
        <f t="shared" si="4"/>
        <v>0</v>
      </c>
      <c r="BF105" s="205">
        <f t="shared" si="5"/>
        <v>0</v>
      </c>
      <c r="BG105" s="205">
        <f t="shared" si="6"/>
        <v>0</v>
      </c>
      <c r="BH105" s="205">
        <f t="shared" si="7"/>
        <v>0</v>
      </c>
      <c r="BI105" s="205">
        <f t="shared" si="8"/>
        <v>0</v>
      </c>
      <c r="BJ105" s="18" t="s">
        <v>78</v>
      </c>
      <c r="BK105" s="205">
        <f t="shared" si="9"/>
        <v>0</v>
      </c>
      <c r="BL105" s="18" t="s">
        <v>169</v>
      </c>
      <c r="BM105" s="204" t="s">
        <v>318</v>
      </c>
    </row>
    <row r="106" spans="1:65" s="2" customFormat="1" ht="16.5" customHeight="1">
      <c r="A106" s="35"/>
      <c r="B106" s="36"/>
      <c r="C106" s="193" t="s">
        <v>8</v>
      </c>
      <c r="D106" s="193" t="s">
        <v>164</v>
      </c>
      <c r="E106" s="194" t="s">
        <v>2602</v>
      </c>
      <c r="F106" s="195" t="s">
        <v>2603</v>
      </c>
      <c r="G106" s="196" t="s">
        <v>181</v>
      </c>
      <c r="H106" s="197">
        <v>120.35</v>
      </c>
      <c r="I106" s="198"/>
      <c r="J106" s="199">
        <f t="shared" si="0"/>
        <v>0</v>
      </c>
      <c r="K106" s="195" t="s">
        <v>19</v>
      </c>
      <c r="L106" s="40"/>
      <c r="M106" s="200" t="s">
        <v>19</v>
      </c>
      <c r="N106" s="201" t="s">
        <v>42</v>
      </c>
      <c r="O106" s="65"/>
      <c r="P106" s="202">
        <f t="shared" si="1"/>
        <v>0</v>
      </c>
      <c r="Q106" s="202">
        <v>0</v>
      </c>
      <c r="R106" s="202">
        <f t="shared" si="2"/>
        <v>0</v>
      </c>
      <c r="S106" s="202">
        <v>0</v>
      </c>
      <c r="T106" s="203">
        <f t="shared" si="3"/>
        <v>0</v>
      </c>
      <c r="U106" s="35"/>
      <c r="V106" s="35"/>
      <c r="W106" s="35"/>
      <c r="X106" s="35"/>
      <c r="Y106" s="35"/>
      <c r="Z106" s="35"/>
      <c r="AA106" s="35"/>
      <c r="AB106" s="35"/>
      <c r="AC106" s="35"/>
      <c r="AD106" s="35"/>
      <c r="AE106" s="35"/>
      <c r="AR106" s="204" t="s">
        <v>169</v>
      </c>
      <c r="AT106" s="204" t="s">
        <v>164</v>
      </c>
      <c r="AU106" s="204" t="s">
        <v>78</v>
      </c>
      <c r="AY106" s="18" t="s">
        <v>162</v>
      </c>
      <c r="BE106" s="205">
        <f t="shared" si="4"/>
        <v>0</v>
      </c>
      <c r="BF106" s="205">
        <f t="shared" si="5"/>
        <v>0</v>
      </c>
      <c r="BG106" s="205">
        <f t="shared" si="6"/>
        <v>0</v>
      </c>
      <c r="BH106" s="205">
        <f t="shared" si="7"/>
        <v>0</v>
      </c>
      <c r="BI106" s="205">
        <f t="shared" si="8"/>
        <v>0</v>
      </c>
      <c r="BJ106" s="18" t="s">
        <v>78</v>
      </c>
      <c r="BK106" s="205">
        <f t="shared" si="9"/>
        <v>0</v>
      </c>
      <c r="BL106" s="18" t="s">
        <v>169</v>
      </c>
      <c r="BM106" s="204" t="s">
        <v>332</v>
      </c>
    </row>
    <row r="107" spans="1:65" s="2" customFormat="1" ht="16.5" customHeight="1">
      <c r="A107" s="35"/>
      <c r="B107" s="36"/>
      <c r="C107" s="193" t="s">
        <v>254</v>
      </c>
      <c r="D107" s="193" t="s">
        <v>164</v>
      </c>
      <c r="E107" s="194" t="s">
        <v>2604</v>
      </c>
      <c r="F107" s="195" t="s">
        <v>2605</v>
      </c>
      <c r="G107" s="196" t="s">
        <v>181</v>
      </c>
      <c r="H107" s="197">
        <v>601.75</v>
      </c>
      <c r="I107" s="198"/>
      <c r="J107" s="199">
        <f t="shared" si="0"/>
        <v>0</v>
      </c>
      <c r="K107" s="195" t="s">
        <v>19</v>
      </c>
      <c r="L107" s="40"/>
      <c r="M107" s="200" t="s">
        <v>19</v>
      </c>
      <c r="N107" s="201" t="s">
        <v>42</v>
      </c>
      <c r="O107" s="65"/>
      <c r="P107" s="202">
        <f t="shared" si="1"/>
        <v>0</v>
      </c>
      <c r="Q107" s="202">
        <v>0</v>
      </c>
      <c r="R107" s="202">
        <f t="shared" si="2"/>
        <v>0</v>
      </c>
      <c r="S107" s="202">
        <v>0</v>
      </c>
      <c r="T107" s="203">
        <f t="shared" si="3"/>
        <v>0</v>
      </c>
      <c r="U107" s="35"/>
      <c r="V107" s="35"/>
      <c r="W107" s="35"/>
      <c r="X107" s="35"/>
      <c r="Y107" s="35"/>
      <c r="Z107" s="35"/>
      <c r="AA107" s="35"/>
      <c r="AB107" s="35"/>
      <c r="AC107" s="35"/>
      <c r="AD107" s="35"/>
      <c r="AE107" s="35"/>
      <c r="AR107" s="204" t="s">
        <v>169</v>
      </c>
      <c r="AT107" s="204" t="s">
        <v>164</v>
      </c>
      <c r="AU107" s="204" t="s">
        <v>78</v>
      </c>
      <c r="AY107" s="18" t="s">
        <v>162</v>
      </c>
      <c r="BE107" s="205">
        <f t="shared" si="4"/>
        <v>0</v>
      </c>
      <c r="BF107" s="205">
        <f t="shared" si="5"/>
        <v>0</v>
      </c>
      <c r="BG107" s="205">
        <f t="shared" si="6"/>
        <v>0</v>
      </c>
      <c r="BH107" s="205">
        <f t="shared" si="7"/>
        <v>0</v>
      </c>
      <c r="BI107" s="205">
        <f t="shared" si="8"/>
        <v>0</v>
      </c>
      <c r="BJ107" s="18" t="s">
        <v>78</v>
      </c>
      <c r="BK107" s="205">
        <f t="shared" si="9"/>
        <v>0</v>
      </c>
      <c r="BL107" s="18" t="s">
        <v>169</v>
      </c>
      <c r="BM107" s="204" t="s">
        <v>344</v>
      </c>
    </row>
    <row r="108" spans="1:65" s="2" customFormat="1" ht="16.5" customHeight="1">
      <c r="A108" s="35"/>
      <c r="B108" s="36"/>
      <c r="C108" s="193" t="s">
        <v>258</v>
      </c>
      <c r="D108" s="193" t="s">
        <v>164</v>
      </c>
      <c r="E108" s="194" t="s">
        <v>2606</v>
      </c>
      <c r="F108" s="195" t="s">
        <v>2607</v>
      </c>
      <c r="G108" s="196" t="s">
        <v>181</v>
      </c>
      <c r="H108" s="197">
        <v>120.35</v>
      </c>
      <c r="I108" s="198"/>
      <c r="J108" s="199">
        <f t="shared" si="0"/>
        <v>0</v>
      </c>
      <c r="K108" s="195" t="s">
        <v>19</v>
      </c>
      <c r="L108" s="40"/>
      <c r="M108" s="200" t="s">
        <v>19</v>
      </c>
      <c r="N108" s="201" t="s">
        <v>42</v>
      </c>
      <c r="O108" s="65"/>
      <c r="P108" s="202">
        <f t="shared" si="1"/>
        <v>0</v>
      </c>
      <c r="Q108" s="202">
        <v>0</v>
      </c>
      <c r="R108" s="202">
        <f t="shared" si="2"/>
        <v>0</v>
      </c>
      <c r="S108" s="202">
        <v>0</v>
      </c>
      <c r="T108" s="203">
        <f t="shared" si="3"/>
        <v>0</v>
      </c>
      <c r="U108" s="35"/>
      <c r="V108" s="35"/>
      <c r="W108" s="35"/>
      <c r="X108" s="35"/>
      <c r="Y108" s="35"/>
      <c r="Z108" s="35"/>
      <c r="AA108" s="35"/>
      <c r="AB108" s="35"/>
      <c r="AC108" s="35"/>
      <c r="AD108" s="35"/>
      <c r="AE108" s="35"/>
      <c r="AR108" s="204" t="s">
        <v>169</v>
      </c>
      <c r="AT108" s="204" t="s">
        <v>164</v>
      </c>
      <c r="AU108" s="204" t="s">
        <v>78</v>
      </c>
      <c r="AY108" s="18" t="s">
        <v>162</v>
      </c>
      <c r="BE108" s="205">
        <f t="shared" si="4"/>
        <v>0</v>
      </c>
      <c r="BF108" s="205">
        <f t="shared" si="5"/>
        <v>0</v>
      </c>
      <c r="BG108" s="205">
        <f t="shared" si="6"/>
        <v>0</v>
      </c>
      <c r="BH108" s="205">
        <f t="shared" si="7"/>
        <v>0</v>
      </c>
      <c r="BI108" s="205">
        <f t="shared" si="8"/>
        <v>0</v>
      </c>
      <c r="BJ108" s="18" t="s">
        <v>78</v>
      </c>
      <c r="BK108" s="205">
        <f t="shared" si="9"/>
        <v>0</v>
      </c>
      <c r="BL108" s="18" t="s">
        <v>169</v>
      </c>
      <c r="BM108" s="204" t="s">
        <v>355</v>
      </c>
    </row>
    <row r="109" spans="1:65" s="12" customFormat="1" ht="25.9" customHeight="1">
      <c r="B109" s="177"/>
      <c r="C109" s="178"/>
      <c r="D109" s="179" t="s">
        <v>70</v>
      </c>
      <c r="E109" s="180" t="s">
        <v>2608</v>
      </c>
      <c r="F109" s="180" t="s">
        <v>2609</v>
      </c>
      <c r="G109" s="178"/>
      <c r="H109" s="178"/>
      <c r="I109" s="181"/>
      <c r="J109" s="182">
        <f>BK109</f>
        <v>0</v>
      </c>
      <c r="K109" s="178"/>
      <c r="L109" s="183"/>
      <c r="M109" s="184"/>
      <c r="N109" s="185"/>
      <c r="O109" s="185"/>
      <c r="P109" s="186">
        <f>SUM(P110:P193)</f>
        <v>0</v>
      </c>
      <c r="Q109" s="185"/>
      <c r="R109" s="186">
        <f>SUM(R110:R193)</f>
        <v>0</v>
      </c>
      <c r="S109" s="185"/>
      <c r="T109" s="187">
        <f>SUM(T110:T193)</f>
        <v>0</v>
      </c>
      <c r="AR109" s="188" t="s">
        <v>78</v>
      </c>
      <c r="AT109" s="189" t="s">
        <v>70</v>
      </c>
      <c r="AU109" s="189" t="s">
        <v>71</v>
      </c>
      <c r="AY109" s="188" t="s">
        <v>162</v>
      </c>
      <c r="BK109" s="190">
        <f>SUM(BK110:BK193)</f>
        <v>0</v>
      </c>
    </row>
    <row r="110" spans="1:65" s="2" customFormat="1" ht="16.5" customHeight="1">
      <c r="A110" s="35"/>
      <c r="B110" s="36"/>
      <c r="C110" s="193" t="s">
        <v>267</v>
      </c>
      <c r="D110" s="193" t="s">
        <v>164</v>
      </c>
      <c r="E110" s="194" t="s">
        <v>2610</v>
      </c>
      <c r="F110" s="195" t="s">
        <v>2611</v>
      </c>
      <c r="G110" s="196" t="s">
        <v>245</v>
      </c>
      <c r="H110" s="197">
        <v>15</v>
      </c>
      <c r="I110" s="198"/>
      <c r="J110" s="199">
        <f>ROUND(I110*H110,2)</f>
        <v>0</v>
      </c>
      <c r="K110" s="195" t="s">
        <v>19</v>
      </c>
      <c r="L110" s="40"/>
      <c r="M110" s="200" t="s">
        <v>19</v>
      </c>
      <c r="N110" s="201" t="s">
        <v>42</v>
      </c>
      <c r="O110" s="65"/>
      <c r="P110" s="202">
        <f>O110*H110</f>
        <v>0</v>
      </c>
      <c r="Q110" s="202">
        <v>0</v>
      </c>
      <c r="R110" s="202">
        <f>Q110*H110</f>
        <v>0</v>
      </c>
      <c r="S110" s="202">
        <v>0</v>
      </c>
      <c r="T110" s="203">
        <f>S110*H110</f>
        <v>0</v>
      </c>
      <c r="U110" s="35"/>
      <c r="V110" s="35"/>
      <c r="W110" s="35"/>
      <c r="X110" s="35"/>
      <c r="Y110" s="35"/>
      <c r="Z110" s="35"/>
      <c r="AA110" s="35"/>
      <c r="AB110" s="35"/>
      <c r="AC110" s="35"/>
      <c r="AD110" s="35"/>
      <c r="AE110" s="35"/>
      <c r="AR110" s="204" t="s">
        <v>169</v>
      </c>
      <c r="AT110" s="204" t="s">
        <v>164</v>
      </c>
      <c r="AU110" s="204" t="s">
        <v>78</v>
      </c>
      <c r="AY110" s="18" t="s">
        <v>162</v>
      </c>
      <c r="BE110" s="205">
        <f>IF(N110="základní",J110,0)</f>
        <v>0</v>
      </c>
      <c r="BF110" s="205">
        <f>IF(N110="snížená",J110,0)</f>
        <v>0</v>
      </c>
      <c r="BG110" s="205">
        <f>IF(N110="zákl. přenesená",J110,0)</f>
        <v>0</v>
      </c>
      <c r="BH110" s="205">
        <f>IF(N110="sníž. přenesená",J110,0)</f>
        <v>0</v>
      </c>
      <c r="BI110" s="205">
        <f>IF(N110="nulová",J110,0)</f>
        <v>0</v>
      </c>
      <c r="BJ110" s="18" t="s">
        <v>78</v>
      </c>
      <c r="BK110" s="205">
        <f>ROUND(I110*H110,2)</f>
        <v>0</v>
      </c>
      <c r="BL110" s="18" t="s">
        <v>169</v>
      </c>
      <c r="BM110" s="204" t="s">
        <v>365</v>
      </c>
    </row>
    <row r="111" spans="1:65" s="2" customFormat="1" ht="19.5">
      <c r="A111" s="35"/>
      <c r="B111" s="36"/>
      <c r="C111" s="37"/>
      <c r="D111" s="206" t="s">
        <v>264</v>
      </c>
      <c r="E111" s="37"/>
      <c r="F111" s="207" t="s">
        <v>2612</v>
      </c>
      <c r="G111" s="37"/>
      <c r="H111" s="37"/>
      <c r="I111" s="116"/>
      <c r="J111" s="37"/>
      <c r="K111" s="37"/>
      <c r="L111" s="40"/>
      <c r="M111" s="208"/>
      <c r="N111" s="209"/>
      <c r="O111" s="65"/>
      <c r="P111" s="65"/>
      <c r="Q111" s="65"/>
      <c r="R111" s="65"/>
      <c r="S111" s="65"/>
      <c r="T111" s="66"/>
      <c r="U111" s="35"/>
      <c r="V111" s="35"/>
      <c r="W111" s="35"/>
      <c r="X111" s="35"/>
      <c r="Y111" s="35"/>
      <c r="Z111" s="35"/>
      <c r="AA111" s="35"/>
      <c r="AB111" s="35"/>
      <c r="AC111" s="35"/>
      <c r="AD111" s="35"/>
      <c r="AE111" s="35"/>
      <c r="AT111" s="18" t="s">
        <v>264</v>
      </c>
      <c r="AU111" s="18" t="s">
        <v>78</v>
      </c>
    </row>
    <row r="112" spans="1:65" s="2" customFormat="1" ht="16.5" customHeight="1">
      <c r="A112" s="35"/>
      <c r="B112" s="36"/>
      <c r="C112" s="193" t="s">
        <v>272</v>
      </c>
      <c r="D112" s="193" t="s">
        <v>164</v>
      </c>
      <c r="E112" s="194" t="s">
        <v>2613</v>
      </c>
      <c r="F112" s="195" t="s">
        <v>2614</v>
      </c>
      <c r="G112" s="196" t="s">
        <v>245</v>
      </c>
      <c r="H112" s="197">
        <v>60</v>
      </c>
      <c r="I112" s="198"/>
      <c r="J112" s="199">
        <f>ROUND(I112*H112,2)</f>
        <v>0</v>
      </c>
      <c r="K112" s="195" t="s">
        <v>19</v>
      </c>
      <c r="L112" s="40"/>
      <c r="M112" s="200" t="s">
        <v>19</v>
      </c>
      <c r="N112" s="201" t="s">
        <v>42</v>
      </c>
      <c r="O112" s="65"/>
      <c r="P112" s="202">
        <f>O112*H112</f>
        <v>0</v>
      </c>
      <c r="Q112" s="202">
        <v>0</v>
      </c>
      <c r="R112" s="202">
        <f>Q112*H112</f>
        <v>0</v>
      </c>
      <c r="S112" s="202">
        <v>0</v>
      </c>
      <c r="T112" s="203">
        <f>S112*H112</f>
        <v>0</v>
      </c>
      <c r="U112" s="35"/>
      <c r="V112" s="35"/>
      <c r="W112" s="35"/>
      <c r="X112" s="35"/>
      <c r="Y112" s="35"/>
      <c r="Z112" s="35"/>
      <c r="AA112" s="35"/>
      <c r="AB112" s="35"/>
      <c r="AC112" s="35"/>
      <c r="AD112" s="35"/>
      <c r="AE112" s="35"/>
      <c r="AR112" s="204" t="s">
        <v>169</v>
      </c>
      <c r="AT112" s="204" t="s">
        <v>164</v>
      </c>
      <c r="AU112" s="204" t="s">
        <v>78</v>
      </c>
      <c r="AY112" s="18" t="s">
        <v>162</v>
      </c>
      <c r="BE112" s="205">
        <f>IF(N112="základní",J112,0)</f>
        <v>0</v>
      </c>
      <c r="BF112" s="205">
        <f>IF(N112="snížená",J112,0)</f>
        <v>0</v>
      </c>
      <c r="BG112" s="205">
        <f>IF(N112="zákl. přenesená",J112,0)</f>
        <v>0</v>
      </c>
      <c r="BH112" s="205">
        <f>IF(N112="sníž. přenesená",J112,0)</f>
        <v>0</v>
      </c>
      <c r="BI112" s="205">
        <f>IF(N112="nulová",J112,0)</f>
        <v>0</v>
      </c>
      <c r="BJ112" s="18" t="s">
        <v>78</v>
      </c>
      <c r="BK112" s="205">
        <f>ROUND(I112*H112,2)</f>
        <v>0</v>
      </c>
      <c r="BL112" s="18" t="s">
        <v>169</v>
      </c>
      <c r="BM112" s="204" t="s">
        <v>376</v>
      </c>
    </row>
    <row r="113" spans="1:65" s="2" customFormat="1" ht="19.5">
      <c r="A113" s="35"/>
      <c r="B113" s="36"/>
      <c r="C113" s="37"/>
      <c r="D113" s="206" t="s">
        <v>264</v>
      </c>
      <c r="E113" s="37"/>
      <c r="F113" s="207" t="s">
        <v>2612</v>
      </c>
      <c r="G113" s="37"/>
      <c r="H113" s="37"/>
      <c r="I113" s="116"/>
      <c r="J113" s="37"/>
      <c r="K113" s="37"/>
      <c r="L113" s="40"/>
      <c r="M113" s="208"/>
      <c r="N113" s="209"/>
      <c r="O113" s="65"/>
      <c r="P113" s="65"/>
      <c r="Q113" s="65"/>
      <c r="R113" s="65"/>
      <c r="S113" s="65"/>
      <c r="T113" s="66"/>
      <c r="U113" s="35"/>
      <c r="V113" s="35"/>
      <c r="W113" s="35"/>
      <c r="X113" s="35"/>
      <c r="Y113" s="35"/>
      <c r="Z113" s="35"/>
      <c r="AA113" s="35"/>
      <c r="AB113" s="35"/>
      <c r="AC113" s="35"/>
      <c r="AD113" s="35"/>
      <c r="AE113" s="35"/>
      <c r="AT113" s="18" t="s">
        <v>264</v>
      </c>
      <c r="AU113" s="18" t="s">
        <v>78</v>
      </c>
    </row>
    <row r="114" spans="1:65" s="2" customFormat="1" ht="16.5" customHeight="1">
      <c r="A114" s="35"/>
      <c r="B114" s="36"/>
      <c r="C114" s="193" t="s">
        <v>278</v>
      </c>
      <c r="D114" s="193" t="s">
        <v>164</v>
      </c>
      <c r="E114" s="194" t="s">
        <v>2615</v>
      </c>
      <c r="F114" s="195" t="s">
        <v>2616</v>
      </c>
      <c r="G114" s="196" t="s">
        <v>245</v>
      </c>
      <c r="H114" s="197">
        <v>25</v>
      </c>
      <c r="I114" s="198"/>
      <c r="J114" s="199">
        <f>ROUND(I114*H114,2)</f>
        <v>0</v>
      </c>
      <c r="K114" s="195" t="s">
        <v>19</v>
      </c>
      <c r="L114" s="40"/>
      <c r="M114" s="200" t="s">
        <v>19</v>
      </c>
      <c r="N114" s="201" t="s">
        <v>42</v>
      </c>
      <c r="O114" s="65"/>
      <c r="P114" s="202">
        <f>O114*H114</f>
        <v>0</v>
      </c>
      <c r="Q114" s="202">
        <v>0</v>
      </c>
      <c r="R114" s="202">
        <f>Q114*H114</f>
        <v>0</v>
      </c>
      <c r="S114" s="202">
        <v>0</v>
      </c>
      <c r="T114" s="203">
        <f>S114*H114</f>
        <v>0</v>
      </c>
      <c r="U114" s="35"/>
      <c r="V114" s="35"/>
      <c r="W114" s="35"/>
      <c r="X114" s="35"/>
      <c r="Y114" s="35"/>
      <c r="Z114" s="35"/>
      <c r="AA114" s="35"/>
      <c r="AB114" s="35"/>
      <c r="AC114" s="35"/>
      <c r="AD114" s="35"/>
      <c r="AE114" s="35"/>
      <c r="AR114" s="204" t="s">
        <v>169</v>
      </c>
      <c r="AT114" s="204" t="s">
        <v>164</v>
      </c>
      <c r="AU114" s="204" t="s">
        <v>78</v>
      </c>
      <c r="AY114" s="18" t="s">
        <v>162</v>
      </c>
      <c r="BE114" s="205">
        <f>IF(N114="základní",J114,0)</f>
        <v>0</v>
      </c>
      <c r="BF114" s="205">
        <f>IF(N114="snížená",J114,0)</f>
        <v>0</v>
      </c>
      <c r="BG114" s="205">
        <f>IF(N114="zákl. přenesená",J114,0)</f>
        <v>0</v>
      </c>
      <c r="BH114" s="205">
        <f>IF(N114="sníž. přenesená",J114,0)</f>
        <v>0</v>
      </c>
      <c r="BI114" s="205">
        <f>IF(N114="nulová",J114,0)</f>
        <v>0</v>
      </c>
      <c r="BJ114" s="18" t="s">
        <v>78</v>
      </c>
      <c r="BK114" s="205">
        <f>ROUND(I114*H114,2)</f>
        <v>0</v>
      </c>
      <c r="BL114" s="18" t="s">
        <v>169</v>
      </c>
      <c r="BM114" s="204" t="s">
        <v>386</v>
      </c>
    </row>
    <row r="115" spans="1:65" s="2" customFormat="1" ht="19.5">
      <c r="A115" s="35"/>
      <c r="B115" s="36"/>
      <c r="C115" s="37"/>
      <c r="D115" s="206" t="s">
        <v>264</v>
      </c>
      <c r="E115" s="37"/>
      <c r="F115" s="207" t="s">
        <v>2612</v>
      </c>
      <c r="G115" s="37"/>
      <c r="H115" s="37"/>
      <c r="I115" s="116"/>
      <c r="J115" s="37"/>
      <c r="K115" s="37"/>
      <c r="L115" s="40"/>
      <c r="M115" s="208"/>
      <c r="N115" s="209"/>
      <c r="O115" s="65"/>
      <c r="P115" s="65"/>
      <c r="Q115" s="65"/>
      <c r="R115" s="65"/>
      <c r="S115" s="65"/>
      <c r="T115" s="66"/>
      <c r="U115" s="35"/>
      <c r="V115" s="35"/>
      <c r="W115" s="35"/>
      <c r="X115" s="35"/>
      <c r="Y115" s="35"/>
      <c r="Z115" s="35"/>
      <c r="AA115" s="35"/>
      <c r="AB115" s="35"/>
      <c r="AC115" s="35"/>
      <c r="AD115" s="35"/>
      <c r="AE115" s="35"/>
      <c r="AT115" s="18" t="s">
        <v>264</v>
      </c>
      <c r="AU115" s="18" t="s">
        <v>78</v>
      </c>
    </row>
    <row r="116" spans="1:65" s="2" customFormat="1" ht="16.5" customHeight="1">
      <c r="A116" s="35"/>
      <c r="B116" s="36"/>
      <c r="C116" s="193" t="s">
        <v>7</v>
      </c>
      <c r="D116" s="193" t="s">
        <v>164</v>
      </c>
      <c r="E116" s="194" t="s">
        <v>2617</v>
      </c>
      <c r="F116" s="195" t="s">
        <v>2618</v>
      </c>
      <c r="G116" s="196" t="s">
        <v>245</v>
      </c>
      <c r="H116" s="197">
        <v>100</v>
      </c>
      <c r="I116" s="198"/>
      <c r="J116" s="199">
        <f>ROUND(I116*H116,2)</f>
        <v>0</v>
      </c>
      <c r="K116" s="195" t="s">
        <v>19</v>
      </c>
      <c r="L116" s="40"/>
      <c r="M116" s="200" t="s">
        <v>19</v>
      </c>
      <c r="N116" s="201" t="s">
        <v>42</v>
      </c>
      <c r="O116" s="65"/>
      <c r="P116" s="202">
        <f>O116*H116</f>
        <v>0</v>
      </c>
      <c r="Q116" s="202">
        <v>0</v>
      </c>
      <c r="R116" s="202">
        <f>Q116*H116</f>
        <v>0</v>
      </c>
      <c r="S116" s="202">
        <v>0</v>
      </c>
      <c r="T116" s="203">
        <f>S116*H116</f>
        <v>0</v>
      </c>
      <c r="U116" s="35"/>
      <c r="V116" s="35"/>
      <c r="W116" s="35"/>
      <c r="X116" s="35"/>
      <c r="Y116" s="35"/>
      <c r="Z116" s="35"/>
      <c r="AA116" s="35"/>
      <c r="AB116" s="35"/>
      <c r="AC116" s="35"/>
      <c r="AD116" s="35"/>
      <c r="AE116" s="35"/>
      <c r="AR116" s="204" t="s">
        <v>169</v>
      </c>
      <c r="AT116" s="204" t="s">
        <v>164</v>
      </c>
      <c r="AU116" s="204" t="s">
        <v>78</v>
      </c>
      <c r="AY116" s="18" t="s">
        <v>162</v>
      </c>
      <c r="BE116" s="205">
        <f>IF(N116="základní",J116,0)</f>
        <v>0</v>
      </c>
      <c r="BF116" s="205">
        <f>IF(N116="snížená",J116,0)</f>
        <v>0</v>
      </c>
      <c r="BG116" s="205">
        <f>IF(N116="zákl. přenesená",J116,0)</f>
        <v>0</v>
      </c>
      <c r="BH116" s="205">
        <f>IF(N116="sníž. přenesená",J116,0)</f>
        <v>0</v>
      </c>
      <c r="BI116" s="205">
        <f>IF(N116="nulová",J116,0)</f>
        <v>0</v>
      </c>
      <c r="BJ116" s="18" t="s">
        <v>78</v>
      </c>
      <c r="BK116" s="205">
        <f>ROUND(I116*H116,2)</f>
        <v>0</v>
      </c>
      <c r="BL116" s="18" t="s">
        <v>169</v>
      </c>
      <c r="BM116" s="204" t="s">
        <v>394</v>
      </c>
    </row>
    <row r="117" spans="1:65" s="2" customFormat="1" ht="19.5">
      <c r="A117" s="35"/>
      <c r="B117" s="36"/>
      <c r="C117" s="37"/>
      <c r="D117" s="206" t="s">
        <v>264</v>
      </c>
      <c r="E117" s="37"/>
      <c r="F117" s="207" t="s">
        <v>2612</v>
      </c>
      <c r="G117" s="37"/>
      <c r="H117" s="37"/>
      <c r="I117" s="116"/>
      <c r="J117" s="37"/>
      <c r="K117" s="37"/>
      <c r="L117" s="40"/>
      <c r="M117" s="208"/>
      <c r="N117" s="209"/>
      <c r="O117" s="65"/>
      <c r="P117" s="65"/>
      <c r="Q117" s="65"/>
      <c r="R117" s="65"/>
      <c r="S117" s="65"/>
      <c r="T117" s="66"/>
      <c r="U117" s="35"/>
      <c r="V117" s="35"/>
      <c r="W117" s="35"/>
      <c r="X117" s="35"/>
      <c r="Y117" s="35"/>
      <c r="Z117" s="35"/>
      <c r="AA117" s="35"/>
      <c r="AB117" s="35"/>
      <c r="AC117" s="35"/>
      <c r="AD117" s="35"/>
      <c r="AE117" s="35"/>
      <c r="AT117" s="18" t="s">
        <v>264</v>
      </c>
      <c r="AU117" s="18" t="s">
        <v>78</v>
      </c>
    </row>
    <row r="118" spans="1:65" s="2" customFormat="1" ht="16.5" customHeight="1">
      <c r="A118" s="35"/>
      <c r="B118" s="36"/>
      <c r="C118" s="193" t="s">
        <v>285</v>
      </c>
      <c r="D118" s="193" t="s">
        <v>164</v>
      </c>
      <c r="E118" s="194" t="s">
        <v>2619</v>
      </c>
      <c r="F118" s="195" t="s">
        <v>2620</v>
      </c>
      <c r="G118" s="196" t="s">
        <v>245</v>
      </c>
      <c r="H118" s="197">
        <v>25</v>
      </c>
      <c r="I118" s="198"/>
      <c r="J118" s="199">
        <f>ROUND(I118*H118,2)</f>
        <v>0</v>
      </c>
      <c r="K118" s="195" t="s">
        <v>19</v>
      </c>
      <c r="L118" s="40"/>
      <c r="M118" s="200" t="s">
        <v>19</v>
      </c>
      <c r="N118" s="201" t="s">
        <v>42</v>
      </c>
      <c r="O118" s="65"/>
      <c r="P118" s="202">
        <f>O118*H118</f>
        <v>0</v>
      </c>
      <c r="Q118" s="202">
        <v>0</v>
      </c>
      <c r="R118" s="202">
        <f>Q118*H118</f>
        <v>0</v>
      </c>
      <c r="S118" s="202">
        <v>0</v>
      </c>
      <c r="T118" s="203">
        <f>S118*H118</f>
        <v>0</v>
      </c>
      <c r="U118" s="35"/>
      <c r="V118" s="35"/>
      <c r="W118" s="35"/>
      <c r="X118" s="35"/>
      <c r="Y118" s="35"/>
      <c r="Z118" s="35"/>
      <c r="AA118" s="35"/>
      <c r="AB118" s="35"/>
      <c r="AC118" s="35"/>
      <c r="AD118" s="35"/>
      <c r="AE118" s="35"/>
      <c r="AR118" s="204" t="s">
        <v>169</v>
      </c>
      <c r="AT118" s="204" t="s">
        <v>164</v>
      </c>
      <c r="AU118" s="204" t="s">
        <v>78</v>
      </c>
      <c r="AY118" s="18" t="s">
        <v>162</v>
      </c>
      <c r="BE118" s="205">
        <f>IF(N118="základní",J118,0)</f>
        <v>0</v>
      </c>
      <c r="BF118" s="205">
        <f>IF(N118="snížená",J118,0)</f>
        <v>0</v>
      </c>
      <c r="BG118" s="205">
        <f>IF(N118="zákl. přenesená",J118,0)</f>
        <v>0</v>
      </c>
      <c r="BH118" s="205">
        <f>IF(N118="sníž. přenesená",J118,0)</f>
        <v>0</v>
      </c>
      <c r="BI118" s="205">
        <f>IF(N118="nulová",J118,0)</f>
        <v>0</v>
      </c>
      <c r="BJ118" s="18" t="s">
        <v>78</v>
      </c>
      <c r="BK118" s="205">
        <f>ROUND(I118*H118,2)</f>
        <v>0</v>
      </c>
      <c r="BL118" s="18" t="s">
        <v>169</v>
      </c>
      <c r="BM118" s="204" t="s">
        <v>407</v>
      </c>
    </row>
    <row r="119" spans="1:65" s="2" customFormat="1" ht="19.5">
      <c r="A119" s="35"/>
      <c r="B119" s="36"/>
      <c r="C119" s="37"/>
      <c r="D119" s="206" t="s">
        <v>264</v>
      </c>
      <c r="E119" s="37"/>
      <c r="F119" s="207" t="s">
        <v>2612</v>
      </c>
      <c r="G119" s="37"/>
      <c r="H119" s="37"/>
      <c r="I119" s="116"/>
      <c r="J119" s="37"/>
      <c r="K119" s="37"/>
      <c r="L119" s="40"/>
      <c r="M119" s="208"/>
      <c r="N119" s="209"/>
      <c r="O119" s="65"/>
      <c r="P119" s="65"/>
      <c r="Q119" s="65"/>
      <c r="R119" s="65"/>
      <c r="S119" s="65"/>
      <c r="T119" s="66"/>
      <c r="U119" s="35"/>
      <c r="V119" s="35"/>
      <c r="W119" s="35"/>
      <c r="X119" s="35"/>
      <c r="Y119" s="35"/>
      <c r="Z119" s="35"/>
      <c r="AA119" s="35"/>
      <c r="AB119" s="35"/>
      <c r="AC119" s="35"/>
      <c r="AD119" s="35"/>
      <c r="AE119" s="35"/>
      <c r="AT119" s="18" t="s">
        <v>264</v>
      </c>
      <c r="AU119" s="18" t="s">
        <v>78</v>
      </c>
    </row>
    <row r="120" spans="1:65" s="2" customFormat="1" ht="16.5" customHeight="1">
      <c r="A120" s="35"/>
      <c r="B120" s="36"/>
      <c r="C120" s="193" t="s">
        <v>291</v>
      </c>
      <c r="D120" s="193" t="s">
        <v>164</v>
      </c>
      <c r="E120" s="194" t="s">
        <v>2621</v>
      </c>
      <c r="F120" s="195" t="s">
        <v>2622</v>
      </c>
      <c r="G120" s="196" t="s">
        <v>245</v>
      </c>
      <c r="H120" s="197">
        <v>90</v>
      </c>
      <c r="I120" s="198"/>
      <c r="J120" s="199">
        <f>ROUND(I120*H120,2)</f>
        <v>0</v>
      </c>
      <c r="K120" s="195" t="s">
        <v>19</v>
      </c>
      <c r="L120" s="40"/>
      <c r="M120" s="200" t="s">
        <v>19</v>
      </c>
      <c r="N120" s="201" t="s">
        <v>42</v>
      </c>
      <c r="O120" s="65"/>
      <c r="P120" s="202">
        <f>O120*H120</f>
        <v>0</v>
      </c>
      <c r="Q120" s="202">
        <v>0</v>
      </c>
      <c r="R120" s="202">
        <f>Q120*H120</f>
        <v>0</v>
      </c>
      <c r="S120" s="202">
        <v>0</v>
      </c>
      <c r="T120" s="203">
        <f>S120*H120</f>
        <v>0</v>
      </c>
      <c r="U120" s="35"/>
      <c r="V120" s="35"/>
      <c r="W120" s="35"/>
      <c r="X120" s="35"/>
      <c r="Y120" s="35"/>
      <c r="Z120" s="35"/>
      <c r="AA120" s="35"/>
      <c r="AB120" s="35"/>
      <c r="AC120" s="35"/>
      <c r="AD120" s="35"/>
      <c r="AE120" s="35"/>
      <c r="AR120" s="204" t="s">
        <v>169</v>
      </c>
      <c r="AT120" s="204" t="s">
        <v>164</v>
      </c>
      <c r="AU120" s="204" t="s">
        <v>78</v>
      </c>
      <c r="AY120" s="18" t="s">
        <v>162</v>
      </c>
      <c r="BE120" s="205">
        <f>IF(N120="základní",J120,0)</f>
        <v>0</v>
      </c>
      <c r="BF120" s="205">
        <f>IF(N120="snížená",J120,0)</f>
        <v>0</v>
      </c>
      <c r="BG120" s="205">
        <f>IF(N120="zákl. přenesená",J120,0)</f>
        <v>0</v>
      </c>
      <c r="BH120" s="205">
        <f>IF(N120="sníž. přenesená",J120,0)</f>
        <v>0</v>
      </c>
      <c r="BI120" s="205">
        <f>IF(N120="nulová",J120,0)</f>
        <v>0</v>
      </c>
      <c r="BJ120" s="18" t="s">
        <v>78</v>
      </c>
      <c r="BK120" s="205">
        <f>ROUND(I120*H120,2)</f>
        <v>0</v>
      </c>
      <c r="BL120" s="18" t="s">
        <v>169</v>
      </c>
      <c r="BM120" s="204" t="s">
        <v>417</v>
      </c>
    </row>
    <row r="121" spans="1:65" s="2" customFormat="1" ht="19.5">
      <c r="A121" s="35"/>
      <c r="B121" s="36"/>
      <c r="C121" s="37"/>
      <c r="D121" s="206" t="s">
        <v>264</v>
      </c>
      <c r="E121" s="37"/>
      <c r="F121" s="207" t="s">
        <v>2623</v>
      </c>
      <c r="G121" s="37"/>
      <c r="H121" s="37"/>
      <c r="I121" s="116"/>
      <c r="J121" s="37"/>
      <c r="K121" s="37"/>
      <c r="L121" s="40"/>
      <c r="M121" s="208"/>
      <c r="N121" s="209"/>
      <c r="O121" s="65"/>
      <c r="P121" s="65"/>
      <c r="Q121" s="65"/>
      <c r="R121" s="65"/>
      <c r="S121" s="65"/>
      <c r="T121" s="66"/>
      <c r="U121" s="35"/>
      <c r="V121" s="35"/>
      <c r="W121" s="35"/>
      <c r="X121" s="35"/>
      <c r="Y121" s="35"/>
      <c r="Z121" s="35"/>
      <c r="AA121" s="35"/>
      <c r="AB121" s="35"/>
      <c r="AC121" s="35"/>
      <c r="AD121" s="35"/>
      <c r="AE121" s="35"/>
      <c r="AT121" s="18" t="s">
        <v>264</v>
      </c>
      <c r="AU121" s="18" t="s">
        <v>78</v>
      </c>
    </row>
    <row r="122" spans="1:65" s="2" customFormat="1" ht="16.5" customHeight="1">
      <c r="A122" s="35"/>
      <c r="B122" s="36"/>
      <c r="C122" s="193" t="s">
        <v>296</v>
      </c>
      <c r="D122" s="193" t="s">
        <v>164</v>
      </c>
      <c r="E122" s="194" t="s">
        <v>2624</v>
      </c>
      <c r="F122" s="195" t="s">
        <v>2625</v>
      </c>
      <c r="G122" s="196" t="s">
        <v>245</v>
      </c>
      <c r="H122" s="197">
        <v>155</v>
      </c>
      <c r="I122" s="198"/>
      <c r="J122" s="199">
        <f>ROUND(I122*H122,2)</f>
        <v>0</v>
      </c>
      <c r="K122" s="195" t="s">
        <v>19</v>
      </c>
      <c r="L122" s="40"/>
      <c r="M122" s="200" t="s">
        <v>19</v>
      </c>
      <c r="N122" s="201" t="s">
        <v>42</v>
      </c>
      <c r="O122" s="65"/>
      <c r="P122" s="202">
        <f>O122*H122</f>
        <v>0</v>
      </c>
      <c r="Q122" s="202">
        <v>0</v>
      </c>
      <c r="R122" s="202">
        <f>Q122*H122</f>
        <v>0</v>
      </c>
      <c r="S122" s="202">
        <v>0</v>
      </c>
      <c r="T122" s="203">
        <f>S122*H122</f>
        <v>0</v>
      </c>
      <c r="U122" s="35"/>
      <c r="V122" s="35"/>
      <c r="W122" s="35"/>
      <c r="X122" s="35"/>
      <c r="Y122" s="35"/>
      <c r="Z122" s="35"/>
      <c r="AA122" s="35"/>
      <c r="AB122" s="35"/>
      <c r="AC122" s="35"/>
      <c r="AD122" s="35"/>
      <c r="AE122" s="35"/>
      <c r="AR122" s="204" t="s">
        <v>169</v>
      </c>
      <c r="AT122" s="204" t="s">
        <v>164</v>
      </c>
      <c r="AU122" s="204" t="s">
        <v>78</v>
      </c>
      <c r="AY122" s="18" t="s">
        <v>162</v>
      </c>
      <c r="BE122" s="205">
        <f>IF(N122="základní",J122,0)</f>
        <v>0</v>
      </c>
      <c r="BF122" s="205">
        <f>IF(N122="snížená",J122,0)</f>
        <v>0</v>
      </c>
      <c r="BG122" s="205">
        <f>IF(N122="zákl. přenesená",J122,0)</f>
        <v>0</v>
      </c>
      <c r="BH122" s="205">
        <f>IF(N122="sníž. přenesená",J122,0)</f>
        <v>0</v>
      </c>
      <c r="BI122" s="205">
        <f>IF(N122="nulová",J122,0)</f>
        <v>0</v>
      </c>
      <c r="BJ122" s="18" t="s">
        <v>78</v>
      </c>
      <c r="BK122" s="205">
        <f>ROUND(I122*H122,2)</f>
        <v>0</v>
      </c>
      <c r="BL122" s="18" t="s">
        <v>169</v>
      </c>
      <c r="BM122" s="204" t="s">
        <v>430</v>
      </c>
    </row>
    <row r="123" spans="1:65" s="2" customFormat="1" ht="19.5">
      <c r="A123" s="35"/>
      <c r="B123" s="36"/>
      <c r="C123" s="37"/>
      <c r="D123" s="206" t="s">
        <v>264</v>
      </c>
      <c r="E123" s="37"/>
      <c r="F123" s="207" t="s">
        <v>2623</v>
      </c>
      <c r="G123" s="37"/>
      <c r="H123" s="37"/>
      <c r="I123" s="116"/>
      <c r="J123" s="37"/>
      <c r="K123" s="37"/>
      <c r="L123" s="40"/>
      <c r="M123" s="208"/>
      <c r="N123" s="209"/>
      <c r="O123" s="65"/>
      <c r="P123" s="65"/>
      <c r="Q123" s="65"/>
      <c r="R123" s="65"/>
      <c r="S123" s="65"/>
      <c r="T123" s="66"/>
      <c r="U123" s="35"/>
      <c r="V123" s="35"/>
      <c r="W123" s="35"/>
      <c r="X123" s="35"/>
      <c r="Y123" s="35"/>
      <c r="Z123" s="35"/>
      <c r="AA123" s="35"/>
      <c r="AB123" s="35"/>
      <c r="AC123" s="35"/>
      <c r="AD123" s="35"/>
      <c r="AE123" s="35"/>
      <c r="AT123" s="18" t="s">
        <v>264</v>
      </c>
      <c r="AU123" s="18" t="s">
        <v>78</v>
      </c>
    </row>
    <row r="124" spans="1:65" s="2" customFormat="1" ht="16.5" customHeight="1">
      <c r="A124" s="35"/>
      <c r="B124" s="36"/>
      <c r="C124" s="193" t="s">
        <v>301</v>
      </c>
      <c r="D124" s="193" t="s">
        <v>164</v>
      </c>
      <c r="E124" s="194" t="s">
        <v>2626</v>
      </c>
      <c r="F124" s="195" t="s">
        <v>2627</v>
      </c>
      <c r="G124" s="196" t="s">
        <v>245</v>
      </c>
      <c r="H124" s="197">
        <v>75</v>
      </c>
      <c r="I124" s="198"/>
      <c r="J124" s="199">
        <f>ROUND(I124*H124,2)</f>
        <v>0</v>
      </c>
      <c r="K124" s="195" t="s">
        <v>19</v>
      </c>
      <c r="L124" s="40"/>
      <c r="M124" s="200" t="s">
        <v>19</v>
      </c>
      <c r="N124" s="201" t="s">
        <v>42</v>
      </c>
      <c r="O124" s="65"/>
      <c r="P124" s="202">
        <f>O124*H124</f>
        <v>0</v>
      </c>
      <c r="Q124" s="202">
        <v>0</v>
      </c>
      <c r="R124" s="202">
        <f>Q124*H124</f>
        <v>0</v>
      </c>
      <c r="S124" s="202">
        <v>0</v>
      </c>
      <c r="T124" s="203">
        <f>S124*H124</f>
        <v>0</v>
      </c>
      <c r="U124" s="35"/>
      <c r="V124" s="35"/>
      <c r="W124" s="35"/>
      <c r="X124" s="35"/>
      <c r="Y124" s="35"/>
      <c r="Z124" s="35"/>
      <c r="AA124" s="35"/>
      <c r="AB124" s="35"/>
      <c r="AC124" s="35"/>
      <c r="AD124" s="35"/>
      <c r="AE124" s="35"/>
      <c r="AR124" s="204" t="s">
        <v>169</v>
      </c>
      <c r="AT124" s="204" t="s">
        <v>164</v>
      </c>
      <c r="AU124" s="204" t="s">
        <v>78</v>
      </c>
      <c r="AY124" s="18" t="s">
        <v>162</v>
      </c>
      <c r="BE124" s="205">
        <f>IF(N124="základní",J124,0)</f>
        <v>0</v>
      </c>
      <c r="BF124" s="205">
        <f>IF(N124="snížená",J124,0)</f>
        <v>0</v>
      </c>
      <c r="BG124" s="205">
        <f>IF(N124="zákl. přenesená",J124,0)</f>
        <v>0</v>
      </c>
      <c r="BH124" s="205">
        <f>IF(N124="sníž. přenesená",J124,0)</f>
        <v>0</v>
      </c>
      <c r="BI124" s="205">
        <f>IF(N124="nulová",J124,0)</f>
        <v>0</v>
      </c>
      <c r="BJ124" s="18" t="s">
        <v>78</v>
      </c>
      <c r="BK124" s="205">
        <f>ROUND(I124*H124,2)</f>
        <v>0</v>
      </c>
      <c r="BL124" s="18" t="s">
        <v>169</v>
      </c>
      <c r="BM124" s="204" t="s">
        <v>440</v>
      </c>
    </row>
    <row r="125" spans="1:65" s="2" customFormat="1" ht="19.5">
      <c r="A125" s="35"/>
      <c r="B125" s="36"/>
      <c r="C125" s="37"/>
      <c r="D125" s="206" t="s">
        <v>264</v>
      </c>
      <c r="E125" s="37"/>
      <c r="F125" s="207" t="s">
        <v>2623</v>
      </c>
      <c r="G125" s="37"/>
      <c r="H125" s="37"/>
      <c r="I125" s="116"/>
      <c r="J125" s="37"/>
      <c r="K125" s="37"/>
      <c r="L125" s="40"/>
      <c r="M125" s="208"/>
      <c r="N125" s="209"/>
      <c r="O125" s="65"/>
      <c r="P125" s="65"/>
      <c r="Q125" s="65"/>
      <c r="R125" s="65"/>
      <c r="S125" s="65"/>
      <c r="T125" s="66"/>
      <c r="U125" s="35"/>
      <c r="V125" s="35"/>
      <c r="W125" s="35"/>
      <c r="X125" s="35"/>
      <c r="Y125" s="35"/>
      <c r="Z125" s="35"/>
      <c r="AA125" s="35"/>
      <c r="AB125" s="35"/>
      <c r="AC125" s="35"/>
      <c r="AD125" s="35"/>
      <c r="AE125" s="35"/>
      <c r="AT125" s="18" t="s">
        <v>264</v>
      </c>
      <c r="AU125" s="18" t="s">
        <v>78</v>
      </c>
    </row>
    <row r="126" spans="1:65" s="2" customFormat="1" ht="16.5" customHeight="1">
      <c r="A126" s="35"/>
      <c r="B126" s="36"/>
      <c r="C126" s="193" t="s">
        <v>307</v>
      </c>
      <c r="D126" s="193" t="s">
        <v>164</v>
      </c>
      <c r="E126" s="194" t="s">
        <v>2628</v>
      </c>
      <c r="F126" s="195" t="s">
        <v>2629</v>
      </c>
      <c r="G126" s="196" t="s">
        <v>245</v>
      </c>
      <c r="H126" s="197">
        <v>40</v>
      </c>
      <c r="I126" s="198"/>
      <c r="J126" s="199">
        <f>ROUND(I126*H126,2)</f>
        <v>0</v>
      </c>
      <c r="K126" s="195" t="s">
        <v>19</v>
      </c>
      <c r="L126" s="40"/>
      <c r="M126" s="200" t="s">
        <v>19</v>
      </c>
      <c r="N126" s="201" t="s">
        <v>42</v>
      </c>
      <c r="O126" s="65"/>
      <c r="P126" s="202">
        <f>O126*H126</f>
        <v>0</v>
      </c>
      <c r="Q126" s="202">
        <v>0</v>
      </c>
      <c r="R126" s="202">
        <f>Q126*H126</f>
        <v>0</v>
      </c>
      <c r="S126" s="202">
        <v>0</v>
      </c>
      <c r="T126" s="203">
        <f>S126*H126</f>
        <v>0</v>
      </c>
      <c r="U126" s="35"/>
      <c r="V126" s="35"/>
      <c r="W126" s="35"/>
      <c r="X126" s="35"/>
      <c r="Y126" s="35"/>
      <c r="Z126" s="35"/>
      <c r="AA126" s="35"/>
      <c r="AB126" s="35"/>
      <c r="AC126" s="35"/>
      <c r="AD126" s="35"/>
      <c r="AE126" s="35"/>
      <c r="AR126" s="204" t="s">
        <v>169</v>
      </c>
      <c r="AT126" s="204" t="s">
        <v>164</v>
      </c>
      <c r="AU126" s="204" t="s">
        <v>78</v>
      </c>
      <c r="AY126" s="18" t="s">
        <v>162</v>
      </c>
      <c r="BE126" s="205">
        <f>IF(N126="základní",J126,0)</f>
        <v>0</v>
      </c>
      <c r="BF126" s="205">
        <f>IF(N126="snížená",J126,0)</f>
        <v>0</v>
      </c>
      <c r="BG126" s="205">
        <f>IF(N126="zákl. přenesená",J126,0)</f>
        <v>0</v>
      </c>
      <c r="BH126" s="205">
        <f>IF(N126="sníž. přenesená",J126,0)</f>
        <v>0</v>
      </c>
      <c r="BI126" s="205">
        <f>IF(N126="nulová",J126,0)</f>
        <v>0</v>
      </c>
      <c r="BJ126" s="18" t="s">
        <v>78</v>
      </c>
      <c r="BK126" s="205">
        <f>ROUND(I126*H126,2)</f>
        <v>0</v>
      </c>
      <c r="BL126" s="18" t="s">
        <v>169</v>
      </c>
      <c r="BM126" s="204" t="s">
        <v>450</v>
      </c>
    </row>
    <row r="127" spans="1:65" s="2" customFormat="1" ht="19.5">
      <c r="A127" s="35"/>
      <c r="B127" s="36"/>
      <c r="C127" s="37"/>
      <c r="D127" s="206" t="s">
        <v>264</v>
      </c>
      <c r="E127" s="37"/>
      <c r="F127" s="207" t="s">
        <v>2623</v>
      </c>
      <c r="G127" s="37"/>
      <c r="H127" s="37"/>
      <c r="I127" s="116"/>
      <c r="J127" s="37"/>
      <c r="K127" s="37"/>
      <c r="L127" s="40"/>
      <c r="M127" s="208"/>
      <c r="N127" s="209"/>
      <c r="O127" s="65"/>
      <c r="P127" s="65"/>
      <c r="Q127" s="65"/>
      <c r="R127" s="65"/>
      <c r="S127" s="65"/>
      <c r="T127" s="66"/>
      <c r="U127" s="35"/>
      <c r="V127" s="35"/>
      <c r="W127" s="35"/>
      <c r="X127" s="35"/>
      <c r="Y127" s="35"/>
      <c r="Z127" s="35"/>
      <c r="AA127" s="35"/>
      <c r="AB127" s="35"/>
      <c r="AC127" s="35"/>
      <c r="AD127" s="35"/>
      <c r="AE127" s="35"/>
      <c r="AT127" s="18" t="s">
        <v>264</v>
      </c>
      <c r="AU127" s="18" t="s">
        <v>78</v>
      </c>
    </row>
    <row r="128" spans="1:65" s="2" customFormat="1" ht="16.5" customHeight="1">
      <c r="A128" s="35"/>
      <c r="B128" s="36"/>
      <c r="C128" s="193" t="s">
        <v>312</v>
      </c>
      <c r="D128" s="193" t="s">
        <v>164</v>
      </c>
      <c r="E128" s="194" t="s">
        <v>2630</v>
      </c>
      <c r="F128" s="195" t="s">
        <v>2631</v>
      </c>
      <c r="G128" s="196" t="s">
        <v>245</v>
      </c>
      <c r="H128" s="197">
        <v>5</v>
      </c>
      <c r="I128" s="198"/>
      <c r="J128" s="199">
        <f>ROUND(I128*H128,2)</f>
        <v>0</v>
      </c>
      <c r="K128" s="195" t="s">
        <v>19</v>
      </c>
      <c r="L128" s="40"/>
      <c r="M128" s="200" t="s">
        <v>19</v>
      </c>
      <c r="N128" s="201" t="s">
        <v>42</v>
      </c>
      <c r="O128" s="65"/>
      <c r="P128" s="202">
        <f>O128*H128</f>
        <v>0</v>
      </c>
      <c r="Q128" s="202">
        <v>0</v>
      </c>
      <c r="R128" s="202">
        <f>Q128*H128</f>
        <v>0</v>
      </c>
      <c r="S128" s="202">
        <v>0</v>
      </c>
      <c r="T128" s="203">
        <f>S128*H128</f>
        <v>0</v>
      </c>
      <c r="U128" s="35"/>
      <c r="V128" s="35"/>
      <c r="W128" s="35"/>
      <c r="X128" s="35"/>
      <c r="Y128" s="35"/>
      <c r="Z128" s="35"/>
      <c r="AA128" s="35"/>
      <c r="AB128" s="35"/>
      <c r="AC128" s="35"/>
      <c r="AD128" s="35"/>
      <c r="AE128" s="35"/>
      <c r="AR128" s="204" t="s">
        <v>169</v>
      </c>
      <c r="AT128" s="204" t="s">
        <v>164</v>
      </c>
      <c r="AU128" s="204" t="s">
        <v>78</v>
      </c>
      <c r="AY128" s="18" t="s">
        <v>162</v>
      </c>
      <c r="BE128" s="205">
        <f>IF(N128="základní",J128,0)</f>
        <v>0</v>
      </c>
      <c r="BF128" s="205">
        <f>IF(N128="snížená",J128,0)</f>
        <v>0</v>
      </c>
      <c r="BG128" s="205">
        <f>IF(N128="zákl. přenesená",J128,0)</f>
        <v>0</v>
      </c>
      <c r="BH128" s="205">
        <f>IF(N128="sníž. přenesená",J128,0)</f>
        <v>0</v>
      </c>
      <c r="BI128" s="205">
        <f>IF(N128="nulová",J128,0)</f>
        <v>0</v>
      </c>
      <c r="BJ128" s="18" t="s">
        <v>78</v>
      </c>
      <c r="BK128" s="205">
        <f>ROUND(I128*H128,2)</f>
        <v>0</v>
      </c>
      <c r="BL128" s="18" t="s">
        <v>169</v>
      </c>
      <c r="BM128" s="204" t="s">
        <v>464</v>
      </c>
    </row>
    <row r="129" spans="1:65" s="2" customFormat="1" ht="19.5">
      <c r="A129" s="35"/>
      <c r="B129" s="36"/>
      <c r="C129" s="37"/>
      <c r="D129" s="206" t="s">
        <v>264</v>
      </c>
      <c r="E129" s="37"/>
      <c r="F129" s="207" t="s">
        <v>2623</v>
      </c>
      <c r="G129" s="37"/>
      <c r="H129" s="37"/>
      <c r="I129" s="116"/>
      <c r="J129" s="37"/>
      <c r="K129" s="37"/>
      <c r="L129" s="40"/>
      <c r="M129" s="208"/>
      <c r="N129" s="209"/>
      <c r="O129" s="65"/>
      <c r="P129" s="65"/>
      <c r="Q129" s="65"/>
      <c r="R129" s="65"/>
      <c r="S129" s="65"/>
      <c r="T129" s="66"/>
      <c r="U129" s="35"/>
      <c r="V129" s="35"/>
      <c r="W129" s="35"/>
      <c r="X129" s="35"/>
      <c r="Y129" s="35"/>
      <c r="Z129" s="35"/>
      <c r="AA129" s="35"/>
      <c r="AB129" s="35"/>
      <c r="AC129" s="35"/>
      <c r="AD129" s="35"/>
      <c r="AE129" s="35"/>
      <c r="AT129" s="18" t="s">
        <v>264</v>
      </c>
      <c r="AU129" s="18" t="s">
        <v>78</v>
      </c>
    </row>
    <row r="130" spans="1:65" s="2" customFormat="1" ht="16.5" customHeight="1">
      <c r="A130" s="35"/>
      <c r="B130" s="36"/>
      <c r="C130" s="193" t="s">
        <v>318</v>
      </c>
      <c r="D130" s="193" t="s">
        <v>164</v>
      </c>
      <c r="E130" s="194" t="s">
        <v>2632</v>
      </c>
      <c r="F130" s="195" t="s">
        <v>2633</v>
      </c>
      <c r="G130" s="196" t="s">
        <v>245</v>
      </c>
      <c r="H130" s="197">
        <v>165</v>
      </c>
      <c r="I130" s="198"/>
      <c r="J130" s="199">
        <f>ROUND(I130*H130,2)</f>
        <v>0</v>
      </c>
      <c r="K130" s="195" t="s">
        <v>19</v>
      </c>
      <c r="L130" s="40"/>
      <c r="M130" s="200" t="s">
        <v>19</v>
      </c>
      <c r="N130" s="201" t="s">
        <v>42</v>
      </c>
      <c r="O130" s="65"/>
      <c r="P130" s="202">
        <f>O130*H130</f>
        <v>0</v>
      </c>
      <c r="Q130" s="202">
        <v>0</v>
      </c>
      <c r="R130" s="202">
        <f>Q130*H130</f>
        <v>0</v>
      </c>
      <c r="S130" s="202">
        <v>0</v>
      </c>
      <c r="T130" s="203">
        <f>S130*H130</f>
        <v>0</v>
      </c>
      <c r="U130" s="35"/>
      <c r="V130" s="35"/>
      <c r="W130" s="35"/>
      <c r="X130" s="35"/>
      <c r="Y130" s="35"/>
      <c r="Z130" s="35"/>
      <c r="AA130" s="35"/>
      <c r="AB130" s="35"/>
      <c r="AC130" s="35"/>
      <c r="AD130" s="35"/>
      <c r="AE130" s="35"/>
      <c r="AR130" s="204" t="s">
        <v>169</v>
      </c>
      <c r="AT130" s="204" t="s">
        <v>164</v>
      </c>
      <c r="AU130" s="204" t="s">
        <v>78</v>
      </c>
      <c r="AY130" s="18" t="s">
        <v>162</v>
      </c>
      <c r="BE130" s="205">
        <f>IF(N130="základní",J130,0)</f>
        <v>0</v>
      </c>
      <c r="BF130" s="205">
        <f>IF(N130="snížená",J130,0)</f>
        <v>0</v>
      </c>
      <c r="BG130" s="205">
        <f>IF(N130="zákl. přenesená",J130,0)</f>
        <v>0</v>
      </c>
      <c r="BH130" s="205">
        <f>IF(N130="sníž. přenesená",J130,0)</f>
        <v>0</v>
      </c>
      <c r="BI130" s="205">
        <f>IF(N130="nulová",J130,0)</f>
        <v>0</v>
      </c>
      <c r="BJ130" s="18" t="s">
        <v>78</v>
      </c>
      <c r="BK130" s="205">
        <f>ROUND(I130*H130,2)</f>
        <v>0</v>
      </c>
      <c r="BL130" s="18" t="s">
        <v>169</v>
      </c>
      <c r="BM130" s="204" t="s">
        <v>476</v>
      </c>
    </row>
    <row r="131" spans="1:65" s="2" customFormat="1" ht="19.5">
      <c r="A131" s="35"/>
      <c r="B131" s="36"/>
      <c r="C131" s="37"/>
      <c r="D131" s="206" t="s">
        <v>264</v>
      </c>
      <c r="E131" s="37"/>
      <c r="F131" s="207" t="s">
        <v>2634</v>
      </c>
      <c r="G131" s="37"/>
      <c r="H131" s="37"/>
      <c r="I131" s="116"/>
      <c r="J131" s="37"/>
      <c r="K131" s="37"/>
      <c r="L131" s="40"/>
      <c r="M131" s="208"/>
      <c r="N131" s="209"/>
      <c r="O131" s="65"/>
      <c r="P131" s="65"/>
      <c r="Q131" s="65"/>
      <c r="R131" s="65"/>
      <c r="S131" s="65"/>
      <c r="T131" s="66"/>
      <c r="U131" s="35"/>
      <c r="V131" s="35"/>
      <c r="W131" s="35"/>
      <c r="X131" s="35"/>
      <c r="Y131" s="35"/>
      <c r="Z131" s="35"/>
      <c r="AA131" s="35"/>
      <c r="AB131" s="35"/>
      <c r="AC131" s="35"/>
      <c r="AD131" s="35"/>
      <c r="AE131" s="35"/>
      <c r="AT131" s="18" t="s">
        <v>264</v>
      </c>
      <c r="AU131" s="18" t="s">
        <v>78</v>
      </c>
    </row>
    <row r="132" spans="1:65" s="2" customFormat="1" ht="16.5" customHeight="1">
      <c r="A132" s="35"/>
      <c r="B132" s="36"/>
      <c r="C132" s="193" t="s">
        <v>325</v>
      </c>
      <c r="D132" s="193" t="s">
        <v>164</v>
      </c>
      <c r="E132" s="194" t="s">
        <v>2635</v>
      </c>
      <c r="F132" s="195" t="s">
        <v>2636</v>
      </c>
      <c r="G132" s="196" t="s">
        <v>245</v>
      </c>
      <c r="H132" s="197">
        <v>10</v>
      </c>
      <c r="I132" s="198"/>
      <c r="J132" s="199">
        <f>ROUND(I132*H132,2)</f>
        <v>0</v>
      </c>
      <c r="K132" s="195" t="s">
        <v>19</v>
      </c>
      <c r="L132" s="40"/>
      <c r="M132" s="200" t="s">
        <v>19</v>
      </c>
      <c r="N132" s="201" t="s">
        <v>42</v>
      </c>
      <c r="O132" s="65"/>
      <c r="P132" s="202">
        <f>O132*H132</f>
        <v>0</v>
      </c>
      <c r="Q132" s="202">
        <v>0</v>
      </c>
      <c r="R132" s="202">
        <f>Q132*H132</f>
        <v>0</v>
      </c>
      <c r="S132" s="202">
        <v>0</v>
      </c>
      <c r="T132" s="203">
        <f>S132*H132</f>
        <v>0</v>
      </c>
      <c r="U132" s="35"/>
      <c r="V132" s="35"/>
      <c r="W132" s="35"/>
      <c r="X132" s="35"/>
      <c r="Y132" s="35"/>
      <c r="Z132" s="35"/>
      <c r="AA132" s="35"/>
      <c r="AB132" s="35"/>
      <c r="AC132" s="35"/>
      <c r="AD132" s="35"/>
      <c r="AE132" s="35"/>
      <c r="AR132" s="204" t="s">
        <v>169</v>
      </c>
      <c r="AT132" s="204" t="s">
        <v>164</v>
      </c>
      <c r="AU132" s="204" t="s">
        <v>78</v>
      </c>
      <c r="AY132" s="18" t="s">
        <v>162</v>
      </c>
      <c r="BE132" s="205">
        <f>IF(N132="základní",J132,0)</f>
        <v>0</v>
      </c>
      <c r="BF132" s="205">
        <f>IF(N132="snížená",J132,0)</f>
        <v>0</v>
      </c>
      <c r="BG132" s="205">
        <f>IF(N132="zákl. přenesená",J132,0)</f>
        <v>0</v>
      </c>
      <c r="BH132" s="205">
        <f>IF(N132="sníž. přenesená",J132,0)</f>
        <v>0</v>
      </c>
      <c r="BI132" s="205">
        <f>IF(N132="nulová",J132,0)</f>
        <v>0</v>
      </c>
      <c r="BJ132" s="18" t="s">
        <v>78</v>
      </c>
      <c r="BK132" s="205">
        <f>ROUND(I132*H132,2)</f>
        <v>0</v>
      </c>
      <c r="BL132" s="18" t="s">
        <v>169</v>
      </c>
      <c r="BM132" s="204" t="s">
        <v>483</v>
      </c>
    </row>
    <row r="133" spans="1:65" s="2" customFormat="1" ht="19.5">
      <c r="A133" s="35"/>
      <c r="B133" s="36"/>
      <c r="C133" s="37"/>
      <c r="D133" s="206" t="s">
        <v>264</v>
      </c>
      <c r="E133" s="37"/>
      <c r="F133" s="207" t="s">
        <v>2637</v>
      </c>
      <c r="G133" s="37"/>
      <c r="H133" s="37"/>
      <c r="I133" s="116"/>
      <c r="J133" s="37"/>
      <c r="K133" s="37"/>
      <c r="L133" s="40"/>
      <c r="M133" s="208"/>
      <c r="N133" s="209"/>
      <c r="O133" s="65"/>
      <c r="P133" s="65"/>
      <c r="Q133" s="65"/>
      <c r="R133" s="65"/>
      <c r="S133" s="65"/>
      <c r="T133" s="66"/>
      <c r="U133" s="35"/>
      <c r="V133" s="35"/>
      <c r="W133" s="35"/>
      <c r="X133" s="35"/>
      <c r="Y133" s="35"/>
      <c r="Z133" s="35"/>
      <c r="AA133" s="35"/>
      <c r="AB133" s="35"/>
      <c r="AC133" s="35"/>
      <c r="AD133" s="35"/>
      <c r="AE133" s="35"/>
      <c r="AT133" s="18" t="s">
        <v>264</v>
      </c>
      <c r="AU133" s="18" t="s">
        <v>78</v>
      </c>
    </row>
    <row r="134" spans="1:65" s="2" customFormat="1" ht="16.5" customHeight="1">
      <c r="A134" s="35"/>
      <c r="B134" s="36"/>
      <c r="C134" s="193" t="s">
        <v>332</v>
      </c>
      <c r="D134" s="193" t="s">
        <v>164</v>
      </c>
      <c r="E134" s="194" t="s">
        <v>2638</v>
      </c>
      <c r="F134" s="195" t="s">
        <v>2639</v>
      </c>
      <c r="G134" s="196" t="s">
        <v>2640</v>
      </c>
      <c r="H134" s="197">
        <v>1</v>
      </c>
      <c r="I134" s="198"/>
      <c r="J134" s="199">
        <f>ROUND(I134*H134,2)</f>
        <v>0</v>
      </c>
      <c r="K134" s="195" t="s">
        <v>19</v>
      </c>
      <c r="L134" s="40"/>
      <c r="M134" s="200" t="s">
        <v>19</v>
      </c>
      <c r="N134" s="201" t="s">
        <v>42</v>
      </c>
      <c r="O134" s="65"/>
      <c r="P134" s="202">
        <f>O134*H134</f>
        <v>0</v>
      </c>
      <c r="Q134" s="202">
        <v>0</v>
      </c>
      <c r="R134" s="202">
        <f>Q134*H134</f>
        <v>0</v>
      </c>
      <c r="S134" s="202">
        <v>0</v>
      </c>
      <c r="T134" s="203">
        <f>S134*H134</f>
        <v>0</v>
      </c>
      <c r="U134" s="35"/>
      <c r="V134" s="35"/>
      <c r="W134" s="35"/>
      <c r="X134" s="35"/>
      <c r="Y134" s="35"/>
      <c r="Z134" s="35"/>
      <c r="AA134" s="35"/>
      <c r="AB134" s="35"/>
      <c r="AC134" s="35"/>
      <c r="AD134" s="35"/>
      <c r="AE134" s="35"/>
      <c r="AR134" s="204" t="s">
        <v>169</v>
      </c>
      <c r="AT134" s="204" t="s">
        <v>164</v>
      </c>
      <c r="AU134" s="204" t="s">
        <v>78</v>
      </c>
      <c r="AY134" s="18" t="s">
        <v>162</v>
      </c>
      <c r="BE134" s="205">
        <f>IF(N134="základní",J134,0)</f>
        <v>0</v>
      </c>
      <c r="BF134" s="205">
        <f>IF(N134="snížená",J134,0)</f>
        <v>0</v>
      </c>
      <c r="BG134" s="205">
        <f>IF(N134="zákl. přenesená",J134,0)</f>
        <v>0</v>
      </c>
      <c r="BH134" s="205">
        <f>IF(N134="sníž. přenesená",J134,0)</f>
        <v>0</v>
      </c>
      <c r="BI134" s="205">
        <f>IF(N134="nulová",J134,0)</f>
        <v>0</v>
      </c>
      <c r="BJ134" s="18" t="s">
        <v>78</v>
      </c>
      <c r="BK134" s="205">
        <f>ROUND(I134*H134,2)</f>
        <v>0</v>
      </c>
      <c r="BL134" s="18" t="s">
        <v>169</v>
      </c>
      <c r="BM134" s="204" t="s">
        <v>491</v>
      </c>
    </row>
    <row r="135" spans="1:65" s="2" customFormat="1" ht="19.5">
      <c r="A135" s="35"/>
      <c r="B135" s="36"/>
      <c r="C135" s="37"/>
      <c r="D135" s="206" t="s">
        <v>264</v>
      </c>
      <c r="E135" s="37"/>
      <c r="F135" s="207" t="s">
        <v>2641</v>
      </c>
      <c r="G135" s="37"/>
      <c r="H135" s="37"/>
      <c r="I135" s="116"/>
      <c r="J135" s="37"/>
      <c r="K135" s="37"/>
      <c r="L135" s="40"/>
      <c r="M135" s="208"/>
      <c r="N135" s="209"/>
      <c r="O135" s="65"/>
      <c r="P135" s="65"/>
      <c r="Q135" s="65"/>
      <c r="R135" s="65"/>
      <c r="S135" s="65"/>
      <c r="T135" s="66"/>
      <c r="U135" s="35"/>
      <c r="V135" s="35"/>
      <c r="W135" s="35"/>
      <c r="X135" s="35"/>
      <c r="Y135" s="35"/>
      <c r="Z135" s="35"/>
      <c r="AA135" s="35"/>
      <c r="AB135" s="35"/>
      <c r="AC135" s="35"/>
      <c r="AD135" s="35"/>
      <c r="AE135" s="35"/>
      <c r="AT135" s="18" t="s">
        <v>264</v>
      </c>
      <c r="AU135" s="18" t="s">
        <v>78</v>
      </c>
    </row>
    <row r="136" spans="1:65" s="2" customFormat="1" ht="16.5" customHeight="1">
      <c r="A136" s="35"/>
      <c r="B136" s="36"/>
      <c r="C136" s="193" t="s">
        <v>338</v>
      </c>
      <c r="D136" s="193" t="s">
        <v>164</v>
      </c>
      <c r="E136" s="194" t="s">
        <v>2642</v>
      </c>
      <c r="F136" s="195" t="s">
        <v>2643</v>
      </c>
      <c r="G136" s="196" t="s">
        <v>2640</v>
      </c>
      <c r="H136" s="197">
        <v>5</v>
      </c>
      <c r="I136" s="198"/>
      <c r="J136" s="199">
        <f>ROUND(I136*H136,2)</f>
        <v>0</v>
      </c>
      <c r="K136" s="195" t="s">
        <v>19</v>
      </c>
      <c r="L136" s="40"/>
      <c r="M136" s="200" t="s">
        <v>19</v>
      </c>
      <c r="N136" s="201" t="s">
        <v>42</v>
      </c>
      <c r="O136" s="65"/>
      <c r="P136" s="202">
        <f>O136*H136</f>
        <v>0</v>
      </c>
      <c r="Q136" s="202">
        <v>0</v>
      </c>
      <c r="R136" s="202">
        <f>Q136*H136</f>
        <v>0</v>
      </c>
      <c r="S136" s="202">
        <v>0</v>
      </c>
      <c r="T136" s="203">
        <f>S136*H136</f>
        <v>0</v>
      </c>
      <c r="U136" s="35"/>
      <c r="V136" s="35"/>
      <c r="W136" s="35"/>
      <c r="X136" s="35"/>
      <c r="Y136" s="35"/>
      <c r="Z136" s="35"/>
      <c r="AA136" s="35"/>
      <c r="AB136" s="35"/>
      <c r="AC136" s="35"/>
      <c r="AD136" s="35"/>
      <c r="AE136" s="35"/>
      <c r="AR136" s="204" t="s">
        <v>169</v>
      </c>
      <c r="AT136" s="204" t="s">
        <v>164</v>
      </c>
      <c r="AU136" s="204" t="s">
        <v>78</v>
      </c>
      <c r="AY136" s="18" t="s">
        <v>162</v>
      </c>
      <c r="BE136" s="205">
        <f>IF(N136="základní",J136,0)</f>
        <v>0</v>
      </c>
      <c r="BF136" s="205">
        <f>IF(N136="snížená",J136,0)</f>
        <v>0</v>
      </c>
      <c r="BG136" s="205">
        <f>IF(N136="zákl. přenesená",J136,0)</f>
        <v>0</v>
      </c>
      <c r="BH136" s="205">
        <f>IF(N136="sníž. přenesená",J136,0)</f>
        <v>0</v>
      </c>
      <c r="BI136" s="205">
        <f>IF(N136="nulová",J136,0)</f>
        <v>0</v>
      </c>
      <c r="BJ136" s="18" t="s">
        <v>78</v>
      </c>
      <c r="BK136" s="205">
        <f>ROUND(I136*H136,2)</f>
        <v>0</v>
      </c>
      <c r="BL136" s="18" t="s">
        <v>169</v>
      </c>
      <c r="BM136" s="204" t="s">
        <v>499</v>
      </c>
    </row>
    <row r="137" spans="1:65" s="2" customFormat="1" ht="19.5">
      <c r="A137" s="35"/>
      <c r="B137" s="36"/>
      <c r="C137" s="37"/>
      <c r="D137" s="206" t="s">
        <v>264</v>
      </c>
      <c r="E137" s="37"/>
      <c r="F137" s="207" t="s">
        <v>2641</v>
      </c>
      <c r="G137" s="37"/>
      <c r="H137" s="37"/>
      <c r="I137" s="116"/>
      <c r="J137" s="37"/>
      <c r="K137" s="37"/>
      <c r="L137" s="40"/>
      <c r="M137" s="208"/>
      <c r="N137" s="209"/>
      <c r="O137" s="65"/>
      <c r="P137" s="65"/>
      <c r="Q137" s="65"/>
      <c r="R137" s="65"/>
      <c r="S137" s="65"/>
      <c r="T137" s="66"/>
      <c r="U137" s="35"/>
      <c r="V137" s="35"/>
      <c r="W137" s="35"/>
      <c r="X137" s="35"/>
      <c r="Y137" s="35"/>
      <c r="Z137" s="35"/>
      <c r="AA137" s="35"/>
      <c r="AB137" s="35"/>
      <c r="AC137" s="35"/>
      <c r="AD137" s="35"/>
      <c r="AE137" s="35"/>
      <c r="AT137" s="18" t="s">
        <v>264</v>
      </c>
      <c r="AU137" s="18" t="s">
        <v>78</v>
      </c>
    </row>
    <row r="138" spans="1:65" s="2" customFormat="1" ht="16.5" customHeight="1">
      <c r="A138" s="35"/>
      <c r="B138" s="36"/>
      <c r="C138" s="193" t="s">
        <v>344</v>
      </c>
      <c r="D138" s="193" t="s">
        <v>164</v>
      </c>
      <c r="E138" s="194" t="s">
        <v>2644</v>
      </c>
      <c r="F138" s="195" t="s">
        <v>2645</v>
      </c>
      <c r="G138" s="196" t="s">
        <v>2204</v>
      </c>
      <c r="H138" s="197">
        <v>43</v>
      </c>
      <c r="I138" s="198"/>
      <c r="J138" s="199">
        <f>ROUND(I138*H138,2)</f>
        <v>0</v>
      </c>
      <c r="K138" s="195" t="s">
        <v>19</v>
      </c>
      <c r="L138" s="40"/>
      <c r="M138" s="200" t="s">
        <v>19</v>
      </c>
      <c r="N138" s="201" t="s">
        <v>42</v>
      </c>
      <c r="O138" s="65"/>
      <c r="P138" s="202">
        <f>O138*H138</f>
        <v>0</v>
      </c>
      <c r="Q138" s="202">
        <v>0</v>
      </c>
      <c r="R138" s="202">
        <f>Q138*H138</f>
        <v>0</v>
      </c>
      <c r="S138" s="202">
        <v>0</v>
      </c>
      <c r="T138" s="203">
        <f>S138*H138</f>
        <v>0</v>
      </c>
      <c r="U138" s="35"/>
      <c r="V138" s="35"/>
      <c r="W138" s="35"/>
      <c r="X138" s="35"/>
      <c r="Y138" s="35"/>
      <c r="Z138" s="35"/>
      <c r="AA138" s="35"/>
      <c r="AB138" s="35"/>
      <c r="AC138" s="35"/>
      <c r="AD138" s="35"/>
      <c r="AE138" s="35"/>
      <c r="AR138" s="204" t="s">
        <v>169</v>
      </c>
      <c r="AT138" s="204" t="s">
        <v>164</v>
      </c>
      <c r="AU138" s="204" t="s">
        <v>78</v>
      </c>
      <c r="AY138" s="18" t="s">
        <v>162</v>
      </c>
      <c r="BE138" s="205">
        <f>IF(N138="základní",J138,0)</f>
        <v>0</v>
      </c>
      <c r="BF138" s="205">
        <f>IF(N138="snížená",J138,0)</f>
        <v>0</v>
      </c>
      <c r="BG138" s="205">
        <f>IF(N138="zákl. přenesená",J138,0)</f>
        <v>0</v>
      </c>
      <c r="BH138" s="205">
        <f>IF(N138="sníž. přenesená",J138,0)</f>
        <v>0</v>
      </c>
      <c r="BI138" s="205">
        <f>IF(N138="nulová",J138,0)</f>
        <v>0</v>
      </c>
      <c r="BJ138" s="18" t="s">
        <v>78</v>
      </c>
      <c r="BK138" s="205">
        <f>ROUND(I138*H138,2)</f>
        <v>0</v>
      </c>
      <c r="BL138" s="18" t="s">
        <v>169</v>
      </c>
      <c r="BM138" s="204" t="s">
        <v>510</v>
      </c>
    </row>
    <row r="139" spans="1:65" s="2" customFormat="1" ht="16.5" customHeight="1">
      <c r="A139" s="35"/>
      <c r="B139" s="36"/>
      <c r="C139" s="193" t="s">
        <v>350</v>
      </c>
      <c r="D139" s="193" t="s">
        <v>164</v>
      </c>
      <c r="E139" s="194" t="s">
        <v>2646</v>
      </c>
      <c r="F139" s="195" t="s">
        <v>2647</v>
      </c>
      <c r="G139" s="196" t="s">
        <v>2204</v>
      </c>
      <c r="H139" s="197">
        <v>36</v>
      </c>
      <c r="I139" s="198"/>
      <c r="J139" s="199">
        <f>ROUND(I139*H139,2)</f>
        <v>0</v>
      </c>
      <c r="K139" s="195" t="s">
        <v>19</v>
      </c>
      <c r="L139" s="40"/>
      <c r="M139" s="200" t="s">
        <v>19</v>
      </c>
      <c r="N139" s="201" t="s">
        <v>42</v>
      </c>
      <c r="O139" s="65"/>
      <c r="P139" s="202">
        <f>O139*H139</f>
        <v>0</v>
      </c>
      <c r="Q139" s="202">
        <v>0</v>
      </c>
      <c r="R139" s="202">
        <f>Q139*H139</f>
        <v>0</v>
      </c>
      <c r="S139" s="202">
        <v>0</v>
      </c>
      <c r="T139" s="203">
        <f>S139*H139</f>
        <v>0</v>
      </c>
      <c r="U139" s="35"/>
      <c r="V139" s="35"/>
      <c r="W139" s="35"/>
      <c r="X139" s="35"/>
      <c r="Y139" s="35"/>
      <c r="Z139" s="35"/>
      <c r="AA139" s="35"/>
      <c r="AB139" s="35"/>
      <c r="AC139" s="35"/>
      <c r="AD139" s="35"/>
      <c r="AE139" s="35"/>
      <c r="AR139" s="204" t="s">
        <v>169</v>
      </c>
      <c r="AT139" s="204" t="s">
        <v>164</v>
      </c>
      <c r="AU139" s="204" t="s">
        <v>78</v>
      </c>
      <c r="AY139" s="18" t="s">
        <v>162</v>
      </c>
      <c r="BE139" s="205">
        <f>IF(N139="základní",J139,0)</f>
        <v>0</v>
      </c>
      <c r="BF139" s="205">
        <f>IF(N139="snížená",J139,0)</f>
        <v>0</v>
      </c>
      <c r="BG139" s="205">
        <f>IF(N139="zákl. přenesená",J139,0)</f>
        <v>0</v>
      </c>
      <c r="BH139" s="205">
        <f>IF(N139="sníž. přenesená",J139,0)</f>
        <v>0</v>
      </c>
      <c r="BI139" s="205">
        <f>IF(N139="nulová",J139,0)</f>
        <v>0</v>
      </c>
      <c r="BJ139" s="18" t="s">
        <v>78</v>
      </c>
      <c r="BK139" s="205">
        <f>ROUND(I139*H139,2)</f>
        <v>0</v>
      </c>
      <c r="BL139" s="18" t="s">
        <v>169</v>
      </c>
      <c r="BM139" s="204" t="s">
        <v>520</v>
      </c>
    </row>
    <row r="140" spans="1:65" s="2" customFormat="1" ht="16.5" customHeight="1">
      <c r="A140" s="35"/>
      <c r="B140" s="36"/>
      <c r="C140" s="193" t="s">
        <v>355</v>
      </c>
      <c r="D140" s="193" t="s">
        <v>164</v>
      </c>
      <c r="E140" s="194" t="s">
        <v>2648</v>
      </c>
      <c r="F140" s="195" t="s">
        <v>2649</v>
      </c>
      <c r="G140" s="196" t="s">
        <v>2204</v>
      </c>
      <c r="H140" s="197">
        <v>28</v>
      </c>
      <c r="I140" s="198"/>
      <c r="J140" s="199">
        <f>ROUND(I140*H140,2)</f>
        <v>0</v>
      </c>
      <c r="K140" s="195" t="s">
        <v>19</v>
      </c>
      <c r="L140" s="40"/>
      <c r="M140" s="200" t="s">
        <v>19</v>
      </c>
      <c r="N140" s="201" t="s">
        <v>42</v>
      </c>
      <c r="O140" s="65"/>
      <c r="P140" s="202">
        <f>O140*H140</f>
        <v>0</v>
      </c>
      <c r="Q140" s="202">
        <v>0</v>
      </c>
      <c r="R140" s="202">
        <f>Q140*H140</f>
        <v>0</v>
      </c>
      <c r="S140" s="202">
        <v>0</v>
      </c>
      <c r="T140" s="203">
        <f>S140*H140</f>
        <v>0</v>
      </c>
      <c r="U140" s="35"/>
      <c r="V140" s="35"/>
      <c r="W140" s="35"/>
      <c r="X140" s="35"/>
      <c r="Y140" s="35"/>
      <c r="Z140" s="35"/>
      <c r="AA140" s="35"/>
      <c r="AB140" s="35"/>
      <c r="AC140" s="35"/>
      <c r="AD140" s="35"/>
      <c r="AE140" s="35"/>
      <c r="AR140" s="204" t="s">
        <v>169</v>
      </c>
      <c r="AT140" s="204" t="s">
        <v>164</v>
      </c>
      <c r="AU140" s="204" t="s">
        <v>78</v>
      </c>
      <c r="AY140" s="18" t="s">
        <v>162</v>
      </c>
      <c r="BE140" s="205">
        <f>IF(N140="základní",J140,0)</f>
        <v>0</v>
      </c>
      <c r="BF140" s="205">
        <f>IF(N140="snížená",J140,0)</f>
        <v>0</v>
      </c>
      <c r="BG140" s="205">
        <f>IF(N140="zákl. přenesená",J140,0)</f>
        <v>0</v>
      </c>
      <c r="BH140" s="205">
        <f>IF(N140="sníž. přenesená",J140,0)</f>
        <v>0</v>
      </c>
      <c r="BI140" s="205">
        <f>IF(N140="nulová",J140,0)</f>
        <v>0</v>
      </c>
      <c r="BJ140" s="18" t="s">
        <v>78</v>
      </c>
      <c r="BK140" s="205">
        <f>ROUND(I140*H140,2)</f>
        <v>0</v>
      </c>
      <c r="BL140" s="18" t="s">
        <v>169</v>
      </c>
      <c r="BM140" s="204" t="s">
        <v>531</v>
      </c>
    </row>
    <row r="141" spans="1:65" s="2" customFormat="1" ht="16.5" customHeight="1">
      <c r="A141" s="35"/>
      <c r="B141" s="36"/>
      <c r="C141" s="193" t="s">
        <v>360</v>
      </c>
      <c r="D141" s="193" t="s">
        <v>164</v>
      </c>
      <c r="E141" s="194" t="s">
        <v>2650</v>
      </c>
      <c r="F141" s="195" t="s">
        <v>2651</v>
      </c>
      <c r="G141" s="196" t="s">
        <v>2204</v>
      </c>
      <c r="H141" s="197">
        <v>3</v>
      </c>
      <c r="I141" s="198"/>
      <c r="J141" s="199">
        <f>ROUND(I141*H141,2)</f>
        <v>0</v>
      </c>
      <c r="K141" s="195" t="s">
        <v>19</v>
      </c>
      <c r="L141" s="40"/>
      <c r="M141" s="200" t="s">
        <v>19</v>
      </c>
      <c r="N141" s="201" t="s">
        <v>42</v>
      </c>
      <c r="O141" s="65"/>
      <c r="P141" s="202">
        <f>O141*H141</f>
        <v>0</v>
      </c>
      <c r="Q141" s="202">
        <v>0</v>
      </c>
      <c r="R141" s="202">
        <f>Q141*H141</f>
        <v>0</v>
      </c>
      <c r="S141" s="202">
        <v>0</v>
      </c>
      <c r="T141" s="203">
        <f>S141*H141</f>
        <v>0</v>
      </c>
      <c r="U141" s="35"/>
      <c r="V141" s="35"/>
      <c r="W141" s="35"/>
      <c r="X141" s="35"/>
      <c r="Y141" s="35"/>
      <c r="Z141" s="35"/>
      <c r="AA141" s="35"/>
      <c r="AB141" s="35"/>
      <c r="AC141" s="35"/>
      <c r="AD141" s="35"/>
      <c r="AE141" s="35"/>
      <c r="AR141" s="204" t="s">
        <v>169</v>
      </c>
      <c r="AT141" s="204" t="s">
        <v>164</v>
      </c>
      <c r="AU141" s="204" t="s">
        <v>78</v>
      </c>
      <c r="AY141" s="18" t="s">
        <v>162</v>
      </c>
      <c r="BE141" s="205">
        <f>IF(N141="základní",J141,0)</f>
        <v>0</v>
      </c>
      <c r="BF141" s="205">
        <f>IF(N141="snížená",J141,0)</f>
        <v>0</v>
      </c>
      <c r="BG141" s="205">
        <f>IF(N141="zákl. přenesená",J141,0)</f>
        <v>0</v>
      </c>
      <c r="BH141" s="205">
        <f>IF(N141="sníž. přenesená",J141,0)</f>
        <v>0</v>
      </c>
      <c r="BI141" s="205">
        <f>IF(N141="nulová",J141,0)</f>
        <v>0</v>
      </c>
      <c r="BJ141" s="18" t="s">
        <v>78</v>
      </c>
      <c r="BK141" s="205">
        <f>ROUND(I141*H141,2)</f>
        <v>0</v>
      </c>
      <c r="BL141" s="18" t="s">
        <v>169</v>
      </c>
      <c r="BM141" s="204" t="s">
        <v>547</v>
      </c>
    </row>
    <row r="142" spans="1:65" s="2" customFormat="1" ht="19.5">
      <c r="A142" s="35"/>
      <c r="B142" s="36"/>
      <c r="C142" s="37"/>
      <c r="D142" s="206" t="s">
        <v>264</v>
      </c>
      <c r="E142" s="37"/>
      <c r="F142" s="207" t="s">
        <v>2652</v>
      </c>
      <c r="G142" s="37"/>
      <c r="H142" s="37"/>
      <c r="I142" s="116"/>
      <c r="J142" s="37"/>
      <c r="K142" s="37"/>
      <c r="L142" s="40"/>
      <c r="M142" s="208"/>
      <c r="N142" s="209"/>
      <c r="O142" s="65"/>
      <c r="P142" s="65"/>
      <c r="Q142" s="65"/>
      <c r="R142" s="65"/>
      <c r="S142" s="65"/>
      <c r="T142" s="66"/>
      <c r="U142" s="35"/>
      <c r="V142" s="35"/>
      <c r="W142" s="35"/>
      <c r="X142" s="35"/>
      <c r="Y142" s="35"/>
      <c r="Z142" s="35"/>
      <c r="AA142" s="35"/>
      <c r="AB142" s="35"/>
      <c r="AC142" s="35"/>
      <c r="AD142" s="35"/>
      <c r="AE142" s="35"/>
      <c r="AT142" s="18" t="s">
        <v>264</v>
      </c>
      <c r="AU142" s="18" t="s">
        <v>78</v>
      </c>
    </row>
    <row r="143" spans="1:65" s="2" customFormat="1" ht="16.5" customHeight="1">
      <c r="A143" s="35"/>
      <c r="B143" s="36"/>
      <c r="C143" s="193" t="s">
        <v>365</v>
      </c>
      <c r="D143" s="193" t="s">
        <v>164</v>
      </c>
      <c r="E143" s="194" t="s">
        <v>2653</v>
      </c>
      <c r="F143" s="195" t="s">
        <v>2654</v>
      </c>
      <c r="G143" s="196" t="s">
        <v>2640</v>
      </c>
      <c r="H143" s="197">
        <v>6</v>
      </c>
      <c r="I143" s="198"/>
      <c r="J143" s="199">
        <f>ROUND(I143*H143,2)</f>
        <v>0</v>
      </c>
      <c r="K143" s="195" t="s">
        <v>19</v>
      </c>
      <c r="L143" s="40"/>
      <c r="M143" s="200" t="s">
        <v>19</v>
      </c>
      <c r="N143" s="201" t="s">
        <v>42</v>
      </c>
      <c r="O143" s="65"/>
      <c r="P143" s="202">
        <f>O143*H143</f>
        <v>0</v>
      </c>
      <c r="Q143" s="202">
        <v>0</v>
      </c>
      <c r="R143" s="202">
        <f>Q143*H143</f>
        <v>0</v>
      </c>
      <c r="S143" s="202">
        <v>0</v>
      </c>
      <c r="T143" s="203">
        <f>S143*H143</f>
        <v>0</v>
      </c>
      <c r="U143" s="35"/>
      <c r="V143" s="35"/>
      <c r="W143" s="35"/>
      <c r="X143" s="35"/>
      <c r="Y143" s="35"/>
      <c r="Z143" s="35"/>
      <c r="AA143" s="35"/>
      <c r="AB143" s="35"/>
      <c r="AC143" s="35"/>
      <c r="AD143" s="35"/>
      <c r="AE143" s="35"/>
      <c r="AR143" s="204" t="s">
        <v>169</v>
      </c>
      <c r="AT143" s="204" t="s">
        <v>164</v>
      </c>
      <c r="AU143" s="204" t="s">
        <v>78</v>
      </c>
      <c r="AY143" s="18" t="s">
        <v>162</v>
      </c>
      <c r="BE143" s="205">
        <f>IF(N143="základní",J143,0)</f>
        <v>0</v>
      </c>
      <c r="BF143" s="205">
        <f>IF(N143="snížená",J143,0)</f>
        <v>0</v>
      </c>
      <c r="BG143" s="205">
        <f>IF(N143="zákl. přenesená",J143,0)</f>
        <v>0</v>
      </c>
      <c r="BH143" s="205">
        <f>IF(N143="sníž. přenesená",J143,0)</f>
        <v>0</v>
      </c>
      <c r="BI143" s="205">
        <f>IF(N143="nulová",J143,0)</f>
        <v>0</v>
      </c>
      <c r="BJ143" s="18" t="s">
        <v>78</v>
      </c>
      <c r="BK143" s="205">
        <f>ROUND(I143*H143,2)</f>
        <v>0</v>
      </c>
      <c r="BL143" s="18" t="s">
        <v>169</v>
      </c>
      <c r="BM143" s="204" t="s">
        <v>559</v>
      </c>
    </row>
    <row r="144" spans="1:65" s="2" customFormat="1" ht="19.5">
      <c r="A144" s="35"/>
      <c r="B144" s="36"/>
      <c r="C144" s="37"/>
      <c r="D144" s="206" t="s">
        <v>264</v>
      </c>
      <c r="E144" s="37"/>
      <c r="F144" s="207" t="s">
        <v>2655</v>
      </c>
      <c r="G144" s="37"/>
      <c r="H144" s="37"/>
      <c r="I144" s="116"/>
      <c r="J144" s="37"/>
      <c r="K144" s="37"/>
      <c r="L144" s="40"/>
      <c r="M144" s="208"/>
      <c r="N144" s="209"/>
      <c r="O144" s="65"/>
      <c r="P144" s="65"/>
      <c r="Q144" s="65"/>
      <c r="R144" s="65"/>
      <c r="S144" s="65"/>
      <c r="T144" s="66"/>
      <c r="U144" s="35"/>
      <c r="V144" s="35"/>
      <c r="W144" s="35"/>
      <c r="X144" s="35"/>
      <c r="Y144" s="35"/>
      <c r="Z144" s="35"/>
      <c r="AA144" s="35"/>
      <c r="AB144" s="35"/>
      <c r="AC144" s="35"/>
      <c r="AD144" s="35"/>
      <c r="AE144" s="35"/>
      <c r="AT144" s="18" t="s">
        <v>264</v>
      </c>
      <c r="AU144" s="18" t="s">
        <v>78</v>
      </c>
    </row>
    <row r="145" spans="1:65" s="2" customFormat="1" ht="16.5" customHeight="1">
      <c r="A145" s="35"/>
      <c r="B145" s="36"/>
      <c r="C145" s="193" t="s">
        <v>370</v>
      </c>
      <c r="D145" s="193" t="s">
        <v>164</v>
      </c>
      <c r="E145" s="194" t="s">
        <v>2656</v>
      </c>
      <c r="F145" s="195" t="s">
        <v>2657</v>
      </c>
      <c r="G145" s="196" t="s">
        <v>2640</v>
      </c>
      <c r="H145" s="197">
        <v>1</v>
      </c>
      <c r="I145" s="198"/>
      <c r="J145" s="199">
        <f>ROUND(I145*H145,2)</f>
        <v>0</v>
      </c>
      <c r="K145" s="195" t="s">
        <v>19</v>
      </c>
      <c r="L145" s="40"/>
      <c r="M145" s="200" t="s">
        <v>19</v>
      </c>
      <c r="N145" s="201" t="s">
        <v>42</v>
      </c>
      <c r="O145" s="65"/>
      <c r="P145" s="202">
        <f>O145*H145</f>
        <v>0</v>
      </c>
      <c r="Q145" s="202">
        <v>0</v>
      </c>
      <c r="R145" s="202">
        <f>Q145*H145</f>
        <v>0</v>
      </c>
      <c r="S145" s="202">
        <v>0</v>
      </c>
      <c r="T145" s="203">
        <f>S145*H145</f>
        <v>0</v>
      </c>
      <c r="U145" s="35"/>
      <c r="V145" s="35"/>
      <c r="W145" s="35"/>
      <c r="X145" s="35"/>
      <c r="Y145" s="35"/>
      <c r="Z145" s="35"/>
      <c r="AA145" s="35"/>
      <c r="AB145" s="35"/>
      <c r="AC145" s="35"/>
      <c r="AD145" s="35"/>
      <c r="AE145" s="35"/>
      <c r="AR145" s="204" t="s">
        <v>169</v>
      </c>
      <c r="AT145" s="204" t="s">
        <v>164</v>
      </c>
      <c r="AU145" s="204" t="s">
        <v>78</v>
      </c>
      <c r="AY145" s="18" t="s">
        <v>162</v>
      </c>
      <c r="BE145" s="205">
        <f>IF(N145="základní",J145,0)</f>
        <v>0</v>
      </c>
      <c r="BF145" s="205">
        <f>IF(N145="snížená",J145,0)</f>
        <v>0</v>
      </c>
      <c r="BG145" s="205">
        <f>IF(N145="zákl. přenesená",J145,0)</f>
        <v>0</v>
      </c>
      <c r="BH145" s="205">
        <f>IF(N145="sníž. přenesená",J145,0)</f>
        <v>0</v>
      </c>
      <c r="BI145" s="205">
        <f>IF(N145="nulová",J145,0)</f>
        <v>0</v>
      </c>
      <c r="BJ145" s="18" t="s">
        <v>78</v>
      </c>
      <c r="BK145" s="205">
        <f>ROUND(I145*H145,2)</f>
        <v>0</v>
      </c>
      <c r="BL145" s="18" t="s">
        <v>169</v>
      </c>
      <c r="BM145" s="204" t="s">
        <v>578</v>
      </c>
    </row>
    <row r="146" spans="1:65" s="2" customFormat="1" ht="19.5">
      <c r="A146" s="35"/>
      <c r="B146" s="36"/>
      <c r="C146" s="37"/>
      <c r="D146" s="206" t="s">
        <v>264</v>
      </c>
      <c r="E146" s="37"/>
      <c r="F146" s="207" t="s">
        <v>2658</v>
      </c>
      <c r="G146" s="37"/>
      <c r="H146" s="37"/>
      <c r="I146" s="116"/>
      <c r="J146" s="37"/>
      <c r="K146" s="37"/>
      <c r="L146" s="40"/>
      <c r="M146" s="208"/>
      <c r="N146" s="209"/>
      <c r="O146" s="65"/>
      <c r="P146" s="65"/>
      <c r="Q146" s="65"/>
      <c r="R146" s="65"/>
      <c r="S146" s="65"/>
      <c r="T146" s="66"/>
      <c r="U146" s="35"/>
      <c r="V146" s="35"/>
      <c r="W146" s="35"/>
      <c r="X146" s="35"/>
      <c r="Y146" s="35"/>
      <c r="Z146" s="35"/>
      <c r="AA146" s="35"/>
      <c r="AB146" s="35"/>
      <c r="AC146" s="35"/>
      <c r="AD146" s="35"/>
      <c r="AE146" s="35"/>
      <c r="AT146" s="18" t="s">
        <v>264</v>
      </c>
      <c r="AU146" s="18" t="s">
        <v>78</v>
      </c>
    </row>
    <row r="147" spans="1:65" s="2" customFormat="1" ht="16.5" customHeight="1">
      <c r="A147" s="35"/>
      <c r="B147" s="36"/>
      <c r="C147" s="193" t="s">
        <v>376</v>
      </c>
      <c r="D147" s="193" t="s">
        <v>164</v>
      </c>
      <c r="E147" s="194" t="s">
        <v>2659</v>
      </c>
      <c r="F147" s="195" t="s">
        <v>2660</v>
      </c>
      <c r="G147" s="196" t="s">
        <v>2204</v>
      </c>
      <c r="H147" s="197">
        <v>9</v>
      </c>
      <c r="I147" s="198"/>
      <c r="J147" s="199">
        <f>ROUND(I147*H147,2)</f>
        <v>0</v>
      </c>
      <c r="K147" s="195" t="s">
        <v>19</v>
      </c>
      <c r="L147" s="40"/>
      <c r="M147" s="200" t="s">
        <v>19</v>
      </c>
      <c r="N147" s="201" t="s">
        <v>42</v>
      </c>
      <c r="O147" s="65"/>
      <c r="P147" s="202">
        <f>O147*H147</f>
        <v>0</v>
      </c>
      <c r="Q147" s="202">
        <v>0</v>
      </c>
      <c r="R147" s="202">
        <f>Q147*H147</f>
        <v>0</v>
      </c>
      <c r="S147" s="202">
        <v>0</v>
      </c>
      <c r="T147" s="203">
        <f>S147*H147</f>
        <v>0</v>
      </c>
      <c r="U147" s="35"/>
      <c r="V147" s="35"/>
      <c r="W147" s="35"/>
      <c r="X147" s="35"/>
      <c r="Y147" s="35"/>
      <c r="Z147" s="35"/>
      <c r="AA147" s="35"/>
      <c r="AB147" s="35"/>
      <c r="AC147" s="35"/>
      <c r="AD147" s="35"/>
      <c r="AE147" s="35"/>
      <c r="AR147" s="204" t="s">
        <v>169</v>
      </c>
      <c r="AT147" s="204" t="s">
        <v>164</v>
      </c>
      <c r="AU147" s="204" t="s">
        <v>78</v>
      </c>
      <c r="AY147" s="18" t="s">
        <v>162</v>
      </c>
      <c r="BE147" s="205">
        <f>IF(N147="základní",J147,0)</f>
        <v>0</v>
      </c>
      <c r="BF147" s="205">
        <f>IF(N147="snížená",J147,0)</f>
        <v>0</v>
      </c>
      <c r="BG147" s="205">
        <f>IF(N147="zákl. přenesená",J147,0)</f>
        <v>0</v>
      </c>
      <c r="BH147" s="205">
        <f>IF(N147="sníž. přenesená",J147,0)</f>
        <v>0</v>
      </c>
      <c r="BI147" s="205">
        <f>IF(N147="nulová",J147,0)</f>
        <v>0</v>
      </c>
      <c r="BJ147" s="18" t="s">
        <v>78</v>
      </c>
      <c r="BK147" s="205">
        <f>ROUND(I147*H147,2)</f>
        <v>0</v>
      </c>
      <c r="BL147" s="18" t="s">
        <v>169</v>
      </c>
      <c r="BM147" s="204" t="s">
        <v>586</v>
      </c>
    </row>
    <row r="148" spans="1:65" s="2" customFormat="1" ht="19.5">
      <c r="A148" s="35"/>
      <c r="B148" s="36"/>
      <c r="C148" s="37"/>
      <c r="D148" s="206" t="s">
        <v>264</v>
      </c>
      <c r="E148" s="37"/>
      <c r="F148" s="207" t="s">
        <v>2661</v>
      </c>
      <c r="G148" s="37"/>
      <c r="H148" s="37"/>
      <c r="I148" s="116"/>
      <c r="J148" s="37"/>
      <c r="K148" s="37"/>
      <c r="L148" s="40"/>
      <c r="M148" s="208"/>
      <c r="N148" s="209"/>
      <c r="O148" s="65"/>
      <c r="P148" s="65"/>
      <c r="Q148" s="65"/>
      <c r="R148" s="65"/>
      <c r="S148" s="65"/>
      <c r="T148" s="66"/>
      <c r="U148" s="35"/>
      <c r="V148" s="35"/>
      <c r="W148" s="35"/>
      <c r="X148" s="35"/>
      <c r="Y148" s="35"/>
      <c r="Z148" s="35"/>
      <c r="AA148" s="35"/>
      <c r="AB148" s="35"/>
      <c r="AC148" s="35"/>
      <c r="AD148" s="35"/>
      <c r="AE148" s="35"/>
      <c r="AT148" s="18" t="s">
        <v>264</v>
      </c>
      <c r="AU148" s="18" t="s">
        <v>78</v>
      </c>
    </row>
    <row r="149" spans="1:65" s="2" customFormat="1" ht="16.5" customHeight="1">
      <c r="A149" s="35"/>
      <c r="B149" s="36"/>
      <c r="C149" s="193" t="s">
        <v>381</v>
      </c>
      <c r="D149" s="193" t="s">
        <v>164</v>
      </c>
      <c r="E149" s="194" t="s">
        <v>2662</v>
      </c>
      <c r="F149" s="195" t="s">
        <v>2663</v>
      </c>
      <c r="G149" s="196" t="s">
        <v>2204</v>
      </c>
      <c r="H149" s="197">
        <v>7</v>
      </c>
      <c r="I149" s="198"/>
      <c r="J149" s="199">
        <f>ROUND(I149*H149,2)</f>
        <v>0</v>
      </c>
      <c r="K149" s="195" t="s">
        <v>19</v>
      </c>
      <c r="L149" s="40"/>
      <c r="M149" s="200" t="s">
        <v>19</v>
      </c>
      <c r="N149" s="201" t="s">
        <v>42</v>
      </c>
      <c r="O149" s="65"/>
      <c r="P149" s="202">
        <f>O149*H149</f>
        <v>0</v>
      </c>
      <c r="Q149" s="202">
        <v>0</v>
      </c>
      <c r="R149" s="202">
        <f>Q149*H149</f>
        <v>0</v>
      </c>
      <c r="S149" s="202">
        <v>0</v>
      </c>
      <c r="T149" s="203">
        <f>S149*H149</f>
        <v>0</v>
      </c>
      <c r="U149" s="35"/>
      <c r="V149" s="35"/>
      <c r="W149" s="35"/>
      <c r="X149" s="35"/>
      <c r="Y149" s="35"/>
      <c r="Z149" s="35"/>
      <c r="AA149" s="35"/>
      <c r="AB149" s="35"/>
      <c r="AC149" s="35"/>
      <c r="AD149" s="35"/>
      <c r="AE149" s="35"/>
      <c r="AR149" s="204" t="s">
        <v>169</v>
      </c>
      <c r="AT149" s="204" t="s">
        <v>164</v>
      </c>
      <c r="AU149" s="204" t="s">
        <v>78</v>
      </c>
      <c r="AY149" s="18" t="s">
        <v>162</v>
      </c>
      <c r="BE149" s="205">
        <f>IF(N149="základní",J149,0)</f>
        <v>0</v>
      </c>
      <c r="BF149" s="205">
        <f>IF(N149="snížená",J149,0)</f>
        <v>0</v>
      </c>
      <c r="BG149" s="205">
        <f>IF(N149="zákl. přenesená",J149,0)</f>
        <v>0</v>
      </c>
      <c r="BH149" s="205">
        <f>IF(N149="sníž. přenesená",J149,0)</f>
        <v>0</v>
      </c>
      <c r="BI149" s="205">
        <f>IF(N149="nulová",J149,0)</f>
        <v>0</v>
      </c>
      <c r="BJ149" s="18" t="s">
        <v>78</v>
      </c>
      <c r="BK149" s="205">
        <f>ROUND(I149*H149,2)</f>
        <v>0</v>
      </c>
      <c r="BL149" s="18" t="s">
        <v>169</v>
      </c>
      <c r="BM149" s="204" t="s">
        <v>596</v>
      </c>
    </row>
    <row r="150" spans="1:65" s="2" customFormat="1" ht="19.5">
      <c r="A150" s="35"/>
      <c r="B150" s="36"/>
      <c r="C150" s="37"/>
      <c r="D150" s="206" t="s">
        <v>264</v>
      </c>
      <c r="E150" s="37"/>
      <c r="F150" s="207" t="s">
        <v>2664</v>
      </c>
      <c r="G150" s="37"/>
      <c r="H150" s="37"/>
      <c r="I150" s="116"/>
      <c r="J150" s="37"/>
      <c r="K150" s="37"/>
      <c r="L150" s="40"/>
      <c r="M150" s="208"/>
      <c r="N150" s="209"/>
      <c r="O150" s="65"/>
      <c r="P150" s="65"/>
      <c r="Q150" s="65"/>
      <c r="R150" s="65"/>
      <c r="S150" s="65"/>
      <c r="T150" s="66"/>
      <c r="U150" s="35"/>
      <c r="V150" s="35"/>
      <c r="W150" s="35"/>
      <c r="X150" s="35"/>
      <c r="Y150" s="35"/>
      <c r="Z150" s="35"/>
      <c r="AA150" s="35"/>
      <c r="AB150" s="35"/>
      <c r="AC150" s="35"/>
      <c r="AD150" s="35"/>
      <c r="AE150" s="35"/>
      <c r="AT150" s="18" t="s">
        <v>264</v>
      </c>
      <c r="AU150" s="18" t="s">
        <v>78</v>
      </c>
    </row>
    <row r="151" spans="1:65" s="2" customFormat="1" ht="16.5" customHeight="1">
      <c r="A151" s="35"/>
      <c r="B151" s="36"/>
      <c r="C151" s="193" t="s">
        <v>386</v>
      </c>
      <c r="D151" s="193" t="s">
        <v>164</v>
      </c>
      <c r="E151" s="194" t="s">
        <v>2665</v>
      </c>
      <c r="F151" s="195" t="s">
        <v>2666</v>
      </c>
      <c r="G151" s="196" t="s">
        <v>2640</v>
      </c>
      <c r="H151" s="197">
        <v>1</v>
      </c>
      <c r="I151" s="198"/>
      <c r="J151" s="199">
        <f>ROUND(I151*H151,2)</f>
        <v>0</v>
      </c>
      <c r="K151" s="195" t="s">
        <v>19</v>
      </c>
      <c r="L151" s="40"/>
      <c r="M151" s="200" t="s">
        <v>19</v>
      </c>
      <c r="N151" s="201" t="s">
        <v>42</v>
      </c>
      <c r="O151" s="65"/>
      <c r="P151" s="202">
        <f>O151*H151</f>
        <v>0</v>
      </c>
      <c r="Q151" s="202">
        <v>0</v>
      </c>
      <c r="R151" s="202">
        <f>Q151*H151</f>
        <v>0</v>
      </c>
      <c r="S151" s="202">
        <v>0</v>
      </c>
      <c r="T151" s="203">
        <f>S151*H151</f>
        <v>0</v>
      </c>
      <c r="U151" s="35"/>
      <c r="V151" s="35"/>
      <c r="W151" s="35"/>
      <c r="X151" s="35"/>
      <c r="Y151" s="35"/>
      <c r="Z151" s="35"/>
      <c r="AA151" s="35"/>
      <c r="AB151" s="35"/>
      <c r="AC151" s="35"/>
      <c r="AD151" s="35"/>
      <c r="AE151" s="35"/>
      <c r="AR151" s="204" t="s">
        <v>169</v>
      </c>
      <c r="AT151" s="204" t="s">
        <v>164</v>
      </c>
      <c r="AU151" s="204" t="s">
        <v>78</v>
      </c>
      <c r="AY151" s="18" t="s">
        <v>162</v>
      </c>
      <c r="BE151" s="205">
        <f>IF(N151="základní",J151,0)</f>
        <v>0</v>
      </c>
      <c r="BF151" s="205">
        <f>IF(N151="snížená",J151,0)</f>
        <v>0</v>
      </c>
      <c r="BG151" s="205">
        <f>IF(N151="zákl. přenesená",J151,0)</f>
        <v>0</v>
      </c>
      <c r="BH151" s="205">
        <f>IF(N151="sníž. přenesená",J151,0)</f>
        <v>0</v>
      </c>
      <c r="BI151" s="205">
        <f>IF(N151="nulová",J151,0)</f>
        <v>0</v>
      </c>
      <c r="BJ151" s="18" t="s">
        <v>78</v>
      </c>
      <c r="BK151" s="205">
        <f>ROUND(I151*H151,2)</f>
        <v>0</v>
      </c>
      <c r="BL151" s="18" t="s">
        <v>169</v>
      </c>
      <c r="BM151" s="204" t="s">
        <v>608</v>
      </c>
    </row>
    <row r="152" spans="1:65" s="2" customFormat="1" ht="19.5">
      <c r="A152" s="35"/>
      <c r="B152" s="36"/>
      <c r="C152" s="37"/>
      <c r="D152" s="206" t="s">
        <v>264</v>
      </c>
      <c r="E152" s="37"/>
      <c r="F152" s="207" t="s">
        <v>2667</v>
      </c>
      <c r="G152" s="37"/>
      <c r="H152" s="37"/>
      <c r="I152" s="116"/>
      <c r="J152" s="37"/>
      <c r="K152" s="37"/>
      <c r="L152" s="40"/>
      <c r="M152" s="208"/>
      <c r="N152" s="209"/>
      <c r="O152" s="65"/>
      <c r="P152" s="65"/>
      <c r="Q152" s="65"/>
      <c r="R152" s="65"/>
      <c r="S152" s="65"/>
      <c r="T152" s="66"/>
      <c r="U152" s="35"/>
      <c r="V152" s="35"/>
      <c r="W152" s="35"/>
      <c r="X152" s="35"/>
      <c r="Y152" s="35"/>
      <c r="Z152" s="35"/>
      <c r="AA152" s="35"/>
      <c r="AB152" s="35"/>
      <c r="AC152" s="35"/>
      <c r="AD152" s="35"/>
      <c r="AE152" s="35"/>
      <c r="AT152" s="18" t="s">
        <v>264</v>
      </c>
      <c r="AU152" s="18" t="s">
        <v>78</v>
      </c>
    </row>
    <row r="153" spans="1:65" s="2" customFormat="1" ht="16.5" customHeight="1">
      <c r="A153" s="35"/>
      <c r="B153" s="36"/>
      <c r="C153" s="193" t="s">
        <v>389</v>
      </c>
      <c r="D153" s="193" t="s">
        <v>164</v>
      </c>
      <c r="E153" s="194" t="s">
        <v>2668</v>
      </c>
      <c r="F153" s="195" t="s">
        <v>2669</v>
      </c>
      <c r="G153" s="196" t="s">
        <v>2640</v>
      </c>
      <c r="H153" s="197">
        <v>2</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78</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618</v>
      </c>
    </row>
    <row r="154" spans="1:65" s="2" customFormat="1" ht="19.5">
      <c r="A154" s="35"/>
      <c r="B154" s="36"/>
      <c r="C154" s="37"/>
      <c r="D154" s="206" t="s">
        <v>264</v>
      </c>
      <c r="E154" s="37"/>
      <c r="F154" s="207" t="s">
        <v>2670</v>
      </c>
      <c r="G154" s="37"/>
      <c r="H154" s="37"/>
      <c r="I154" s="116"/>
      <c r="J154" s="37"/>
      <c r="K154" s="37"/>
      <c r="L154" s="40"/>
      <c r="M154" s="208"/>
      <c r="N154" s="209"/>
      <c r="O154" s="65"/>
      <c r="P154" s="65"/>
      <c r="Q154" s="65"/>
      <c r="R154" s="65"/>
      <c r="S154" s="65"/>
      <c r="T154" s="66"/>
      <c r="U154" s="35"/>
      <c r="V154" s="35"/>
      <c r="W154" s="35"/>
      <c r="X154" s="35"/>
      <c r="Y154" s="35"/>
      <c r="Z154" s="35"/>
      <c r="AA154" s="35"/>
      <c r="AB154" s="35"/>
      <c r="AC154" s="35"/>
      <c r="AD154" s="35"/>
      <c r="AE154" s="35"/>
      <c r="AT154" s="18" t="s">
        <v>264</v>
      </c>
      <c r="AU154" s="18" t="s">
        <v>78</v>
      </c>
    </row>
    <row r="155" spans="1:65" s="2" customFormat="1" ht="16.5" customHeight="1">
      <c r="A155" s="35"/>
      <c r="B155" s="36"/>
      <c r="C155" s="193" t="s">
        <v>394</v>
      </c>
      <c r="D155" s="193" t="s">
        <v>164</v>
      </c>
      <c r="E155" s="194" t="s">
        <v>2671</v>
      </c>
      <c r="F155" s="195" t="s">
        <v>2672</v>
      </c>
      <c r="G155" s="196" t="s">
        <v>2640</v>
      </c>
      <c r="H155" s="197">
        <v>14</v>
      </c>
      <c r="I155" s="198"/>
      <c r="J155" s="199">
        <f>ROUND(I155*H155,2)</f>
        <v>0</v>
      </c>
      <c r="K155" s="195" t="s">
        <v>19</v>
      </c>
      <c r="L155" s="40"/>
      <c r="M155" s="200" t="s">
        <v>19</v>
      </c>
      <c r="N155" s="201" t="s">
        <v>42</v>
      </c>
      <c r="O155" s="65"/>
      <c r="P155" s="202">
        <f>O155*H155</f>
        <v>0</v>
      </c>
      <c r="Q155" s="202">
        <v>0</v>
      </c>
      <c r="R155" s="202">
        <f>Q155*H155</f>
        <v>0</v>
      </c>
      <c r="S155" s="202">
        <v>0</v>
      </c>
      <c r="T155" s="203">
        <f>S155*H155</f>
        <v>0</v>
      </c>
      <c r="U155" s="35"/>
      <c r="V155" s="35"/>
      <c r="W155" s="35"/>
      <c r="X155" s="35"/>
      <c r="Y155" s="35"/>
      <c r="Z155" s="35"/>
      <c r="AA155" s="35"/>
      <c r="AB155" s="35"/>
      <c r="AC155" s="35"/>
      <c r="AD155" s="35"/>
      <c r="AE155" s="35"/>
      <c r="AR155" s="204" t="s">
        <v>169</v>
      </c>
      <c r="AT155" s="204" t="s">
        <v>164</v>
      </c>
      <c r="AU155" s="204" t="s">
        <v>78</v>
      </c>
      <c r="AY155" s="18" t="s">
        <v>162</v>
      </c>
      <c r="BE155" s="205">
        <f>IF(N155="základní",J155,0)</f>
        <v>0</v>
      </c>
      <c r="BF155" s="205">
        <f>IF(N155="snížená",J155,0)</f>
        <v>0</v>
      </c>
      <c r="BG155" s="205">
        <f>IF(N155="zákl. přenesená",J155,0)</f>
        <v>0</v>
      </c>
      <c r="BH155" s="205">
        <f>IF(N155="sníž. přenesená",J155,0)</f>
        <v>0</v>
      </c>
      <c r="BI155" s="205">
        <f>IF(N155="nulová",J155,0)</f>
        <v>0</v>
      </c>
      <c r="BJ155" s="18" t="s">
        <v>78</v>
      </c>
      <c r="BK155" s="205">
        <f>ROUND(I155*H155,2)</f>
        <v>0</v>
      </c>
      <c r="BL155" s="18" t="s">
        <v>169</v>
      </c>
      <c r="BM155" s="204" t="s">
        <v>631</v>
      </c>
    </row>
    <row r="156" spans="1:65" s="2" customFormat="1" ht="19.5">
      <c r="A156" s="35"/>
      <c r="B156" s="36"/>
      <c r="C156" s="37"/>
      <c r="D156" s="206" t="s">
        <v>264</v>
      </c>
      <c r="E156" s="37"/>
      <c r="F156" s="207" t="s">
        <v>2670</v>
      </c>
      <c r="G156" s="37"/>
      <c r="H156" s="37"/>
      <c r="I156" s="116"/>
      <c r="J156" s="37"/>
      <c r="K156" s="37"/>
      <c r="L156" s="40"/>
      <c r="M156" s="208"/>
      <c r="N156" s="209"/>
      <c r="O156" s="65"/>
      <c r="P156" s="65"/>
      <c r="Q156" s="65"/>
      <c r="R156" s="65"/>
      <c r="S156" s="65"/>
      <c r="T156" s="66"/>
      <c r="U156" s="35"/>
      <c r="V156" s="35"/>
      <c r="W156" s="35"/>
      <c r="X156" s="35"/>
      <c r="Y156" s="35"/>
      <c r="Z156" s="35"/>
      <c r="AA156" s="35"/>
      <c r="AB156" s="35"/>
      <c r="AC156" s="35"/>
      <c r="AD156" s="35"/>
      <c r="AE156" s="35"/>
      <c r="AT156" s="18" t="s">
        <v>264</v>
      </c>
      <c r="AU156" s="18" t="s">
        <v>78</v>
      </c>
    </row>
    <row r="157" spans="1:65" s="2" customFormat="1" ht="16.5" customHeight="1">
      <c r="A157" s="35"/>
      <c r="B157" s="36"/>
      <c r="C157" s="193" t="s">
        <v>401</v>
      </c>
      <c r="D157" s="193" t="s">
        <v>164</v>
      </c>
      <c r="E157" s="194" t="s">
        <v>2673</v>
      </c>
      <c r="F157" s="195" t="s">
        <v>2674</v>
      </c>
      <c r="G157" s="196" t="s">
        <v>2640</v>
      </c>
      <c r="H157" s="197">
        <v>1</v>
      </c>
      <c r="I157" s="198"/>
      <c r="J157" s="199">
        <f>ROUND(I157*H157,2)</f>
        <v>0</v>
      </c>
      <c r="K157" s="195" t="s">
        <v>19</v>
      </c>
      <c r="L157" s="40"/>
      <c r="M157" s="200" t="s">
        <v>19</v>
      </c>
      <c r="N157" s="201" t="s">
        <v>42</v>
      </c>
      <c r="O157" s="65"/>
      <c r="P157" s="202">
        <f>O157*H157</f>
        <v>0</v>
      </c>
      <c r="Q157" s="202">
        <v>0</v>
      </c>
      <c r="R157" s="202">
        <f>Q157*H157</f>
        <v>0</v>
      </c>
      <c r="S157" s="202">
        <v>0</v>
      </c>
      <c r="T157" s="203">
        <f>S157*H157</f>
        <v>0</v>
      </c>
      <c r="U157" s="35"/>
      <c r="V157" s="35"/>
      <c r="W157" s="35"/>
      <c r="X157" s="35"/>
      <c r="Y157" s="35"/>
      <c r="Z157" s="35"/>
      <c r="AA157" s="35"/>
      <c r="AB157" s="35"/>
      <c r="AC157" s="35"/>
      <c r="AD157" s="35"/>
      <c r="AE157" s="35"/>
      <c r="AR157" s="204" t="s">
        <v>169</v>
      </c>
      <c r="AT157" s="204" t="s">
        <v>164</v>
      </c>
      <c r="AU157" s="204" t="s">
        <v>78</v>
      </c>
      <c r="AY157" s="18" t="s">
        <v>162</v>
      </c>
      <c r="BE157" s="205">
        <f>IF(N157="základní",J157,0)</f>
        <v>0</v>
      </c>
      <c r="BF157" s="205">
        <f>IF(N157="snížená",J157,0)</f>
        <v>0</v>
      </c>
      <c r="BG157" s="205">
        <f>IF(N157="zákl. přenesená",J157,0)</f>
        <v>0</v>
      </c>
      <c r="BH157" s="205">
        <f>IF(N157="sníž. přenesená",J157,0)</f>
        <v>0</v>
      </c>
      <c r="BI157" s="205">
        <f>IF(N157="nulová",J157,0)</f>
        <v>0</v>
      </c>
      <c r="BJ157" s="18" t="s">
        <v>78</v>
      </c>
      <c r="BK157" s="205">
        <f>ROUND(I157*H157,2)</f>
        <v>0</v>
      </c>
      <c r="BL157" s="18" t="s">
        <v>169</v>
      </c>
      <c r="BM157" s="204" t="s">
        <v>643</v>
      </c>
    </row>
    <row r="158" spans="1:65" s="2" customFormat="1" ht="19.5">
      <c r="A158" s="35"/>
      <c r="B158" s="36"/>
      <c r="C158" s="37"/>
      <c r="D158" s="206" t="s">
        <v>264</v>
      </c>
      <c r="E158" s="37"/>
      <c r="F158" s="207" t="s">
        <v>2675</v>
      </c>
      <c r="G158" s="37"/>
      <c r="H158" s="37"/>
      <c r="I158" s="116"/>
      <c r="J158" s="37"/>
      <c r="K158" s="37"/>
      <c r="L158" s="40"/>
      <c r="M158" s="208"/>
      <c r="N158" s="209"/>
      <c r="O158" s="65"/>
      <c r="P158" s="65"/>
      <c r="Q158" s="65"/>
      <c r="R158" s="65"/>
      <c r="S158" s="65"/>
      <c r="T158" s="66"/>
      <c r="U158" s="35"/>
      <c r="V158" s="35"/>
      <c r="W158" s="35"/>
      <c r="X158" s="35"/>
      <c r="Y158" s="35"/>
      <c r="Z158" s="35"/>
      <c r="AA158" s="35"/>
      <c r="AB158" s="35"/>
      <c r="AC158" s="35"/>
      <c r="AD158" s="35"/>
      <c r="AE158" s="35"/>
      <c r="AT158" s="18" t="s">
        <v>264</v>
      </c>
      <c r="AU158" s="18" t="s">
        <v>78</v>
      </c>
    </row>
    <row r="159" spans="1:65" s="2" customFormat="1" ht="16.5" customHeight="1">
      <c r="A159" s="35"/>
      <c r="B159" s="36"/>
      <c r="C159" s="193" t="s">
        <v>407</v>
      </c>
      <c r="D159" s="193" t="s">
        <v>164</v>
      </c>
      <c r="E159" s="194" t="s">
        <v>2676</v>
      </c>
      <c r="F159" s="195" t="s">
        <v>2677</v>
      </c>
      <c r="G159" s="196" t="s">
        <v>2640</v>
      </c>
      <c r="H159" s="197">
        <v>2</v>
      </c>
      <c r="I159" s="198"/>
      <c r="J159" s="199">
        <f>ROUND(I159*H159,2)</f>
        <v>0</v>
      </c>
      <c r="K159" s="195" t="s">
        <v>19</v>
      </c>
      <c r="L159" s="40"/>
      <c r="M159" s="200" t="s">
        <v>19</v>
      </c>
      <c r="N159" s="201" t="s">
        <v>42</v>
      </c>
      <c r="O159" s="65"/>
      <c r="P159" s="202">
        <f>O159*H159</f>
        <v>0</v>
      </c>
      <c r="Q159" s="202">
        <v>0</v>
      </c>
      <c r="R159" s="202">
        <f>Q159*H159</f>
        <v>0</v>
      </c>
      <c r="S159" s="202">
        <v>0</v>
      </c>
      <c r="T159" s="203">
        <f>S159*H159</f>
        <v>0</v>
      </c>
      <c r="U159" s="35"/>
      <c r="V159" s="35"/>
      <c r="W159" s="35"/>
      <c r="X159" s="35"/>
      <c r="Y159" s="35"/>
      <c r="Z159" s="35"/>
      <c r="AA159" s="35"/>
      <c r="AB159" s="35"/>
      <c r="AC159" s="35"/>
      <c r="AD159" s="35"/>
      <c r="AE159" s="35"/>
      <c r="AR159" s="204" t="s">
        <v>169</v>
      </c>
      <c r="AT159" s="204" t="s">
        <v>164</v>
      </c>
      <c r="AU159" s="204" t="s">
        <v>78</v>
      </c>
      <c r="AY159" s="18" t="s">
        <v>162</v>
      </c>
      <c r="BE159" s="205">
        <f>IF(N159="základní",J159,0)</f>
        <v>0</v>
      </c>
      <c r="BF159" s="205">
        <f>IF(N159="snížená",J159,0)</f>
        <v>0</v>
      </c>
      <c r="BG159" s="205">
        <f>IF(N159="zákl. přenesená",J159,0)</f>
        <v>0</v>
      </c>
      <c r="BH159" s="205">
        <f>IF(N159="sníž. přenesená",J159,0)</f>
        <v>0</v>
      </c>
      <c r="BI159" s="205">
        <f>IF(N159="nulová",J159,0)</f>
        <v>0</v>
      </c>
      <c r="BJ159" s="18" t="s">
        <v>78</v>
      </c>
      <c r="BK159" s="205">
        <f>ROUND(I159*H159,2)</f>
        <v>0</v>
      </c>
      <c r="BL159" s="18" t="s">
        <v>169</v>
      </c>
      <c r="BM159" s="204" t="s">
        <v>674</v>
      </c>
    </row>
    <row r="160" spans="1:65" s="2" customFormat="1" ht="19.5">
      <c r="A160" s="35"/>
      <c r="B160" s="36"/>
      <c r="C160" s="37"/>
      <c r="D160" s="206" t="s">
        <v>264</v>
      </c>
      <c r="E160" s="37"/>
      <c r="F160" s="207" t="s">
        <v>2675</v>
      </c>
      <c r="G160" s="37"/>
      <c r="H160" s="37"/>
      <c r="I160" s="116"/>
      <c r="J160" s="37"/>
      <c r="K160" s="37"/>
      <c r="L160" s="40"/>
      <c r="M160" s="208"/>
      <c r="N160" s="209"/>
      <c r="O160" s="65"/>
      <c r="P160" s="65"/>
      <c r="Q160" s="65"/>
      <c r="R160" s="65"/>
      <c r="S160" s="65"/>
      <c r="T160" s="66"/>
      <c r="U160" s="35"/>
      <c r="V160" s="35"/>
      <c r="W160" s="35"/>
      <c r="X160" s="35"/>
      <c r="Y160" s="35"/>
      <c r="Z160" s="35"/>
      <c r="AA160" s="35"/>
      <c r="AB160" s="35"/>
      <c r="AC160" s="35"/>
      <c r="AD160" s="35"/>
      <c r="AE160" s="35"/>
      <c r="AT160" s="18" t="s">
        <v>264</v>
      </c>
      <c r="AU160" s="18" t="s">
        <v>78</v>
      </c>
    </row>
    <row r="161" spans="1:65" s="2" customFormat="1" ht="16.5" customHeight="1">
      <c r="A161" s="35"/>
      <c r="B161" s="36"/>
      <c r="C161" s="193" t="s">
        <v>413</v>
      </c>
      <c r="D161" s="193" t="s">
        <v>164</v>
      </c>
      <c r="E161" s="194" t="s">
        <v>2678</v>
      </c>
      <c r="F161" s="195" t="s">
        <v>2679</v>
      </c>
      <c r="G161" s="196" t="s">
        <v>2640</v>
      </c>
      <c r="H161" s="197">
        <v>1</v>
      </c>
      <c r="I161" s="198"/>
      <c r="J161" s="199">
        <f>ROUND(I161*H161,2)</f>
        <v>0</v>
      </c>
      <c r="K161" s="195" t="s">
        <v>19</v>
      </c>
      <c r="L161" s="40"/>
      <c r="M161" s="200" t="s">
        <v>19</v>
      </c>
      <c r="N161" s="201" t="s">
        <v>42</v>
      </c>
      <c r="O161" s="65"/>
      <c r="P161" s="202">
        <f>O161*H161</f>
        <v>0</v>
      </c>
      <c r="Q161" s="202">
        <v>0</v>
      </c>
      <c r="R161" s="202">
        <f>Q161*H161</f>
        <v>0</v>
      </c>
      <c r="S161" s="202">
        <v>0</v>
      </c>
      <c r="T161" s="203">
        <f>S161*H161</f>
        <v>0</v>
      </c>
      <c r="U161" s="35"/>
      <c r="V161" s="35"/>
      <c r="W161" s="35"/>
      <c r="X161" s="35"/>
      <c r="Y161" s="35"/>
      <c r="Z161" s="35"/>
      <c r="AA161" s="35"/>
      <c r="AB161" s="35"/>
      <c r="AC161" s="35"/>
      <c r="AD161" s="35"/>
      <c r="AE161" s="35"/>
      <c r="AR161" s="204" t="s">
        <v>169</v>
      </c>
      <c r="AT161" s="204" t="s">
        <v>164</v>
      </c>
      <c r="AU161" s="204" t="s">
        <v>78</v>
      </c>
      <c r="AY161" s="18" t="s">
        <v>162</v>
      </c>
      <c r="BE161" s="205">
        <f>IF(N161="základní",J161,0)</f>
        <v>0</v>
      </c>
      <c r="BF161" s="205">
        <f>IF(N161="snížená",J161,0)</f>
        <v>0</v>
      </c>
      <c r="BG161" s="205">
        <f>IF(N161="zákl. přenesená",J161,0)</f>
        <v>0</v>
      </c>
      <c r="BH161" s="205">
        <f>IF(N161="sníž. přenesená",J161,0)</f>
        <v>0</v>
      </c>
      <c r="BI161" s="205">
        <f>IF(N161="nulová",J161,0)</f>
        <v>0</v>
      </c>
      <c r="BJ161" s="18" t="s">
        <v>78</v>
      </c>
      <c r="BK161" s="205">
        <f>ROUND(I161*H161,2)</f>
        <v>0</v>
      </c>
      <c r="BL161" s="18" t="s">
        <v>169</v>
      </c>
      <c r="BM161" s="204" t="s">
        <v>683</v>
      </c>
    </row>
    <row r="162" spans="1:65" s="2" customFormat="1" ht="19.5">
      <c r="A162" s="35"/>
      <c r="B162" s="36"/>
      <c r="C162" s="37"/>
      <c r="D162" s="206" t="s">
        <v>264</v>
      </c>
      <c r="E162" s="37"/>
      <c r="F162" s="207" t="s">
        <v>2675</v>
      </c>
      <c r="G162" s="37"/>
      <c r="H162" s="37"/>
      <c r="I162" s="116"/>
      <c r="J162" s="37"/>
      <c r="K162" s="37"/>
      <c r="L162" s="40"/>
      <c r="M162" s="208"/>
      <c r="N162" s="209"/>
      <c r="O162" s="65"/>
      <c r="P162" s="65"/>
      <c r="Q162" s="65"/>
      <c r="R162" s="65"/>
      <c r="S162" s="65"/>
      <c r="T162" s="66"/>
      <c r="U162" s="35"/>
      <c r="V162" s="35"/>
      <c r="W162" s="35"/>
      <c r="X162" s="35"/>
      <c r="Y162" s="35"/>
      <c r="Z162" s="35"/>
      <c r="AA162" s="35"/>
      <c r="AB162" s="35"/>
      <c r="AC162" s="35"/>
      <c r="AD162" s="35"/>
      <c r="AE162" s="35"/>
      <c r="AT162" s="18" t="s">
        <v>264</v>
      </c>
      <c r="AU162" s="18" t="s">
        <v>78</v>
      </c>
    </row>
    <row r="163" spans="1:65" s="2" customFormat="1" ht="16.5" customHeight="1">
      <c r="A163" s="35"/>
      <c r="B163" s="36"/>
      <c r="C163" s="193" t="s">
        <v>417</v>
      </c>
      <c r="D163" s="193" t="s">
        <v>164</v>
      </c>
      <c r="E163" s="194" t="s">
        <v>2680</v>
      </c>
      <c r="F163" s="195" t="s">
        <v>2681</v>
      </c>
      <c r="G163" s="196" t="s">
        <v>2640</v>
      </c>
      <c r="H163" s="197">
        <v>2</v>
      </c>
      <c r="I163" s="198"/>
      <c r="J163" s="199">
        <f>ROUND(I163*H163,2)</f>
        <v>0</v>
      </c>
      <c r="K163" s="195" t="s">
        <v>19</v>
      </c>
      <c r="L163" s="40"/>
      <c r="M163" s="200" t="s">
        <v>19</v>
      </c>
      <c r="N163" s="201" t="s">
        <v>42</v>
      </c>
      <c r="O163" s="65"/>
      <c r="P163" s="202">
        <f>O163*H163</f>
        <v>0</v>
      </c>
      <c r="Q163" s="202">
        <v>0</v>
      </c>
      <c r="R163" s="202">
        <f>Q163*H163</f>
        <v>0</v>
      </c>
      <c r="S163" s="202">
        <v>0</v>
      </c>
      <c r="T163" s="203">
        <f>S163*H163</f>
        <v>0</v>
      </c>
      <c r="U163" s="35"/>
      <c r="V163" s="35"/>
      <c r="W163" s="35"/>
      <c r="X163" s="35"/>
      <c r="Y163" s="35"/>
      <c r="Z163" s="35"/>
      <c r="AA163" s="35"/>
      <c r="AB163" s="35"/>
      <c r="AC163" s="35"/>
      <c r="AD163" s="35"/>
      <c r="AE163" s="35"/>
      <c r="AR163" s="204" t="s">
        <v>169</v>
      </c>
      <c r="AT163" s="204" t="s">
        <v>164</v>
      </c>
      <c r="AU163" s="204" t="s">
        <v>78</v>
      </c>
      <c r="AY163" s="18" t="s">
        <v>162</v>
      </c>
      <c r="BE163" s="205">
        <f>IF(N163="základní",J163,0)</f>
        <v>0</v>
      </c>
      <c r="BF163" s="205">
        <f>IF(N163="snížená",J163,0)</f>
        <v>0</v>
      </c>
      <c r="BG163" s="205">
        <f>IF(N163="zákl. přenesená",J163,0)</f>
        <v>0</v>
      </c>
      <c r="BH163" s="205">
        <f>IF(N163="sníž. přenesená",J163,0)</f>
        <v>0</v>
      </c>
      <c r="BI163" s="205">
        <f>IF(N163="nulová",J163,0)</f>
        <v>0</v>
      </c>
      <c r="BJ163" s="18" t="s">
        <v>78</v>
      </c>
      <c r="BK163" s="205">
        <f>ROUND(I163*H163,2)</f>
        <v>0</v>
      </c>
      <c r="BL163" s="18" t="s">
        <v>169</v>
      </c>
      <c r="BM163" s="204" t="s">
        <v>691</v>
      </c>
    </row>
    <row r="164" spans="1:65" s="2" customFormat="1" ht="19.5">
      <c r="A164" s="35"/>
      <c r="B164" s="36"/>
      <c r="C164" s="37"/>
      <c r="D164" s="206" t="s">
        <v>264</v>
      </c>
      <c r="E164" s="37"/>
      <c r="F164" s="207" t="s">
        <v>2675</v>
      </c>
      <c r="G164" s="37"/>
      <c r="H164" s="37"/>
      <c r="I164" s="116"/>
      <c r="J164" s="37"/>
      <c r="K164" s="37"/>
      <c r="L164" s="40"/>
      <c r="M164" s="208"/>
      <c r="N164" s="209"/>
      <c r="O164" s="65"/>
      <c r="P164" s="65"/>
      <c r="Q164" s="65"/>
      <c r="R164" s="65"/>
      <c r="S164" s="65"/>
      <c r="T164" s="66"/>
      <c r="U164" s="35"/>
      <c r="V164" s="35"/>
      <c r="W164" s="35"/>
      <c r="X164" s="35"/>
      <c r="Y164" s="35"/>
      <c r="Z164" s="35"/>
      <c r="AA164" s="35"/>
      <c r="AB164" s="35"/>
      <c r="AC164" s="35"/>
      <c r="AD164" s="35"/>
      <c r="AE164" s="35"/>
      <c r="AT164" s="18" t="s">
        <v>264</v>
      </c>
      <c r="AU164" s="18" t="s">
        <v>78</v>
      </c>
    </row>
    <row r="165" spans="1:65" s="2" customFormat="1" ht="16.5" customHeight="1">
      <c r="A165" s="35"/>
      <c r="B165" s="36"/>
      <c r="C165" s="193" t="s">
        <v>422</v>
      </c>
      <c r="D165" s="193" t="s">
        <v>164</v>
      </c>
      <c r="E165" s="194" t="s">
        <v>2682</v>
      </c>
      <c r="F165" s="195" t="s">
        <v>2683</v>
      </c>
      <c r="G165" s="196" t="s">
        <v>2640</v>
      </c>
      <c r="H165" s="197">
        <v>7</v>
      </c>
      <c r="I165" s="198"/>
      <c r="J165" s="199">
        <f>ROUND(I165*H165,2)</f>
        <v>0</v>
      </c>
      <c r="K165" s="195" t="s">
        <v>19</v>
      </c>
      <c r="L165" s="40"/>
      <c r="M165" s="200" t="s">
        <v>19</v>
      </c>
      <c r="N165" s="201" t="s">
        <v>42</v>
      </c>
      <c r="O165" s="65"/>
      <c r="P165" s="202">
        <f>O165*H165</f>
        <v>0</v>
      </c>
      <c r="Q165" s="202">
        <v>0</v>
      </c>
      <c r="R165" s="202">
        <f>Q165*H165</f>
        <v>0</v>
      </c>
      <c r="S165" s="202">
        <v>0</v>
      </c>
      <c r="T165" s="203">
        <f>S165*H165</f>
        <v>0</v>
      </c>
      <c r="U165" s="35"/>
      <c r="V165" s="35"/>
      <c r="W165" s="35"/>
      <c r="X165" s="35"/>
      <c r="Y165" s="35"/>
      <c r="Z165" s="35"/>
      <c r="AA165" s="35"/>
      <c r="AB165" s="35"/>
      <c r="AC165" s="35"/>
      <c r="AD165" s="35"/>
      <c r="AE165" s="35"/>
      <c r="AR165" s="204" t="s">
        <v>169</v>
      </c>
      <c r="AT165" s="204" t="s">
        <v>164</v>
      </c>
      <c r="AU165" s="204" t="s">
        <v>78</v>
      </c>
      <c r="AY165" s="18" t="s">
        <v>162</v>
      </c>
      <c r="BE165" s="205">
        <f>IF(N165="základní",J165,0)</f>
        <v>0</v>
      </c>
      <c r="BF165" s="205">
        <f>IF(N165="snížená",J165,0)</f>
        <v>0</v>
      </c>
      <c r="BG165" s="205">
        <f>IF(N165="zákl. přenesená",J165,0)</f>
        <v>0</v>
      </c>
      <c r="BH165" s="205">
        <f>IF(N165="sníž. přenesená",J165,0)</f>
        <v>0</v>
      </c>
      <c r="BI165" s="205">
        <f>IF(N165="nulová",J165,0)</f>
        <v>0</v>
      </c>
      <c r="BJ165" s="18" t="s">
        <v>78</v>
      </c>
      <c r="BK165" s="205">
        <f>ROUND(I165*H165,2)</f>
        <v>0</v>
      </c>
      <c r="BL165" s="18" t="s">
        <v>169</v>
      </c>
      <c r="BM165" s="204" t="s">
        <v>705</v>
      </c>
    </row>
    <row r="166" spans="1:65" s="2" customFormat="1" ht="19.5">
      <c r="A166" s="35"/>
      <c r="B166" s="36"/>
      <c r="C166" s="37"/>
      <c r="D166" s="206" t="s">
        <v>264</v>
      </c>
      <c r="E166" s="37"/>
      <c r="F166" s="207" t="s">
        <v>2675</v>
      </c>
      <c r="G166" s="37"/>
      <c r="H166" s="37"/>
      <c r="I166" s="116"/>
      <c r="J166" s="37"/>
      <c r="K166" s="37"/>
      <c r="L166" s="40"/>
      <c r="M166" s="208"/>
      <c r="N166" s="209"/>
      <c r="O166" s="65"/>
      <c r="P166" s="65"/>
      <c r="Q166" s="65"/>
      <c r="R166" s="65"/>
      <c r="S166" s="65"/>
      <c r="T166" s="66"/>
      <c r="U166" s="35"/>
      <c r="V166" s="35"/>
      <c r="W166" s="35"/>
      <c r="X166" s="35"/>
      <c r="Y166" s="35"/>
      <c r="Z166" s="35"/>
      <c r="AA166" s="35"/>
      <c r="AB166" s="35"/>
      <c r="AC166" s="35"/>
      <c r="AD166" s="35"/>
      <c r="AE166" s="35"/>
      <c r="AT166" s="18" t="s">
        <v>264</v>
      </c>
      <c r="AU166" s="18" t="s">
        <v>78</v>
      </c>
    </row>
    <row r="167" spans="1:65" s="2" customFormat="1" ht="16.5" customHeight="1">
      <c r="A167" s="35"/>
      <c r="B167" s="36"/>
      <c r="C167" s="193" t="s">
        <v>430</v>
      </c>
      <c r="D167" s="193" t="s">
        <v>164</v>
      </c>
      <c r="E167" s="194" t="s">
        <v>2684</v>
      </c>
      <c r="F167" s="195" t="s">
        <v>2685</v>
      </c>
      <c r="G167" s="196" t="s">
        <v>2640</v>
      </c>
      <c r="H167" s="197">
        <v>1</v>
      </c>
      <c r="I167" s="198"/>
      <c r="J167" s="199">
        <f>ROUND(I167*H167,2)</f>
        <v>0</v>
      </c>
      <c r="K167" s="195" t="s">
        <v>19</v>
      </c>
      <c r="L167" s="40"/>
      <c r="M167" s="200" t="s">
        <v>19</v>
      </c>
      <c r="N167" s="201" t="s">
        <v>42</v>
      </c>
      <c r="O167" s="65"/>
      <c r="P167" s="202">
        <f>O167*H167</f>
        <v>0</v>
      </c>
      <c r="Q167" s="202">
        <v>0</v>
      </c>
      <c r="R167" s="202">
        <f>Q167*H167</f>
        <v>0</v>
      </c>
      <c r="S167" s="202">
        <v>0</v>
      </c>
      <c r="T167" s="203">
        <f>S167*H167</f>
        <v>0</v>
      </c>
      <c r="U167" s="35"/>
      <c r="V167" s="35"/>
      <c r="W167" s="35"/>
      <c r="X167" s="35"/>
      <c r="Y167" s="35"/>
      <c r="Z167" s="35"/>
      <c r="AA167" s="35"/>
      <c r="AB167" s="35"/>
      <c r="AC167" s="35"/>
      <c r="AD167" s="35"/>
      <c r="AE167" s="35"/>
      <c r="AR167" s="204" t="s">
        <v>169</v>
      </c>
      <c r="AT167" s="204" t="s">
        <v>164</v>
      </c>
      <c r="AU167" s="204" t="s">
        <v>78</v>
      </c>
      <c r="AY167" s="18" t="s">
        <v>162</v>
      </c>
      <c r="BE167" s="205">
        <f>IF(N167="základní",J167,0)</f>
        <v>0</v>
      </c>
      <c r="BF167" s="205">
        <f>IF(N167="snížená",J167,0)</f>
        <v>0</v>
      </c>
      <c r="BG167" s="205">
        <f>IF(N167="zákl. přenesená",J167,0)</f>
        <v>0</v>
      </c>
      <c r="BH167" s="205">
        <f>IF(N167="sníž. přenesená",J167,0)</f>
        <v>0</v>
      </c>
      <c r="BI167" s="205">
        <f>IF(N167="nulová",J167,0)</f>
        <v>0</v>
      </c>
      <c r="BJ167" s="18" t="s">
        <v>78</v>
      </c>
      <c r="BK167" s="205">
        <f>ROUND(I167*H167,2)</f>
        <v>0</v>
      </c>
      <c r="BL167" s="18" t="s">
        <v>169</v>
      </c>
      <c r="BM167" s="204" t="s">
        <v>715</v>
      </c>
    </row>
    <row r="168" spans="1:65" s="2" customFormat="1" ht="19.5">
      <c r="A168" s="35"/>
      <c r="B168" s="36"/>
      <c r="C168" s="37"/>
      <c r="D168" s="206" t="s">
        <v>264</v>
      </c>
      <c r="E168" s="37"/>
      <c r="F168" s="207" t="s">
        <v>2675</v>
      </c>
      <c r="G168" s="37"/>
      <c r="H168" s="37"/>
      <c r="I168" s="116"/>
      <c r="J168" s="37"/>
      <c r="K168" s="37"/>
      <c r="L168" s="40"/>
      <c r="M168" s="208"/>
      <c r="N168" s="209"/>
      <c r="O168" s="65"/>
      <c r="P168" s="65"/>
      <c r="Q168" s="65"/>
      <c r="R168" s="65"/>
      <c r="S168" s="65"/>
      <c r="T168" s="66"/>
      <c r="U168" s="35"/>
      <c r="V168" s="35"/>
      <c r="W168" s="35"/>
      <c r="X168" s="35"/>
      <c r="Y168" s="35"/>
      <c r="Z168" s="35"/>
      <c r="AA168" s="35"/>
      <c r="AB168" s="35"/>
      <c r="AC168" s="35"/>
      <c r="AD168" s="35"/>
      <c r="AE168" s="35"/>
      <c r="AT168" s="18" t="s">
        <v>264</v>
      </c>
      <c r="AU168" s="18" t="s">
        <v>78</v>
      </c>
    </row>
    <row r="169" spans="1:65" s="2" customFormat="1" ht="21.75" customHeight="1">
      <c r="A169" s="35"/>
      <c r="B169" s="36"/>
      <c r="C169" s="193" t="s">
        <v>436</v>
      </c>
      <c r="D169" s="193" t="s">
        <v>164</v>
      </c>
      <c r="E169" s="194" t="s">
        <v>2686</v>
      </c>
      <c r="F169" s="195" t="s">
        <v>2687</v>
      </c>
      <c r="G169" s="196" t="s">
        <v>2640</v>
      </c>
      <c r="H169" s="197">
        <v>1</v>
      </c>
      <c r="I169" s="198"/>
      <c r="J169" s="199">
        <f>ROUND(I169*H169,2)</f>
        <v>0</v>
      </c>
      <c r="K169" s="195" t="s">
        <v>19</v>
      </c>
      <c r="L169" s="40"/>
      <c r="M169" s="200" t="s">
        <v>19</v>
      </c>
      <c r="N169" s="201" t="s">
        <v>42</v>
      </c>
      <c r="O169" s="65"/>
      <c r="P169" s="202">
        <f>O169*H169</f>
        <v>0</v>
      </c>
      <c r="Q169" s="202">
        <v>0</v>
      </c>
      <c r="R169" s="202">
        <f>Q169*H169</f>
        <v>0</v>
      </c>
      <c r="S169" s="202">
        <v>0</v>
      </c>
      <c r="T169" s="203">
        <f>S169*H169</f>
        <v>0</v>
      </c>
      <c r="U169" s="35"/>
      <c r="V169" s="35"/>
      <c r="W169" s="35"/>
      <c r="X169" s="35"/>
      <c r="Y169" s="35"/>
      <c r="Z169" s="35"/>
      <c r="AA169" s="35"/>
      <c r="AB169" s="35"/>
      <c r="AC169" s="35"/>
      <c r="AD169" s="35"/>
      <c r="AE169" s="35"/>
      <c r="AR169" s="204" t="s">
        <v>169</v>
      </c>
      <c r="AT169" s="204" t="s">
        <v>164</v>
      </c>
      <c r="AU169" s="204" t="s">
        <v>78</v>
      </c>
      <c r="AY169" s="18" t="s">
        <v>162</v>
      </c>
      <c r="BE169" s="205">
        <f>IF(N169="základní",J169,0)</f>
        <v>0</v>
      </c>
      <c r="BF169" s="205">
        <f>IF(N169="snížená",J169,0)</f>
        <v>0</v>
      </c>
      <c r="BG169" s="205">
        <f>IF(N169="zákl. přenesená",J169,0)</f>
        <v>0</v>
      </c>
      <c r="BH169" s="205">
        <f>IF(N169="sníž. přenesená",J169,0)</f>
        <v>0</v>
      </c>
      <c r="BI169" s="205">
        <f>IF(N169="nulová",J169,0)</f>
        <v>0</v>
      </c>
      <c r="BJ169" s="18" t="s">
        <v>78</v>
      </c>
      <c r="BK169" s="205">
        <f>ROUND(I169*H169,2)</f>
        <v>0</v>
      </c>
      <c r="BL169" s="18" t="s">
        <v>169</v>
      </c>
      <c r="BM169" s="204" t="s">
        <v>723</v>
      </c>
    </row>
    <row r="170" spans="1:65" s="2" customFormat="1" ht="19.5">
      <c r="A170" s="35"/>
      <c r="B170" s="36"/>
      <c r="C170" s="37"/>
      <c r="D170" s="206" t="s">
        <v>264</v>
      </c>
      <c r="E170" s="37"/>
      <c r="F170" s="207" t="s">
        <v>2688</v>
      </c>
      <c r="G170" s="37"/>
      <c r="H170" s="37"/>
      <c r="I170" s="116"/>
      <c r="J170" s="37"/>
      <c r="K170" s="37"/>
      <c r="L170" s="40"/>
      <c r="M170" s="208"/>
      <c r="N170" s="209"/>
      <c r="O170" s="65"/>
      <c r="P170" s="65"/>
      <c r="Q170" s="65"/>
      <c r="R170" s="65"/>
      <c r="S170" s="65"/>
      <c r="T170" s="66"/>
      <c r="U170" s="35"/>
      <c r="V170" s="35"/>
      <c r="W170" s="35"/>
      <c r="X170" s="35"/>
      <c r="Y170" s="35"/>
      <c r="Z170" s="35"/>
      <c r="AA170" s="35"/>
      <c r="AB170" s="35"/>
      <c r="AC170" s="35"/>
      <c r="AD170" s="35"/>
      <c r="AE170" s="35"/>
      <c r="AT170" s="18" t="s">
        <v>264</v>
      </c>
      <c r="AU170" s="18" t="s">
        <v>78</v>
      </c>
    </row>
    <row r="171" spans="1:65" s="2" customFormat="1" ht="16.5" customHeight="1">
      <c r="A171" s="35"/>
      <c r="B171" s="36"/>
      <c r="C171" s="193" t="s">
        <v>440</v>
      </c>
      <c r="D171" s="193" t="s">
        <v>164</v>
      </c>
      <c r="E171" s="194" t="s">
        <v>2689</v>
      </c>
      <c r="F171" s="195" t="s">
        <v>2690</v>
      </c>
      <c r="G171" s="196" t="s">
        <v>2640</v>
      </c>
      <c r="H171" s="197">
        <v>1</v>
      </c>
      <c r="I171" s="198"/>
      <c r="J171" s="199">
        <f>ROUND(I171*H171,2)</f>
        <v>0</v>
      </c>
      <c r="K171" s="195" t="s">
        <v>19</v>
      </c>
      <c r="L171" s="40"/>
      <c r="M171" s="200" t="s">
        <v>19</v>
      </c>
      <c r="N171" s="201" t="s">
        <v>42</v>
      </c>
      <c r="O171" s="65"/>
      <c r="P171" s="202">
        <f>O171*H171</f>
        <v>0</v>
      </c>
      <c r="Q171" s="202">
        <v>0</v>
      </c>
      <c r="R171" s="202">
        <f>Q171*H171</f>
        <v>0</v>
      </c>
      <c r="S171" s="202">
        <v>0</v>
      </c>
      <c r="T171" s="203">
        <f>S171*H171</f>
        <v>0</v>
      </c>
      <c r="U171" s="35"/>
      <c r="V171" s="35"/>
      <c r="W171" s="35"/>
      <c r="X171" s="35"/>
      <c r="Y171" s="35"/>
      <c r="Z171" s="35"/>
      <c r="AA171" s="35"/>
      <c r="AB171" s="35"/>
      <c r="AC171" s="35"/>
      <c r="AD171" s="35"/>
      <c r="AE171" s="35"/>
      <c r="AR171" s="204" t="s">
        <v>169</v>
      </c>
      <c r="AT171" s="204" t="s">
        <v>164</v>
      </c>
      <c r="AU171" s="204" t="s">
        <v>78</v>
      </c>
      <c r="AY171" s="18" t="s">
        <v>162</v>
      </c>
      <c r="BE171" s="205">
        <f>IF(N171="základní",J171,0)</f>
        <v>0</v>
      </c>
      <c r="BF171" s="205">
        <f>IF(N171="snížená",J171,0)</f>
        <v>0</v>
      </c>
      <c r="BG171" s="205">
        <f>IF(N171="zákl. přenesená",J171,0)</f>
        <v>0</v>
      </c>
      <c r="BH171" s="205">
        <f>IF(N171="sníž. přenesená",J171,0)</f>
        <v>0</v>
      </c>
      <c r="BI171" s="205">
        <f>IF(N171="nulová",J171,0)</f>
        <v>0</v>
      </c>
      <c r="BJ171" s="18" t="s">
        <v>78</v>
      </c>
      <c r="BK171" s="205">
        <f>ROUND(I171*H171,2)</f>
        <v>0</v>
      </c>
      <c r="BL171" s="18" t="s">
        <v>169</v>
      </c>
      <c r="BM171" s="204" t="s">
        <v>748</v>
      </c>
    </row>
    <row r="172" spans="1:65" s="2" customFormat="1" ht="19.5">
      <c r="A172" s="35"/>
      <c r="B172" s="36"/>
      <c r="C172" s="37"/>
      <c r="D172" s="206" t="s">
        <v>264</v>
      </c>
      <c r="E172" s="37"/>
      <c r="F172" s="207" t="s">
        <v>2691</v>
      </c>
      <c r="G172" s="37"/>
      <c r="H172" s="37"/>
      <c r="I172" s="116"/>
      <c r="J172" s="37"/>
      <c r="K172" s="37"/>
      <c r="L172" s="40"/>
      <c r="M172" s="208"/>
      <c r="N172" s="209"/>
      <c r="O172" s="65"/>
      <c r="P172" s="65"/>
      <c r="Q172" s="65"/>
      <c r="R172" s="65"/>
      <c r="S172" s="65"/>
      <c r="T172" s="66"/>
      <c r="U172" s="35"/>
      <c r="V172" s="35"/>
      <c r="W172" s="35"/>
      <c r="X172" s="35"/>
      <c r="Y172" s="35"/>
      <c r="Z172" s="35"/>
      <c r="AA172" s="35"/>
      <c r="AB172" s="35"/>
      <c r="AC172" s="35"/>
      <c r="AD172" s="35"/>
      <c r="AE172" s="35"/>
      <c r="AT172" s="18" t="s">
        <v>264</v>
      </c>
      <c r="AU172" s="18" t="s">
        <v>78</v>
      </c>
    </row>
    <row r="173" spans="1:65" s="2" customFormat="1" ht="16.5" customHeight="1">
      <c r="A173" s="35"/>
      <c r="B173" s="36"/>
      <c r="C173" s="193" t="s">
        <v>444</v>
      </c>
      <c r="D173" s="193" t="s">
        <v>164</v>
      </c>
      <c r="E173" s="194" t="s">
        <v>2692</v>
      </c>
      <c r="F173" s="195" t="s">
        <v>2693</v>
      </c>
      <c r="G173" s="196" t="s">
        <v>2204</v>
      </c>
      <c r="H173" s="197">
        <v>68</v>
      </c>
      <c r="I173" s="198"/>
      <c r="J173" s="199">
        <f>ROUND(I173*H173,2)</f>
        <v>0</v>
      </c>
      <c r="K173" s="195" t="s">
        <v>19</v>
      </c>
      <c r="L173" s="40"/>
      <c r="M173" s="200" t="s">
        <v>19</v>
      </c>
      <c r="N173" s="201" t="s">
        <v>42</v>
      </c>
      <c r="O173" s="65"/>
      <c r="P173" s="202">
        <f>O173*H173</f>
        <v>0</v>
      </c>
      <c r="Q173" s="202">
        <v>0</v>
      </c>
      <c r="R173" s="202">
        <f>Q173*H173</f>
        <v>0</v>
      </c>
      <c r="S173" s="202">
        <v>0</v>
      </c>
      <c r="T173" s="203">
        <f>S173*H173</f>
        <v>0</v>
      </c>
      <c r="U173" s="35"/>
      <c r="V173" s="35"/>
      <c r="W173" s="35"/>
      <c r="X173" s="35"/>
      <c r="Y173" s="35"/>
      <c r="Z173" s="35"/>
      <c r="AA173" s="35"/>
      <c r="AB173" s="35"/>
      <c r="AC173" s="35"/>
      <c r="AD173" s="35"/>
      <c r="AE173" s="35"/>
      <c r="AR173" s="204" t="s">
        <v>169</v>
      </c>
      <c r="AT173" s="204" t="s">
        <v>164</v>
      </c>
      <c r="AU173" s="204" t="s">
        <v>78</v>
      </c>
      <c r="AY173" s="18" t="s">
        <v>162</v>
      </c>
      <c r="BE173" s="205">
        <f>IF(N173="základní",J173,0)</f>
        <v>0</v>
      </c>
      <c r="BF173" s="205">
        <f>IF(N173="snížená",J173,0)</f>
        <v>0</v>
      </c>
      <c r="BG173" s="205">
        <f>IF(N173="zákl. přenesená",J173,0)</f>
        <v>0</v>
      </c>
      <c r="BH173" s="205">
        <f>IF(N173="sníž. přenesená",J173,0)</f>
        <v>0</v>
      </c>
      <c r="BI173" s="205">
        <f>IF(N173="nulová",J173,0)</f>
        <v>0</v>
      </c>
      <c r="BJ173" s="18" t="s">
        <v>78</v>
      </c>
      <c r="BK173" s="205">
        <f>ROUND(I173*H173,2)</f>
        <v>0</v>
      </c>
      <c r="BL173" s="18" t="s">
        <v>169</v>
      </c>
      <c r="BM173" s="204" t="s">
        <v>761</v>
      </c>
    </row>
    <row r="174" spans="1:65" s="2" customFormat="1" ht="19.5">
      <c r="A174" s="35"/>
      <c r="B174" s="36"/>
      <c r="C174" s="37"/>
      <c r="D174" s="206" t="s">
        <v>264</v>
      </c>
      <c r="E174" s="37"/>
      <c r="F174" s="207" t="s">
        <v>2691</v>
      </c>
      <c r="G174" s="37"/>
      <c r="H174" s="37"/>
      <c r="I174" s="116"/>
      <c r="J174" s="37"/>
      <c r="K174" s="37"/>
      <c r="L174" s="40"/>
      <c r="M174" s="208"/>
      <c r="N174" s="209"/>
      <c r="O174" s="65"/>
      <c r="P174" s="65"/>
      <c r="Q174" s="65"/>
      <c r="R174" s="65"/>
      <c r="S174" s="65"/>
      <c r="T174" s="66"/>
      <c r="U174" s="35"/>
      <c r="V174" s="35"/>
      <c r="W174" s="35"/>
      <c r="X174" s="35"/>
      <c r="Y174" s="35"/>
      <c r="Z174" s="35"/>
      <c r="AA174" s="35"/>
      <c r="AB174" s="35"/>
      <c r="AC174" s="35"/>
      <c r="AD174" s="35"/>
      <c r="AE174" s="35"/>
      <c r="AT174" s="18" t="s">
        <v>264</v>
      </c>
      <c r="AU174" s="18" t="s">
        <v>78</v>
      </c>
    </row>
    <row r="175" spans="1:65" s="2" customFormat="1" ht="16.5" customHeight="1">
      <c r="A175" s="35"/>
      <c r="B175" s="36"/>
      <c r="C175" s="193" t="s">
        <v>450</v>
      </c>
      <c r="D175" s="193" t="s">
        <v>164</v>
      </c>
      <c r="E175" s="194" t="s">
        <v>2694</v>
      </c>
      <c r="F175" s="195" t="s">
        <v>2695</v>
      </c>
      <c r="G175" s="196" t="s">
        <v>2204</v>
      </c>
      <c r="H175" s="197">
        <v>14</v>
      </c>
      <c r="I175" s="198"/>
      <c r="J175" s="199">
        <f>ROUND(I175*H175,2)</f>
        <v>0</v>
      </c>
      <c r="K175" s="195" t="s">
        <v>19</v>
      </c>
      <c r="L175" s="40"/>
      <c r="M175" s="200" t="s">
        <v>19</v>
      </c>
      <c r="N175" s="201" t="s">
        <v>42</v>
      </c>
      <c r="O175" s="65"/>
      <c r="P175" s="202">
        <f>O175*H175</f>
        <v>0</v>
      </c>
      <c r="Q175" s="202">
        <v>0</v>
      </c>
      <c r="R175" s="202">
        <f>Q175*H175</f>
        <v>0</v>
      </c>
      <c r="S175" s="202">
        <v>0</v>
      </c>
      <c r="T175" s="203">
        <f>S175*H175</f>
        <v>0</v>
      </c>
      <c r="U175" s="35"/>
      <c r="V175" s="35"/>
      <c r="W175" s="35"/>
      <c r="X175" s="35"/>
      <c r="Y175" s="35"/>
      <c r="Z175" s="35"/>
      <c r="AA175" s="35"/>
      <c r="AB175" s="35"/>
      <c r="AC175" s="35"/>
      <c r="AD175" s="35"/>
      <c r="AE175" s="35"/>
      <c r="AR175" s="204" t="s">
        <v>169</v>
      </c>
      <c r="AT175" s="204" t="s">
        <v>164</v>
      </c>
      <c r="AU175" s="204" t="s">
        <v>78</v>
      </c>
      <c r="AY175" s="18" t="s">
        <v>162</v>
      </c>
      <c r="BE175" s="205">
        <f>IF(N175="základní",J175,0)</f>
        <v>0</v>
      </c>
      <c r="BF175" s="205">
        <f>IF(N175="snížená",J175,0)</f>
        <v>0</v>
      </c>
      <c r="BG175" s="205">
        <f>IF(N175="zákl. přenesená",J175,0)</f>
        <v>0</v>
      </c>
      <c r="BH175" s="205">
        <f>IF(N175="sníž. přenesená",J175,0)</f>
        <v>0</v>
      </c>
      <c r="BI175" s="205">
        <f>IF(N175="nulová",J175,0)</f>
        <v>0</v>
      </c>
      <c r="BJ175" s="18" t="s">
        <v>78</v>
      </c>
      <c r="BK175" s="205">
        <f>ROUND(I175*H175,2)</f>
        <v>0</v>
      </c>
      <c r="BL175" s="18" t="s">
        <v>169</v>
      </c>
      <c r="BM175" s="204" t="s">
        <v>771</v>
      </c>
    </row>
    <row r="176" spans="1:65" s="2" customFormat="1" ht="19.5">
      <c r="A176" s="35"/>
      <c r="B176" s="36"/>
      <c r="C176" s="37"/>
      <c r="D176" s="206" t="s">
        <v>264</v>
      </c>
      <c r="E176" s="37"/>
      <c r="F176" s="207" t="s">
        <v>2691</v>
      </c>
      <c r="G176" s="37"/>
      <c r="H176" s="37"/>
      <c r="I176" s="116"/>
      <c r="J176" s="37"/>
      <c r="K176" s="37"/>
      <c r="L176" s="40"/>
      <c r="M176" s="208"/>
      <c r="N176" s="209"/>
      <c r="O176" s="65"/>
      <c r="P176" s="65"/>
      <c r="Q176" s="65"/>
      <c r="R176" s="65"/>
      <c r="S176" s="65"/>
      <c r="T176" s="66"/>
      <c r="U176" s="35"/>
      <c r="V176" s="35"/>
      <c r="W176" s="35"/>
      <c r="X176" s="35"/>
      <c r="Y176" s="35"/>
      <c r="Z176" s="35"/>
      <c r="AA176" s="35"/>
      <c r="AB176" s="35"/>
      <c r="AC176" s="35"/>
      <c r="AD176" s="35"/>
      <c r="AE176" s="35"/>
      <c r="AT176" s="18" t="s">
        <v>264</v>
      </c>
      <c r="AU176" s="18" t="s">
        <v>78</v>
      </c>
    </row>
    <row r="177" spans="1:65" s="2" customFormat="1" ht="16.5" customHeight="1">
      <c r="A177" s="35"/>
      <c r="B177" s="36"/>
      <c r="C177" s="193" t="s">
        <v>454</v>
      </c>
      <c r="D177" s="193" t="s">
        <v>164</v>
      </c>
      <c r="E177" s="194" t="s">
        <v>2696</v>
      </c>
      <c r="F177" s="195" t="s">
        <v>2697</v>
      </c>
      <c r="G177" s="196" t="s">
        <v>2640</v>
      </c>
      <c r="H177" s="197">
        <v>1</v>
      </c>
      <c r="I177" s="198"/>
      <c r="J177" s="199">
        <f>ROUND(I177*H177,2)</f>
        <v>0</v>
      </c>
      <c r="K177" s="195" t="s">
        <v>19</v>
      </c>
      <c r="L177" s="40"/>
      <c r="M177" s="200" t="s">
        <v>19</v>
      </c>
      <c r="N177" s="201" t="s">
        <v>42</v>
      </c>
      <c r="O177" s="65"/>
      <c r="P177" s="202">
        <f>O177*H177</f>
        <v>0</v>
      </c>
      <c r="Q177" s="202">
        <v>0</v>
      </c>
      <c r="R177" s="202">
        <f>Q177*H177</f>
        <v>0</v>
      </c>
      <c r="S177" s="202">
        <v>0</v>
      </c>
      <c r="T177" s="203">
        <f>S177*H177</f>
        <v>0</v>
      </c>
      <c r="U177" s="35"/>
      <c r="V177" s="35"/>
      <c r="W177" s="35"/>
      <c r="X177" s="35"/>
      <c r="Y177" s="35"/>
      <c r="Z177" s="35"/>
      <c r="AA177" s="35"/>
      <c r="AB177" s="35"/>
      <c r="AC177" s="35"/>
      <c r="AD177" s="35"/>
      <c r="AE177" s="35"/>
      <c r="AR177" s="204" t="s">
        <v>169</v>
      </c>
      <c r="AT177" s="204" t="s">
        <v>164</v>
      </c>
      <c r="AU177" s="204" t="s">
        <v>78</v>
      </c>
      <c r="AY177" s="18" t="s">
        <v>162</v>
      </c>
      <c r="BE177" s="205">
        <f>IF(N177="základní",J177,0)</f>
        <v>0</v>
      </c>
      <c r="BF177" s="205">
        <f>IF(N177="snížená",J177,0)</f>
        <v>0</v>
      </c>
      <c r="BG177" s="205">
        <f>IF(N177="zákl. přenesená",J177,0)</f>
        <v>0</v>
      </c>
      <c r="BH177" s="205">
        <f>IF(N177="sníž. přenesená",J177,0)</f>
        <v>0</v>
      </c>
      <c r="BI177" s="205">
        <f>IF(N177="nulová",J177,0)</f>
        <v>0</v>
      </c>
      <c r="BJ177" s="18" t="s">
        <v>78</v>
      </c>
      <c r="BK177" s="205">
        <f>ROUND(I177*H177,2)</f>
        <v>0</v>
      </c>
      <c r="BL177" s="18" t="s">
        <v>169</v>
      </c>
      <c r="BM177" s="204" t="s">
        <v>783</v>
      </c>
    </row>
    <row r="178" spans="1:65" s="2" customFormat="1" ht="19.5">
      <c r="A178" s="35"/>
      <c r="B178" s="36"/>
      <c r="C178" s="37"/>
      <c r="D178" s="206" t="s">
        <v>264</v>
      </c>
      <c r="E178" s="37"/>
      <c r="F178" s="207" t="s">
        <v>2691</v>
      </c>
      <c r="G178" s="37"/>
      <c r="H178" s="37"/>
      <c r="I178" s="116"/>
      <c r="J178" s="37"/>
      <c r="K178" s="37"/>
      <c r="L178" s="40"/>
      <c r="M178" s="208"/>
      <c r="N178" s="209"/>
      <c r="O178" s="65"/>
      <c r="P178" s="65"/>
      <c r="Q178" s="65"/>
      <c r="R178" s="65"/>
      <c r="S178" s="65"/>
      <c r="T178" s="66"/>
      <c r="U178" s="35"/>
      <c r="V178" s="35"/>
      <c r="W178" s="35"/>
      <c r="X178" s="35"/>
      <c r="Y178" s="35"/>
      <c r="Z178" s="35"/>
      <c r="AA178" s="35"/>
      <c r="AB178" s="35"/>
      <c r="AC178" s="35"/>
      <c r="AD178" s="35"/>
      <c r="AE178" s="35"/>
      <c r="AT178" s="18" t="s">
        <v>264</v>
      </c>
      <c r="AU178" s="18" t="s">
        <v>78</v>
      </c>
    </row>
    <row r="179" spans="1:65" s="2" customFormat="1" ht="16.5" customHeight="1">
      <c r="A179" s="35"/>
      <c r="B179" s="36"/>
      <c r="C179" s="193" t="s">
        <v>464</v>
      </c>
      <c r="D179" s="193" t="s">
        <v>164</v>
      </c>
      <c r="E179" s="194" t="s">
        <v>2698</v>
      </c>
      <c r="F179" s="195" t="s">
        <v>2699</v>
      </c>
      <c r="G179" s="196" t="s">
        <v>2204</v>
      </c>
      <c r="H179" s="197">
        <v>3</v>
      </c>
      <c r="I179" s="198"/>
      <c r="J179" s="199">
        <f>ROUND(I179*H179,2)</f>
        <v>0</v>
      </c>
      <c r="K179" s="195" t="s">
        <v>19</v>
      </c>
      <c r="L179" s="40"/>
      <c r="M179" s="200" t="s">
        <v>19</v>
      </c>
      <c r="N179" s="201" t="s">
        <v>42</v>
      </c>
      <c r="O179" s="65"/>
      <c r="P179" s="202">
        <f>O179*H179</f>
        <v>0</v>
      </c>
      <c r="Q179" s="202">
        <v>0</v>
      </c>
      <c r="R179" s="202">
        <f>Q179*H179</f>
        <v>0</v>
      </c>
      <c r="S179" s="202">
        <v>0</v>
      </c>
      <c r="T179" s="203">
        <f>S179*H179</f>
        <v>0</v>
      </c>
      <c r="U179" s="35"/>
      <c r="V179" s="35"/>
      <c r="W179" s="35"/>
      <c r="X179" s="35"/>
      <c r="Y179" s="35"/>
      <c r="Z179" s="35"/>
      <c r="AA179" s="35"/>
      <c r="AB179" s="35"/>
      <c r="AC179" s="35"/>
      <c r="AD179" s="35"/>
      <c r="AE179" s="35"/>
      <c r="AR179" s="204" t="s">
        <v>169</v>
      </c>
      <c r="AT179" s="204" t="s">
        <v>164</v>
      </c>
      <c r="AU179" s="204" t="s">
        <v>78</v>
      </c>
      <c r="AY179" s="18" t="s">
        <v>162</v>
      </c>
      <c r="BE179" s="205">
        <f>IF(N179="základní",J179,0)</f>
        <v>0</v>
      </c>
      <c r="BF179" s="205">
        <f>IF(N179="snížená",J179,0)</f>
        <v>0</v>
      </c>
      <c r="BG179" s="205">
        <f>IF(N179="zákl. přenesená",J179,0)</f>
        <v>0</v>
      </c>
      <c r="BH179" s="205">
        <f>IF(N179="sníž. přenesená",J179,0)</f>
        <v>0</v>
      </c>
      <c r="BI179" s="205">
        <f>IF(N179="nulová",J179,0)</f>
        <v>0</v>
      </c>
      <c r="BJ179" s="18" t="s">
        <v>78</v>
      </c>
      <c r="BK179" s="205">
        <f>ROUND(I179*H179,2)</f>
        <v>0</v>
      </c>
      <c r="BL179" s="18" t="s">
        <v>169</v>
      </c>
      <c r="BM179" s="204" t="s">
        <v>796</v>
      </c>
    </row>
    <row r="180" spans="1:65" s="2" customFormat="1" ht="19.5">
      <c r="A180" s="35"/>
      <c r="B180" s="36"/>
      <c r="C180" s="37"/>
      <c r="D180" s="206" t="s">
        <v>264</v>
      </c>
      <c r="E180" s="37"/>
      <c r="F180" s="207" t="s">
        <v>2700</v>
      </c>
      <c r="G180" s="37"/>
      <c r="H180" s="37"/>
      <c r="I180" s="116"/>
      <c r="J180" s="37"/>
      <c r="K180" s="37"/>
      <c r="L180" s="40"/>
      <c r="M180" s="208"/>
      <c r="N180" s="209"/>
      <c r="O180" s="65"/>
      <c r="P180" s="65"/>
      <c r="Q180" s="65"/>
      <c r="R180" s="65"/>
      <c r="S180" s="65"/>
      <c r="T180" s="66"/>
      <c r="U180" s="35"/>
      <c r="V180" s="35"/>
      <c r="W180" s="35"/>
      <c r="X180" s="35"/>
      <c r="Y180" s="35"/>
      <c r="Z180" s="35"/>
      <c r="AA180" s="35"/>
      <c r="AB180" s="35"/>
      <c r="AC180" s="35"/>
      <c r="AD180" s="35"/>
      <c r="AE180" s="35"/>
      <c r="AT180" s="18" t="s">
        <v>264</v>
      </c>
      <c r="AU180" s="18" t="s">
        <v>78</v>
      </c>
    </row>
    <row r="181" spans="1:65" s="2" customFormat="1" ht="16.5" customHeight="1">
      <c r="A181" s="35"/>
      <c r="B181" s="36"/>
      <c r="C181" s="193" t="s">
        <v>472</v>
      </c>
      <c r="D181" s="193" t="s">
        <v>164</v>
      </c>
      <c r="E181" s="194" t="s">
        <v>2701</v>
      </c>
      <c r="F181" s="195" t="s">
        <v>2702</v>
      </c>
      <c r="G181" s="196" t="s">
        <v>2204</v>
      </c>
      <c r="H181" s="197">
        <v>29</v>
      </c>
      <c r="I181" s="198"/>
      <c r="J181" s="199">
        <f>ROUND(I181*H181,2)</f>
        <v>0</v>
      </c>
      <c r="K181" s="195" t="s">
        <v>19</v>
      </c>
      <c r="L181" s="40"/>
      <c r="M181" s="200" t="s">
        <v>19</v>
      </c>
      <c r="N181" s="201" t="s">
        <v>42</v>
      </c>
      <c r="O181" s="65"/>
      <c r="P181" s="202">
        <f>O181*H181</f>
        <v>0</v>
      </c>
      <c r="Q181" s="202">
        <v>0</v>
      </c>
      <c r="R181" s="202">
        <f>Q181*H181</f>
        <v>0</v>
      </c>
      <c r="S181" s="202">
        <v>0</v>
      </c>
      <c r="T181" s="203">
        <f>S181*H181</f>
        <v>0</v>
      </c>
      <c r="U181" s="35"/>
      <c r="V181" s="35"/>
      <c r="W181" s="35"/>
      <c r="X181" s="35"/>
      <c r="Y181" s="35"/>
      <c r="Z181" s="35"/>
      <c r="AA181" s="35"/>
      <c r="AB181" s="35"/>
      <c r="AC181" s="35"/>
      <c r="AD181" s="35"/>
      <c r="AE181" s="35"/>
      <c r="AR181" s="204" t="s">
        <v>169</v>
      </c>
      <c r="AT181" s="204" t="s">
        <v>164</v>
      </c>
      <c r="AU181" s="204" t="s">
        <v>78</v>
      </c>
      <c r="AY181" s="18" t="s">
        <v>162</v>
      </c>
      <c r="BE181" s="205">
        <f>IF(N181="základní",J181,0)</f>
        <v>0</v>
      </c>
      <c r="BF181" s="205">
        <f>IF(N181="snížená",J181,0)</f>
        <v>0</v>
      </c>
      <c r="BG181" s="205">
        <f>IF(N181="zákl. přenesená",J181,0)</f>
        <v>0</v>
      </c>
      <c r="BH181" s="205">
        <f>IF(N181="sníž. přenesená",J181,0)</f>
        <v>0</v>
      </c>
      <c r="BI181" s="205">
        <f>IF(N181="nulová",J181,0)</f>
        <v>0</v>
      </c>
      <c r="BJ181" s="18" t="s">
        <v>78</v>
      </c>
      <c r="BK181" s="205">
        <f>ROUND(I181*H181,2)</f>
        <v>0</v>
      </c>
      <c r="BL181" s="18" t="s">
        <v>169</v>
      </c>
      <c r="BM181" s="204" t="s">
        <v>805</v>
      </c>
    </row>
    <row r="182" spans="1:65" s="2" customFormat="1" ht="19.5">
      <c r="A182" s="35"/>
      <c r="B182" s="36"/>
      <c r="C182" s="37"/>
      <c r="D182" s="206" t="s">
        <v>264</v>
      </c>
      <c r="E182" s="37"/>
      <c r="F182" s="207" t="s">
        <v>2700</v>
      </c>
      <c r="G182" s="37"/>
      <c r="H182" s="37"/>
      <c r="I182" s="116"/>
      <c r="J182" s="37"/>
      <c r="K182" s="37"/>
      <c r="L182" s="40"/>
      <c r="M182" s="208"/>
      <c r="N182" s="209"/>
      <c r="O182" s="65"/>
      <c r="P182" s="65"/>
      <c r="Q182" s="65"/>
      <c r="R182" s="65"/>
      <c r="S182" s="65"/>
      <c r="T182" s="66"/>
      <c r="U182" s="35"/>
      <c r="V182" s="35"/>
      <c r="W182" s="35"/>
      <c r="X182" s="35"/>
      <c r="Y182" s="35"/>
      <c r="Z182" s="35"/>
      <c r="AA182" s="35"/>
      <c r="AB182" s="35"/>
      <c r="AC182" s="35"/>
      <c r="AD182" s="35"/>
      <c r="AE182" s="35"/>
      <c r="AT182" s="18" t="s">
        <v>264</v>
      </c>
      <c r="AU182" s="18" t="s">
        <v>78</v>
      </c>
    </row>
    <row r="183" spans="1:65" s="2" customFormat="1" ht="16.5" customHeight="1">
      <c r="A183" s="35"/>
      <c r="B183" s="36"/>
      <c r="C183" s="193" t="s">
        <v>476</v>
      </c>
      <c r="D183" s="193" t="s">
        <v>164</v>
      </c>
      <c r="E183" s="194" t="s">
        <v>2703</v>
      </c>
      <c r="F183" s="195" t="s">
        <v>2704</v>
      </c>
      <c r="G183" s="196" t="s">
        <v>2640</v>
      </c>
      <c r="H183" s="197">
        <v>10</v>
      </c>
      <c r="I183" s="198"/>
      <c r="J183" s="199">
        <f>ROUND(I183*H183,2)</f>
        <v>0</v>
      </c>
      <c r="K183" s="195" t="s">
        <v>19</v>
      </c>
      <c r="L183" s="40"/>
      <c r="M183" s="200" t="s">
        <v>19</v>
      </c>
      <c r="N183" s="201" t="s">
        <v>42</v>
      </c>
      <c r="O183" s="65"/>
      <c r="P183" s="202">
        <f>O183*H183</f>
        <v>0</v>
      </c>
      <c r="Q183" s="202">
        <v>0</v>
      </c>
      <c r="R183" s="202">
        <f>Q183*H183</f>
        <v>0</v>
      </c>
      <c r="S183" s="202">
        <v>0</v>
      </c>
      <c r="T183" s="203">
        <f>S183*H183</f>
        <v>0</v>
      </c>
      <c r="U183" s="35"/>
      <c r="V183" s="35"/>
      <c r="W183" s="35"/>
      <c r="X183" s="35"/>
      <c r="Y183" s="35"/>
      <c r="Z183" s="35"/>
      <c r="AA183" s="35"/>
      <c r="AB183" s="35"/>
      <c r="AC183" s="35"/>
      <c r="AD183" s="35"/>
      <c r="AE183" s="35"/>
      <c r="AR183" s="204" t="s">
        <v>169</v>
      </c>
      <c r="AT183" s="204" t="s">
        <v>164</v>
      </c>
      <c r="AU183" s="204" t="s">
        <v>78</v>
      </c>
      <c r="AY183" s="18" t="s">
        <v>162</v>
      </c>
      <c r="BE183" s="205">
        <f>IF(N183="základní",J183,0)</f>
        <v>0</v>
      </c>
      <c r="BF183" s="205">
        <f>IF(N183="snížená",J183,0)</f>
        <v>0</v>
      </c>
      <c r="BG183" s="205">
        <f>IF(N183="zákl. přenesená",J183,0)</f>
        <v>0</v>
      </c>
      <c r="BH183" s="205">
        <f>IF(N183="sníž. přenesená",J183,0)</f>
        <v>0</v>
      </c>
      <c r="BI183" s="205">
        <f>IF(N183="nulová",J183,0)</f>
        <v>0</v>
      </c>
      <c r="BJ183" s="18" t="s">
        <v>78</v>
      </c>
      <c r="BK183" s="205">
        <f>ROUND(I183*H183,2)</f>
        <v>0</v>
      </c>
      <c r="BL183" s="18" t="s">
        <v>169</v>
      </c>
      <c r="BM183" s="204" t="s">
        <v>820</v>
      </c>
    </row>
    <row r="184" spans="1:65" s="2" customFormat="1" ht="16.5" customHeight="1">
      <c r="A184" s="35"/>
      <c r="B184" s="36"/>
      <c r="C184" s="193" t="s">
        <v>478</v>
      </c>
      <c r="D184" s="193" t="s">
        <v>164</v>
      </c>
      <c r="E184" s="194" t="s">
        <v>2705</v>
      </c>
      <c r="F184" s="195" t="s">
        <v>2706</v>
      </c>
      <c r="G184" s="196" t="s">
        <v>2204</v>
      </c>
      <c r="H184" s="197">
        <v>36</v>
      </c>
      <c r="I184" s="198"/>
      <c r="J184" s="199">
        <f>ROUND(I184*H184,2)</f>
        <v>0</v>
      </c>
      <c r="K184" s="195" t="s">
        <v>19</v>
      </c>
      <c r="L184" s="40"/>
      <c r="M184" s="200" t="s">
        <v>19</v>
      </c>
      <c r="N184" s="201" t="s">
        <v>42</v>
      </c>
      <c r="O184" s="65"/>
      <c r="P184" s="202">
        <f>O184*H184</f>
        <v>0</v>
      </c>
      <c r="Q184" s="202">
        <v>0</v>
      </c>
      <c r="R184" s="202">
        <f>Q184*H184</f>
        <v>0</v>
      </c>
      <c r="S184" s="202">
        <v>0</v>
      </c>
      <c r="T184" s="203">
        <f>S184*H184</f>
        <v>0</v>
      </c>
      <c r="U184" s="35"/>
      <c r="V184" s="35"/>
      <c r="W184" s="35"/>
      <c r="X184" s="35"/>
      <c r="Y184" s="35"/>
      <c r="Z184" s="35"/>
      <c r="AA184" s="35"/>
      <c r="AB184" s="35"/>
      <c r="AC184" s="35"/>
      <c r="AD184" s="35"/>
      <c r="AE184" s="35"/>
      <c r="AR184" s="204" t="s">
        <v>169</v>
      </c>
      <c r="AT184" s="204" t="s">
        <v>164</v>
      </c>
      <c r="AU184" s="204" t="s">
        <v>78</v>
      </c>
      <c r="AY184" s="18" t="s">
        <v>162</v>
      </c>
      <c r="BE184" s="205">
        <f>IF(N184="základní",J184,0)</f>
        <v>0</v>
      </c>
      <c r="BF184" s="205">
        <f>IF(N184="snížená",J184,0)</f>
        <v>0</v>
      </c>
      <c r="BG184" s="205">
        <f>IF(N184="zákl. přenesená",J184,0)</f>
        <v>0</v>
      </c>
      <c r="BH184" s="205">
        <f>IF(N184="sníž. přenesená",J184,0)</f>
        <v>0</v>
      </c>
      <c r="BI184" s="205">
        <f>IF(N184="nulová",J184,0)</f>
        <v>0</v>
      </c>
      <c r="BJ184" s="18" t="s">
        <v>78</v>
      </c>
      <c r="BK184" s="205">
        <f>ROUND(I184*H184,2)</f>
        <v>0</v>
      </c>
      <c r="BL184" s="18" t="s">
        <v>169</v>
      </c>
      <c r="BM184" s="204" t="s">
        <v>2707</v>
      </c>
    </row>
    <row r="185" spans="1:65" s="2" customFormat="1" ht="19.5">
      <c r="A185" s="35"/>
      <c r="B185" s="36"/>
      <c r="C185" s="37"/>
      <c r="D185" s="206" t="s">
        <v>264</v>
      </c>
      <c r="E185" s="37"/>
      <c r="F185" s="207" t="s">
        <v>2011</v>
      </c>
      <c r="G185" s="37"/>
      <c r="H185" s="37"/>
      <c r="I185" s="116"/>
      <c r="J185" s="37"/>
      <c r="K185" s="37"/>
      <c r="L185" s="40"/>
      <c r="M185" s="208"/>
      <c r="N185" s="209"/>
      <c r="O185" s="65"/>
      <c r="P185" s="65"/>
      <c r="Q185" s="65"/>
      <c r="R185" s="65"/>
      <c r="S185" s="65"/>
      <c r="T185" s="66"/>
      <c r="U185" s="35"/>
      <c r="V185" s="35"/>
      <c r="W185" s="35"/>
      <c r="X185" s="35"/>
      <c r="Y185" s="35"/>
      <c r="Z185" s="35"/>
      <c r="AA185" s="35"/>
      <c r="AB185" s="35"/>
      <c r="AC185" s="35"/>
      <c r="AD185" s="35"/>
      <c r="AE185" s="35"/>
      <c r="AT185" s="18" t="s">
        <v>264</v>
      </c>
      <c r="AU185" s="18" t="s">
        <v>78</v>
      </c>
    </row>
    <row r="186" spans="1:65" s="2" customFormat="1" ht="16.5" customHeight="1">
      <c r="A186" s="35"/>
      <c r="B186" s="36"/>
      <c r="C186" s="193" t="s">
        <v>483</v>
      </c>
      <c r="D186" s="193" t="s">
        <v>164</v>
      </c>
      <c r="E186" s="194" t="s">
        <v>2708</v>
      </c>
      <c r="F186" s="195" t="s">
        <v>2709</v>
      </c>
      <c r="G186" s="196" t="s">
        <v>2204</v>
      </c>
      <c r="H186" s="197">
        <v>3</v>
      </c>
      <c r="I186" s="198"/>
      <c r="J186" s="199">
        <f>ROUND(I186*H186,2)</f>
        <v>0</v>
      </c>
      <c r="K186" s="195" t="s">
        <v>19</v>
      </c>
      <c r="L186" s="40"/>
      <c r="M186" s="200" t="s">
        <v>19</v>
      </c>
      <c r="N186" s="201" t="s">
        <v>42</v>
      </c>
      <c r="O186" s="65"/>
      <c r="P186" s="202">
        <f>O186*H186</f>
        <v>0</v>
      </c>
      <c r="Q186" s="202">
        <v>0</v>
      </c>
      <c r="R186" s="202">
        <f>Q186*H186</f>
        <v>0</v>
      </c>
      <c r="S186" s="202">
        <v>0</v>
      </c>
      <c r="T186" s="203">
        <f>S186*H186</f>
        <v>0</v>
      </c>
      <c r="U186" s="35"/>
      <c r="V186" s="35"/>
      <c r="W186" s="35"/>
      <c r="X186" s="35"/>
      <c r="Y186" s="35"/>
      <c r="Z186" s="35"/>
      <c r="AA186" s="35"/>
      <c r="AB186" s="35"/>
      <c r="AC186" s="35"/>
      <c r="AD186" s="35"/>
      <c r="AE186" s="35"/>
      <c r="AR186" s="204" t="s">
        <v>169</v>
      </c>
      <c r="AT186" s="204" t="s">
        <v>164</v>
      </c>
      <c r="AU186" s="204" t="s">
        <v>78</v>
      </c>
      <c r="AY186" s="18" t="s">
        <v>162</v>
      </c>
      <c r="BE186" s="205">
        <f>IF(N186="základní",J186,0)</f>
        <v>0</v>
      </c>
      <c r="BF186" s="205">
        <f>IF(N186="snížená",J186,0)</f>
        <v>0</v>
      </c>
      <c r="BG186" s="205">
        <f>IF(N186="zákl. přenesená",J186,0)</f>
        <v>0</v>
      </c>
      <c r="BH186" s="205">
        <f>IF(N186="sníž. přenesená",J186,0)</f>
        <v>0</v>
      </c>
      <c r="BI186" s="205">
        <f>IF(N186="nulová",J186,0)</f>
        <v>0</v>
      </c>
      <c r="BJ186" s="18" t="s">
        <v>78</v>
      </c>
      <c r="BK186" s="205">
        <f>ROUND(I186*H186,2)</f>
        <v>0</v>
      </c>
      <c r="BL186" s="18" t="s">
        <v>169</v>
      </c>
      <c r="BM186" s="204" t="s">
        <v>832</v>
      </c>
    </row>
    <row r="187" spans="1:65" s="2" customFormat="1" ht="19.5">
      <c r="A187" s="35"/>
      <c r="B187" s="36"/>
      <c r="C187" s="37"/>
      <c r="D187" s="206" t="s">
        <v>264</v>
      </c>
      <c r="E187" s="37"/>
      <c r="F187" s="207" t="s">
        <v>2710</v>
      </c>
      <c r="G187" s="37"/>
      <c r="H187" s="37"/>
      <c r="I187" s="116"/>
      <c r="J187" s="37"/>
      <c r="K187" s="37"/>
      <c r="L187" s="40"/>
      <c r="M187" s="208"/>
      <c r="N187" s="209"/>
      <c r="O187" s="65"/>
      <c r="P187" s="65"/>
      <c r="Q187" s="65"/>
      <c r="R187" s="65"/>
      <c r="S187" s="65"/>
      <c r="T187" s="66"/>
      <c r="U187" s="35"/>
      <c r="V187" s="35"/>
      <c r="W187" s="35"/>
      <c r="X187" s="35"/>
      <c r="Y187" s="35"/>
      <c r="Z187" s="35"/>
      <c r="AA187" s="35"/>
      <c r="AB187" s="35"/>
      <c r="AC187" s="35"/>
      <c r="AD187" s="35"/>
      <c r="AE187" s="35"/>
      <c r="AT187" s="18" t="s">
        <v>264</v>
      </c>
      <c r="AU187" s="18" t="s">
        <v>78</v>
      </c>
    </row>
    <row r="188" spans="1:65" s="2" customFormat="1" ht="16.5" customHeight="1">
      <c r="A188" s="35"/>
      <c r="B188" s="36"/>
      <c r="C188" s="193" t="s">
        <v>487</v>
      </c>
      <c r="D188" s="193" t="s">
        <v>164</v>
      </c>
      <c r="E188" s="194" t="s">
        <v>2711</v>
      </c>
      <c r="F188" s="195" t="s">
        <v>2712</v>
      </c>
      <c r="G188" s="196" t="s">
        <v>2640</v>
      </c>
      <c r="H188" s="197">
        <v>1</v>
      </c>
      <c r="I188" s="198"/>
      <c r="J188" s="199">
        <f t="shared" ref="J188:J193" si="10">ROUND(I188*H188,2)</f>
        <v>0</v>
      </c>
      <c r="K188" s="195" t="s">
        <v>19</v>
      </c>
      <c r="L188" s="40"/>
      <c r="M188" s="200" t="s">
        <v>19</v>
      </c>
      <c r="N188" s="201" t="s">
        <v>42</v>
      </c>
      <c r="O188" s="65"/>
      <c r="P188" s="202">
        <f t="shared" ref="P188:P193" si="11">O188*H188</f>
        <v>0</v>
      </c>
      <c r="Q188" s="202">
        <v>0</v>
      </c>
      <c r="R188" s="202">
        <f t="shared" ref="R188:R193" si="12">Q188*H188</f>
        <v>0</v>
      </c>
      <c r="S188" s="202">
        <v>0</v>
      </c>
      <c r="T188" s="203">
        <f t="shared" ref="T188:T193" si="13">S188*H188</f>
        <v>0</v>
      </c>
      <c r="U188" s="35"/>
      <c r="V188" s="35"/>
      <c r="W188" s="35"/>
      <c r="X188" s="35"/>
      <c r="Y188" s="35"/>
      <c r="Z188" s="35"/>
      <c r="AA188" s="35"/>
      <c r="AB188" s="35"/>
      <c r="AC188" s="35"/>
      <c r="AD188" s="35"/>
      <c r="AE188" s="35"/>
      <c r="AR188" s="204" t="s">
        <v>169</v>
      </c>
      <c r="AT188" s="204" t="s">
        <v>164</v>
      </c>
      <c r="AU188" s="204" t="s">
        <v>78</v>
      </c>
      <c r="AY188" s="18" t="s">
        <v>162</v>
      </c>
      <c r="BE188" s="205">
        <f t="shared" ref="BE188:BE193" si="14">IF(N188="základní",J188,0)</f>
        <v>0</v>
      </c>
      <c r="BF188" s="205">
        <f t="shared" ref="BF188:BF193" si="15">IF(N188="snížená",J188,0)</f>
        <v>0</v>
      </c>
      <c r="BG188" s="205">
        <f t="shared" ref="BG188:BG193" si="16">IF(N188="zákl. přenesená",J188,0)</f>
        <v>0</v>
      </c>
      <c r="BH188" s="205">
        <f t="shared" ref="BH188:BH193" si="17">IF(N188="sníž. přenesená",J188,0)</f>
        <v>0</v>
      </c>
      <c r="BI188" s="205">
        <f t="shared" ref="BI188:BI193" si="18">IF(N188="nulová",J188,0)</f>
        <v>0</v>
      </c>
      <c r="BJ188" s="18" t="s">
        <v>78</v>
      </c>
      <c r="BK188" s="205">
        <f t="shared" ref="BK188:BK193" si="19">ROUND(I188*H188,2)</f>
        <v>0</v>
      </c>
      <c r="BL188" s="18" t="s">
        <v>169</v>
      </c>
      <c r="BM188" s="204" t="s">
        <v>843</v>
      </c>
    </row>
    <row r="189" spans="1:65" s="2" customFormat="1" ht="16.5" customHeight="1">
      <c r="A189" s="35"/>
      <c r="B189" s="36"/>
      <c r="C189" s="193" t="s">
        <v>491</v>
      </c>
      <c r="D189" s="193" t="s">
        <v>164</v>
      </c>
      <c r="E189" s="194" t="s">
        <v>2713</v>
      </c>
      <c r="F189" s="195" t="s">
        <v>2714</v>
      </c>
      <c r="G189" s="196" t="s">
        <v>245</v>
      </c>
      <c r="H189" s="197">
        <v>245</v>
      </c>
      <c r="I189" s="198"/>
      <c r="J189" s="199">
        <f t="shared" si="10"/>
        <v>0</v>
      </c>
      <c r="K189" s="195" t="s">
        <v>19</v>
      </c>
      <c r="L189" s="40"/>
      <c r="M189" s="200" t="s">
        <v>19</v>
      </c>
      <c r="N189" s="201" t="s">
        <v>42</v>
      </c>
      <c r="O189" s="65"/>
      <c r="P189" s="202">
        <f t="shared" si="11"/>
        <v>0</v>
      </c>
      <c r="Q189" s="202">
        <v>0</v>
      </c>
      <c r="R189" s="202">
        <f t="shared" si="12"/>
        <v>0</v>
      </c>
      <c r="S189" s="202">
        <v>0</v>
      </c>
      <c r="T189" s="203">
        <f t="shared" si="13"/>
        <v>0</v>
      </c>
      <c r="U189" s="35"/>
      <c r="V189" s="35"/>
      <c r="W189" s="35"/>
      <c r="X189" s="35"/>
      <c r="Y189" s="35"/>
      <c r="Z189" s="35"/>
      <c r="AA189" s="35"/>
      <c r="AB189" s="35"/>
      <c r="AC189" s="35"/>
      <c r="AD189" s="35"/>
      <c r="AE189" s="35"/>
      <c r="AR189" s="204" t="s">
        <v>169</v>
      </c>
      <c r="AT189" s="204" t="s">
        <v>164</v>
      </c>
      <c r="AU189" s="204" t="s">
        <v>78</v>
      </c>
      <c r="AY189" s="18" t="s">
        <v>162</v>
      </c>
      <c r="BE189" s="205">
        <f t="shared" si="14"/>
        <v>0</v>
      </c>
      <c r="BF189" s="205">
        <f t="shared" si="15"/>
        <v>0</v>
      </c>
      <c r="BG189" s="205">
        <f t="shared" si="16"/>
        <v>0</v>
      </c>
      <c r="BH189" s="205">
        <f t="shared" si="17"/>
        <v>0</v>
      </c>
      <c r="BI189" s="205">
        <f t="shared" si="18"/>
        <v>0</v>
      </c>
      <c r="BJ189" s="18" t="s">
        <v>78</v>
      </c>
      <c r="BK189" s="205">
        <f t="shared" si="19"/>
        <v>0</v>
      </c>
      <c r="BL189" s="18" t="s">
        <v>169</v>
      </c>
      <c r="BM189" s="204" t="s">
        <v>852</v>
      </c>
    </row>
    <row r="190" spans="1:65" s="2" customFormat="1" ht="16.5" customHeight="1">
      <c r="A190" s="35"/>
      <c r="B190" s="36"/>
      <c r="C190" s="193" t="s">
        <v>495</v>
      </c>
      <c r="D190" s="193" t="s">
        <v>164</v>
      </c>
      <c r="E190" s="194" t="s">
        <v>2715</v>
      </c>
      <c r="F190" s="195" t="s">
        <v>2716</v>
      </c>
      <c r="G190" s="196" t="s">
        <v>245</v>
      </c>
      <c r="H190" s="197">
        <v>115</v>
      </c>
      <c r="I190" s="198"/>
      <c r="J190" s="199">
        <f t="shared" si="10"/>
        <v>0</v>
      </c>
      <c r="K190" s="195" t="s">
        <v>19</v>
      </c>
      <c r="L190" s="40"/>
      <c r="M190" s="200" t="s">
        <v>19</v>
      </c>
      <c r="N190" s="201" t="s">
        <v>42</v>
      </c>
      <c r="O190" s="65"/>
      <c r="P190" s="202">
        <f t="shared" si="11"/>
        <v>0</v>
      </c>
      <c r="Q190" s="202">
        <v>0</v>
      </c>
      <c r="R190" s="202">
        <f t="shared" si="12"/>
        <v>0</v>
      </c>
      <c r="S190" s="202">
        <v>0</v>
      </c>
      <c r="T190" s="203">
        <f t="shared" si="13"/>
        <v>0</v>
      </c>
      <c r="U190" s="35"/>
      <c r="V190" s="35"/>
      <c r="W190" s="35"/>
      <c r="X190" s="35"/>
      <c r="Y190" s="35"/>
      <c r="Z190" s="35"/>
      <c r="AA190" s="35"/>
      <c r="AB190" s="35"/>
      <c r="AC190" s="35"/>
      <c r="AD190" s="35"/>
      <c r="AE190" s="35"/>
      <c r="AR190" s="204" t="s">
        <v>169</v>
      </c>
      <c r="AT190" s="204" t="s">
        <v>164</v>
      </c>
      <c r="AU190" s="204" t="s">
        <v>78</v>
      </c>
      <c r="AY190" s="18" t="s">
        <v>162</v>
      </c>
      <c r="BE190" s="205">
        <f t="shared" si="14"/>
        <v>0</v>
      </c>
      <c r="BF190" s="205">
        <f t="shared" si="15"/>
        <v>0</v>
      </c>
      <c r="BG190" s="205">
        <f t="shared" si="16"/>
        <v>0</v>
      </c>
      <c r="BH190" s="205">
        <f t="shared" si="17"/>
        <v>0</v>
      </c>
      <c r="BI190" s="205">
        <f t="shared" si="18"/>
        <v>0</v>
      </c>
      <c r="BJ190" s="18" t="s">
        <v>78</v>
      </c>
      <c r="BK190" s="205">
        <f t="shared" si="19"/>
        <v>0</v>
      </c>
      <c r="BL190" s="18" t="s">
        <v>169</v>
      </c>
      <c r="BM190" s="204" t="s">
        <v>859</v>
      </c>
    </row>
    <row r="191" spans="1:65" s="2" customFormat="1" ht="16.5" customHeight="1">
      <c r="A191" s="35"/>
      <c r="B191" s="36"/>
      <c r="C191" s="193" t="s">
        <v>499</v>
      </c>
      <c r="D191" s="193" t="s">
        <v>164</v>
      </c>
      <c r="E191" s="194" t="s">
        <v>2717</v>
      </c>
      <c r="F191" s="195" t="s">
        <v>2718</v>
      </c>
      <c r="G191" s="196" t="s">
        <v>245</v>
      </c>
      <c r="H191" s="197">
        <v>5</v>
      </c>
      <c r="I191" s="198"/>
      <c r="J191" s="199">
        <f t="shared" si="10"/>
        <v>0</v>
      </c>
      <c r="K191" s="195" t="s">
        <v>19</v>
      </c>
      <c r="L191" s="40"/>
      <c r="M191" s="200" t="s">
        <v>19</v>
      </c>
      <c r="N191" s="201" t="s">
        <v>42</v>
      </c>
      <c r="O191" s="65"/>
      <c r="P191" s="202">
        <f t="shared" si="11"/>
        <v>0</v>
      </c>
      <c r="Q191" s="202">
        <v>0</v>
      </c>
      <c r="R191" s="202">
        <f t="shared" si="12"/>
        <v>0</v>
      </c>
      <c r="S191" s="202">
        <v>0</v>
      </c>
      <c r="T191" s="203">
        <f t="shared" si="13"/>
        <v>0</v>
      </c>
      <c r="U191" s="35"/>
      <c r="V191" s="35"/>
      <c r="W191" s="35"/>
      <c r="X191" s="35"/>
      <c r="Y191" s="35"/>
      <c r="Z191" s="35"/>
      <c r="AA191" s="35"/>
      <c r="AB191" s="35"/>
      <c r="AC191" s="35"/>
      <c r="AD191" s="35"/>
      <c r="AE191" s="35"/>
      <c r="AR191" s="204" t="s">
        <v>169</v>
      </c>
      <c r="AT191" s="204" t="s">
        <v>164</v>
      </c>
      <c r="AU191" s="204" t="s">
        <v>78</v>
      </c>
      <c r="AY191" s="18" t="s">
        <v>162</v>
      </c>
      <c r="BE191" s="205">
        <f t="shared" si="14"/>
        <v>0</v>
      </c>
      <c r="BF191" s="205">
        <f t="shared" si="15"/>
        <v>0</v>
      </c>
      <c r="BG191" s="205">
        <f t="shared" si="16"/>
        <v>0</v>
      </c>
      <c r="BH191" s="205">
        <f t="shared" si="17"/>
        <v>0</v>
      </c>
      <c r="BI191" s="205">
        <f t="shared" si="18"/>
        <v>0</v>
      </c>
      <c r="BJ191" s="18" t="s">
        <v>78</v>
      </c>
      <c r="BK191" s="205">
        <f t="shared" si="19"/>
        <v>0</v>
      </c>
      <c r="BL191" s="18" t="s">
        <v>169</v>
      </c>
      <c r="BM191" s="204" t="s">
        <v>871</v>
      </c>
    </row>
    <row r="192" spans="1:65" s="2" customFormat="1" ht="16.5" customHeight="1">
      <c r="A192" s="35"/>
      <c r="B192" s="36"/>
      <c r="C192" s="193" t="s">
        <v>504</v>
      </c>
      <c r="D192" s="193" t="s">
        <v>164</v>
      </c>
      <c r="E192" s="194" t="s">
        <v>2719</v>
      </c>
      <c r="F192" s="195" t="s">
        <v>2720</v>
      </c>
      <c r="G192" s="196" t="s">
        <v>245</v>
      </c>
      <c r="H192" s="197">
        <v>225</v>
      </c>
      <c r="I192" s="198"/>
      <c r="J192" s="199">
        <f t="shared" si="10"/>
        <v>0</v>
      </c>
      <c r="K192" s="195" t="s">
        <v>19</v>
      </c>
      <c r="L192" s="40"/>
      <c r="M192" s="200" t="s">
        <v>19</v>
      </c>
      <c r="N192" s="201" t="s">
        <v>42</v>
      </c>
      <c r="O192" s="65"/>
      <c r="P192" s="202">
        <f t="shared" si="11"/>
        <v>0</v>
      </c>
      <c r="Q192" s="202">
        <v>0</v>
      </c>
      <c r="R192" s="202">
        <f t="shared" si="12"/>
        <v>0</v>
      </c>
      <c r="S192" s="202">
        <v>0</v>
      </c>
      <c r="T192" s="203">
        <f t="shared" si="13"/>
        <v>0</v>
      </c>
      <c r="U192" s="35"/>
      <c r="V192" s="35"/>
      <c r="W192" s="35"/>
      <c r="X192" s="35"/>
      <c r="Y192" s="35"/>
      <c r="Z192" s="35"/>
      <c r="AA192" s="35"/>
      <c r="AB192" s="35"/>
      <c r="AC192" s="35"/>
      <c r="AD192" s="35"/>
      <c r="AE192" s="35"/>
      <c r="AR192" s="204" t="s">
        <v>169</v>
      </c>
      <c r="AT192" s="204" t="s">
        <v>164</v>
      </c>
      <c r="AU192" s="204" t="s">
        <v>78</v>
      </c>
      <c r="AY192" s="18" t="s">
        <v>162</v>
      </c>
      <c r="BE192" s="205">
        <f t="shared" si="14"/>
        <v>0</v>
      </c>
      <c r="BF192" s="205">
        <f t="shared" si="15"/>
        <v>0</v>
      </c>
      <c r="BG192" s="205">
        <f t="shared" si="16"/>
        <v>0</v>
      </c>
      <c r="BH192" s="205">
        <f t="shared" si="17"/>
        <v>0</v>
      </c>
      <c r="BI192" s="205">
        <f t="shared" si="18"/>
        <v>0</v>
      </c>
      <c r="BJ192" s="18" t="s">
        <v>78</v>
      </c>
      <c r="BK192" s="205">
        <f t="shared" si="19"/>
        <v>0</v>
      </c>
      <c r="BL192" s="18" t="s">
        <v>169</v>
      </c>
      <c r="BM192" s="204" t="s">
        <v>880</v>
      </c>
    </row>
    <row r="193" spans="1:65" s="2" customFormat="1" ht="16.5" customHeight="1">
      <c r="A193" s="35"/>
      <c r="B193" s="36"/>
      <c r="C193" s="193" t="s">
        <v>510</v>
      </c>
      <c r="D193" s="193" t="s">
        <v>164</v>
      </c>
      <c r="E193" s="194" t="s">
        <v>2721</v>
      </c>
      <c r="F193" s="195" t="s">
        <v>2722</v>
      </c>
      <c r="G193" s="196" t="s">
        <v>262</v>
      </c>
      <c r="H193" s="197">
        <v>16.5</v>
      </c>
      <c r="I193" s="198"/>
      <c r="J193" s="199">
        <f t="shared" si="10"/>
        <v>0</v>
      </c>
      <c r="K193" s="195" t="s">
        <v>19</v>
      </c>
      <c r="L193" s="40"/>
      <c r="M193" s="200" t="s">
        <v>19</v>
      </c>
      <c r="N193" s="201" t="s">
        <v>42</v>
      </c>
      <c r="O193" s="65"/>
      <c r="P193" s="202">
        <f t="shared" si="11"/>
        <v>0</v>
      </c>
      <c r="Q193" s="202">
        <v>0</v>
      </c>
      <c r="R193" s="202">
        <f t="shared" si="12"/>
        <v>0</v>
      </c>
      <c r="S193" s="202">
        <v>0</v>
      </c>
      <c r="T193" s="203">
        <f t="shared" si="13"/>
        <v>0</v>
      </c>
      <c r="U193" s="35"/>
      <c r="V193" s="35"/>
      <c r="W193" s="35"/>
      <c r="X193" s="35"/>
      <c r="Y193" s="35"/>
      <c r="Z193" s="35"/>
      <c r="AA193" s="35"/>
      <c r="AB193" s="35"/>
      <c r="AC193" s="35"/>
      <c r="AD193" s="35"/>
      <c r="AE193" s="35"/>
      <c r="AR193" s="204" t="s">
        <v>169</v>
      </c>
      <c r="AT193" s="204" t="s">
        <v>164</v>
      </c>
      <c r="AU193" s="204" t="s">
        <v>78</v>
      </c>
      <c r="AY193" s="18" t="s">
        <v>162</v>
      </c>
      <c r="BE193" s="205">
        <f t="shared" si="14"/>
        <v>0</v>
      </c>
      <c r="BF193" s="205">
        <f t="shared" si="15"/>
        <v>0</v>
      </c>
      <c r="BG193" s="205">
        <f t="shared" si="16"/>
        <v>0</v>
      </c>
      <c r="BH193" s="205">
        <f t="shared" si="17"/>
        <v>0</v>
      </c>
      <c r="BI193" s="205">
        <f t="shared" si="18"/>
        <v>0</v>
      </c>
      <c r="BJ193" s="18" t="s">
        <v>78</v>
      </c>
      <c r="BK193" s="205">
        <f t="shared" si="19"/>
        <v>0</v>
      </c>
      <c r="BL193" s="18" t="s">
        <v>169</v>
      </c>
      <c r="BM193" s="204" t="s">
        <v>890</v>
      </c>
    </row>
    <row r="194" spans="1:65" s="12" customFormat="1" ht="25.9" customHeight="1">
      <c r="B194" s="177"/>
      <c r="C194" s="178"/>
      <c r="D194" s="179" t="s">
        <v>70</v>
      </c>
      <c r="E194" s="180" t="s">
        <v>2723</v>
      </c>
      <c r="F194" s="180" t="s">
        <v>2724</v>
      </c>
      <c r="G194" s="178"/>
      <c r="H194" s="178"/>
      <c r="I194" s="181"/>
      <c r="J194" s="182">
        <f>BK194</f>
        <v>0</v>
      </c>
      <c r="K194" s="178"/>
      <c r="L194" s="183"/>
      <c r="M194" s="184"/>
      <c r="N194" s="185"/>
      <c r="O194" s="185"/>
      <c r="P194" s="186">
        <f>SUM(P195:P297)</f>
        <v>0</v>
      </c>
      <c r="Q194" s="185"/>
      <c r="R194" s="186">
        <f>SUM(R195:R297)</f>
        <v>0</v>
      </c>
      <c r="S194" s="185"/>
      <c r="T194" s="187">
        <f>SUM(T195:T297)</f>
        <v>0</v>
      </c>
      <c r="AR194" s="188" t="s">
        <v>78</v>
      </c>
      <c r="AT194" s="189" t="s">
        <v>70</v>
      </c>
      <c r="AU194" s="189" t="s">
        <v>71</v>
      </c>
      <c r="AY194" s="188" t="s">
        <v>162</v>
      </c>
      <c r="BK194" s="190">
        <f>SUM(BK195:BK297)</f>
        <v>0</v>
      </c>
    </row>
    <row r="195" spans="1:65" s="2" customFormat="1" ht="16.5" customHeight="1">
      <c r="A195" s="35"/>
      <c r="B195" s="36"/>
      <c r="C195" s="193" t="s">
        <v>516</v>
      </c>
      <c r="D195" s="193" t="s">
        <v>164</v>
      </c>
      <c r="E195" s="194" t="s">
        <v>2725</v>
      </c>
      <c r="F195" s="195" t="s">
        <v>2726</v>
      </c>
      <c r="G195" s="196" t="s">
        <v>245</v>
      </c>
      <c r="H195" s="197">
        <v>560</v>
      </c>
      <c r="I195" s="198"/>
      <c r="J195" s="199">
        <f>ROUND(I195*H195,2)</f>
        <v>0</v>
      </c>
      <c r="K195" s="195" t="s">
        <v>19</v>
      </c>
      <c r="L195" s="40"/>
      <c r="M195" s="200" t="s">
        <v>19</v>
      </c>
      <c r="N195" s="201" t="s">
        <v>42</v>
      </c>
      <c r="O195" s="65"/>
      <c r="P195" s="202">
        <f>O195*H195</f>
        <v>0</v>
      </c>
      <c r="Q195" s="202">
        <v>0</v>
      </c>
      <c r="R195" s="202">
        <f>Q195*H195</f>
        <v>0</v>
      </c>
      <c r="S195" s="202">
        <v>0</v>
      </c>
      <c r="T195" s="203">
        <f>S195*H195</f>
        <v>0</v>
      </c>
      <c r="U195" s="35"/>
      <c r="V195" s="35"/>
      <c r="W195" s="35"/>
      <c r="X195" s="35"/>
      <c r="Y195" s="35"/>
      <c r="Z195" s="35"/>
      <c r="AA195" s="35"/>
      <c r="AB195" s="35"/>
      <c r="AC195" s="35"/>
      <c r="AD195" s="35"/>
      <c r="AE195" s="35"/>
      <c r="AR195" s="204" t="s">
        <v>169</v>
      </c>
      <c r="AT195" s="204" t="s">
        <v>164</v>
      </c>
      <c r="AU195" s="204" t="s">
        <v>78</v>
      </c>
      <c r="AY195" s="18" t="s">
        <v>162</v>
      </c>
      <c r="BE195" s="205">
        <f>IF(N195="základní",J195,0)</f>
        <v>0</v>
      </c>
      <c r="BF195" s="205">
        <f>IF(N195="snížená",J195,0)</f>
        <v>0</v>
      </c>
      <c r="BG195" s="205">
        <f>IF(N195="zákl. přenesená",J195,0)</f>
        <v>0</v>
      </c>
      <c r="BH195" s="205">
        <f>IF(N195="sníž. přenesená",J195,0)</f>
        <v>0</v>
      </c>
      <c r="BI195" s="205">
        <f>IF(N195="nulová",J195,0)</f>
        <v>0</v>
      </c>
      <c r="BJ195" s="18" t="s">
        <v>78</v>
      </c>
      <c r="BK195" s="205">
        <f>ROUND(I195*H195,2)</f>
        <v>0</v>
      </c>
      <c r="BL195" s="18" t="s">
        <v>169</v>
      </c>
      <c r="BM195" s="204" t="s">
        <v>899</v>
      </c>
    </row>
    <row r="196" spans="1:65" s="2" customFormat="1" ht="19.5">
      <c r="A196" s="35"/>
      <c r="B196" s="36"/>
      <c r="C196" s="37"/>
      <c r="D196" s="206" t="s">
        <v>264</v>
      </c>
      <c r="E196" s="37"/>
      <c r="F196" s="207" t="s">
        <v>2727</v>
      </c>
      <c r="G196" s="37"/>
      <c r="H196" s="37"/>
      <c r="I196" s="116"/>
      <c r="J196" s="37"/>
      <c r="K196" s="37"/>
      <c r="L196" s="40"/>
      <c r="M196" s="208"/>
      <c r="N196" s="209"/>
      <c r="O196" s="65"/>
      <c r="P196" s="65"/>
      <c r="Q196" s="65"/>
      <c r="R196" s="65"/>
      <c r="S196" s="65"/>
      <c r="T196" s="66"/>
      <c r="U196" s="35"/>
      <c r="V196" s="35"/>
      <c r="W196" s="35"/>
      <c r="X196" s="35"/>
      <c r="Y196" s="35"/>
      <c r="Z196" s="35"/>
      <c r="AA196" s="35"/>
      <c r="AB196" s="35"/>
      <c r="AC196" s="35"/>
      <c r="AD196" s="35"/>
      <c r="AE196" s="35"/>
      <c r="AT196" s="18" t="s">
        <v>264</v>
      </c>
      <c r="AU196" s="18" t="s">
        <v>78</v>
      </c>
    </row>
    <row r="197" spans="1:65" s="2" customFormat="1" ht="16.5" customHeight="1">
      <c r="A197" s="35"/>
      <c r="B197" s="36"/>
      <c r="C197" s="193" t="s">
        <v>520</v>
      </c>
      <c r="D197" s="193" t="s">
        <v>164</v>
      </c>
      <c r="E197" s="194" t="s">
        <v>2728</v>
      </c>
      <c r="F197" s="195" t="s">
        <v>2729</v>
      </c>
      <c r="G197" s="196" t="s">
        <v>245</v>
      </c>
      <c r="H197" s="197">
        <v>75</v>
      </c>
      <c r="I197" s="198"/>
      <c r="J197" s="199">
        <f>ROUND(I197*H197,2)</f>
        <v>0</v>
      </c>
      <c r="K197" s="195" t="s">
        <v>19</v>
      </c>
      <c r="L197" s="40"/>
      <c r="M197" s="200" t="s">
        <v>19</v>
      </c>
      <c r="N197" s="201" t="s">
        <v>42</v>
      </c>
      <c r="O197" s="65"/>
      <c r="P197" s="202">
        <f>O197*H197</f>
        <v>0</v>
      </c>
      <c r="Q197" s="202">
        <v>0</v>
      </c>
      <c r="R197" s="202">
        <f>Q197*H197</f>
        <v>0</v>
      </c>
      <c r="S197" s="202">
        <v>0</v>
      </c>
      <c r="T197" s="203">
        <f>S197*H197</f>
        <v>0</v>
      </c>
      <c r="U197" s="35"/>
      <c r="V197" s="35"/>
      <c r="W197" s="35"/>
      <c r="X197" s="35"/>
      <c r="Y197" s="35"/>
      <c r="Z197" s="35"/>
      <c r="AA197" s="35"/>
      <c r="AB197" s="35"/>
      <c r="AC197" s="35"/>
      <c r="AD197" s="35"/>
      <c r="AE197" s="35"/>
      <c r="AR197" s="204" t="s">
        <v>169</v>
      </c>
      <c r="AT197" s="204" t="s">
        <v>164</v>
      </c>
      <c r="AU197" s="204" t="s">
        <v>78</v>
      </c>
      <c r="AY197" s="18" t="s">
        <v>162</v>
      </c>
      <c r="BE197" s="205">
        <f>IF(N197="základní",J197,0)</f>
        <v>0</v>
      </c>
      <c r="BF197" s="205">
        <f>IF(N197="snížená",J197,0)</f>
        <v>0</v>
      </c>
      <c r="BG197" s="205">
        <f>IF(N197="zákl. přenesená",J197,0)</f>
        <v>0</v>
      </c>
      <c r="BH197" s="205">
        <f>IF(N197="sníž. přenesená",J197,0)</f>
        <v>0</v>
      </c>
      <c r="BI197" s="205">
        <f>IF(N197="nulová",J197,0)</f>
        <v>0</v>
      </c>
      <c r="BJ197" s="18" t="s">
        <v>78</v>
      </c>
      <c r="BK197" s="205">
        <f>ROUND(I197*H197,2)</f>
        <v>0</v>
      </c>
      <c r="BL197" s="18" t="s">
        <v>169</v>
      </c>
      <c r="BM197" s="204" t="s">
        <v>909</v>
      </c>
    </row>
    <row r="198" spans="1:65" s="2" customFormat="1" ht="19.5">
      <c r="A198" s="35"/>
      <c r="B198" s="36"/>
      <c r="C198" s="37"/>
      <c r="D198" s="206" t="s">
        <v>264</v>
      </c>
      <c r="E198" s="37"/>
      <c r="F198" s="207" t="s">
        <v>2727</v>
      </c>
      <c r="G198" s="37"/>
      <c r="H198" s="37"/>
      <c r="I198" s="116"/>
      <c r="J198" s="37"/>
      <c r="K198" s="37"/>
      <c r="L198" s="40"/>
      <c r="M198" s="208"/>
      <c r="N198" s="209"/>
      <c r="O198" s="65"/>
      <c r="P198" s="65"/>
      <c r="Q198" s="65"/>
      <c r="R198" s="65"/>
      <c r="S198" s="65"/>
      <c r="T198" s="66"/>
      <c r="U198" s="35"/>
      <c r="V198" s="35"/>
      <c r="W198" s="35"/>
      <c r="X198" s="35"/>
      <c r="Y198" s="35"/>
      <c r="Z198" s="35"/>
      <c r="AA198" s="35"/>
      <c r="AB198" s="35"/>
      <c r="AC198" s="35"/>
      <c r="AD198" s="35"/>
      <c r="AE198" s="35"/>
      <c r="AT198" s="18" t="s">
        <v>264</v>
      </c>
      <c r="AU198" s="18" t="s">
        <v>78</v>
      </c>
    </row>
    <row r="199" spans="1:65" s="2" customFormat="1" ht="16.5" customHeight="1">
      <c r="A199" s="35"/>
      <c r="B199" s="36"/>
      <c r="C199" s="193" t="s">
        <v>526</v>
      </c>
      <c r="D199" s="193" t="s">
        <v>164</v>
      </c>
      <c r="E199" s="194" t="s">
        <v>2730</v>
      </c>
      <c r="F199" s="195" t="s">
        <v>2731</v>
      </c>
      <c r="G199" s="196" t="s">
        <v>245</v>
      </c>
      <c r="H199" s="197">
        <v>65</v>
      </c>
      <c r="I199" s="198"/>
      <c r="J199" s="199">
        <f>ROUND(I199*H199,2)</f>
        <v>0</v>
      </c>
      <c r="K199" s="195" t="s">
        <v>19</v>
      </c>
      <c r="L199" s="40"/>
      <c r="M199" s="200" t="s">
        <v>19</v>
      </c>
      <c r="N199" s="201" t="s">
        <v>42</v>
      </c>
      <c r="O199" s="65"/>
      <c r="P199" s="202">
        <f>O199*H199</f>
        <v>0</v>
      </c>
      <c r="Q199" s="202">
        <v>0</v>
      </c>
      <c r="R199" s="202">
        <f>Q199*H199</f>
        <v>0</v>
      </c>
      <c r="S199" s="202">
        <v>0</v>
      </c>
      <c r="T199" s="203">
        <f>S199*H199</f>
        <v>0</v>
      </c>
      <c r="U199" s="35"/>
      <c r="V199" s="35"/>
      <c r="W199" s="35"/>
      <c r="X199" s="35"/>
      <c r="Y199" s="35"/>
      <c r="Z199" s="35"/>
      <c r="AA199" s="35"/>
      <c r="AB199" s="35"/>
      <c r="AC199" s="35"/>
      <c r="AD199" s="35"/>
      <c r="AE199" s="35"/>
      <c r="AR199" s="204" t="s">
        <v>169</v>
      </c>
      <c r="AT199" s="204" t="s">
        <v>164</v>
      </c>
      <c r="AU199" s="204" t="s">
        <v>78</v>
      </c>
      <c r="AY199" s="18" t="s">
        <v>162</v>
      </c>
      <c r="BE199" s="205">
        <f>IF(N199="základní",J199,0)</f>
        <v>0</v>
      </c>
      <c r="BF199" s="205">
        <f>IF(N199="snížená",J199,0)</f>
        <v>0</v>
      </c>
      <c r="BG199" s="205">
        <f>IF(N199="zákl. přenesená",J199,0)</f>
        <v>0</v>
      </c>
      <c r="BH199" s="205">
        <f>IF(N199="sníž. přenesená",J199,0)</f>
        <v>0</v>
      </c>
      <c r="BI199" s="205">
        <f>IF(N199="nulová",J199,0)</f>
        <v>0</v>
      </c>
      <c r="BJ199" s="18" t="s">
        <v>78</v>
      </c>
      <c r="BK199" s="205">
        <f>ROUND(I199*H199,2)</f>
        <v>0</v>
      </c>
      <c r="BL199" s="18" t="s">
        <v>169</v>
      </c>
      <c r="BM199" s="204" t="s">
        <v>919</v>
      </c>
    </row>
    <row r="200" spans="1:65" s="2" customFormat="1" ht="19.5">
      <c r="A200" s="35"/>
      <c r="B200" s="36"/>
      <c r="C200" s="37"/>
      <c r="D200" s="206" t="s">
        <v>264</v>
      </c>
      <c r="E200" s="37"/>
      <c r="F200" s="207" t="s">
        <v>2727</v>
      </c>
      <c r="G200" s="37"/>
      <c r="H200" s="37"/>
      <c r="I200" s="116"/>
      <c r="J200" s="37"/>
      <c r="K200" s="37"/>
      <c r="L200" s="40"/>
      <c r="M200" s="208"/>
      <c r="N200" s="209"/>
      <c r="O200" s="65"/>
      <c r="P200" s="65"/>
      <c r="Q200" s="65"/>
      <c r="R200" s="65"/>
      <c r="S200" s="65"/>
      <c r="T200" s="66"/>
      <c r="U200" s="35"/>
      <c r="V200" s="35"/>
      <c r="W200" s="35"/>
      <c r="X200" s="35"/>
      <c r="Y200" s="35"/>
      <c r="Z200" s="35"/>
      <c r="AA200" s="35"/>
      <c r="AB200" s="35"/>
      <c r="AC200" s="35"/>
      <c r="AD200" s="35"/>
      <c r="AE200" s="35"/>
      <c r="AT200" s="18" t="s">
        <v>264</v>
      </c>
      <c r="AU200" s="18" t="s">
        <v>78</v>
      </c>
    </row>
    <row r="201" spans="1:65" s="2" customFormat="1" ht="16.5" customHeight="1">
      <c r="A201" s="35"/>
      <c r="B201" s="36"/>
      <c r="C201" s="193" t="s">
        <v>531</v>
      </c>
      <c r="D201" s="193" t="s">
        <v>164</v>
      </c>
      <c r="E201" s="194" t="s">
        <v>2732</v>
      </c>
      <c r="F201" s="195" t="s">
        <v>2733</v>
      </c>
      <c r="G201" s="196" t="s">
        <v>245</v>
      </c>
      <c r="H201" s="197">
        <v>60</v>
      </c>
      <c r="I201" s="198"/>
      <c r="J201" s="199">
        <f>ROUND(I201*H201,2)</f>
        <v>0</v>
      </c>
      <c r="K201" s="195" t="s">
        <v>19</v>
      </c>
      <c r="L201" s="40"/>
      <c r="M201" s="200" t="s">
        <v>19</v>
      </c>
      <c r="N201" s="201" t="s">
        <v>42</v>
      </c>
      <c r="O201" s="65"/>
      <c r="P201" s="202">
        <f>O201*H201</f>
        <v>0</v>
      </c>
      <c r="Q201" s="202">
        <v>0</v>
      </c>
      <c r="R201" s="202">
        <f>Q201*H201</f>
        <v>0</v>
      </c>
      <c r="S201" s="202">
        <v>0</v>
      </c>
      <c r="T201" s="203">
        <f>S201*H201</f>
        <v>0</v>
      </c>
      <c r="U201" s="35"/>
      <c r="V201" s="35"/>
      <c r="W201" s="35"/>
      <c r="X201" s="35"/>
      <c r="Y201" s="35"/>
      <c r="Z201" s="35"/>
      <c r="AA201" s="35"/>
      <c r="AB201" s="35"/>
      <c r="AC201" s="35"/>
      <c r="AD201" s="35"/>
      <c r="AE201" s="35"/>
      <c r="AR201" s="204" t="s">
        <v>169</v>
      </c>
      <c r="AT201" s="204" t="s">
        <v>164</v>
      </c>
      <c r="AU201" s="204" t="s">
        <v>78</v>
      </c>
      <c r="AY201" s="18" t="s">
        <v>162</v>
      </c>
      <c r="BE201" s="205">
        <f>IF(N201="základní",J201,0)</f>
        <v>0</v>
      </c>
      <c r="BF201" s="205">
        <f>IF(N201="snížená",J201,0)</f>
        <v>0</v>
      </c>
      <c r="BG201" s="205">
        <f>IF(N201="zákl. přenesená",J201,0)</f>
        <v>0</v>
      </c>
      <c r="BH201" s="205">
        <f>IF(N201="sníž. přenesená",J201,0)</f>
        <v>0</v>
      </c>
      <c r="BI201" s="205">
        <f>IF(N201="nulová",J201,0)</f>
        <v>0</v>
      </c>
      <c r="BJ201" s="18" t="s">
        <v>78</v>
      </c>
      <c r="BK201" s="205">
        <f>ROUND(I201*H201,2)</f>
        <v>0</v>
      </c>
      <c r="BL201" s="18" t="s">
        <v>169</v>
      </c>
      <c r="BM201" s="204" t="s">
        <v>928</v>
      </c>
    </row>
    <row r="202" spans="1:65" s="2" customFormat="1" ht="19.5">
      <c r="A202" s="35"/>
      <c r="B202" s="36"/>
      <c r="C202" s="37"/>
      <c r="D202" s="206" t="s">
        <v>264</v>
      </c>
      <c r="E202" s="37"/>
      <c r="F202" s="207" t="s">
        <v>2727</v>
      </c>
      <c r="G202" s="37"/>
      <c r="H202" s="37"/>
      <c r="I202" s="116"/>
      <c r="J202" s="37"/>
      <c r="K202" s="37"/>
      <c r="L202" s="40"/>
      <c r="M202" s="208"/>
      <c r="N202" s="209"/>
      <c r="O202" s="65"/>
      <c r="P202" s="65"/>
      <c r="Q202" s="65"/>
      <c r="R202" s="65"/>
      <c r="S202" s="65"/>
      <c r="T202" s="66"/>
      <c r="U202" s="35"/>
      <c r="V202" s="35"/>
      <c r="W202" s="35"/>
      <c r="X202" s="35"/>
      <c r="Y202" s="35"/>
      <c r="Z202" s="35"/>
      <c r="AA202" s="35"/>
      <c r="AB202" s="35"/>
      <c r="AC202" s="35"/>
      <c r="AD202" s="35"/>
      <c r="AE202" s="35"/>
      <c r="AT202" s="18" t="s">
        <v>264</v>
      </c>
      <c r="AU202" s="18" t="s">
        <v>78</v>
      </c>
    </row>
    <row r="203" spans="1:65" s="2" customFormat="1" ht="16.5" customHeight="1">
      <c r="A203" s="35"/>
      <c r="B203" s="36"/>
      <c r="C203" s="193" t="s">
        <v>539</v>
      </c>
      <c r="D203" s="193" t="s">
        <v>164</v>
      </c>
      <c r="E203" s="194" t="s">
        <v>2734</v>
      </c>
      <c r="F203" s="195" t="s">
        <v>2735</v>
      </c>
      <c r="G203" s="196" t="s">
        <v>245</v>
      </c>
      <c r="H203" s="197">
        <v>32</v>
      </c>
      <c r="I203" s="198"/>
      <c r="J203" s="199">
        <f>ROUND(I203*H203,2)</f>
        <v>0</v>
      </c>
      <c r="K203" s="195" t="s">
        <v>19</v>
      </c>
      <c r="L203" s="40"/>
      <c r="M203" s="200" t="s">
        <v>19</v>
      </c>
      <c r="N203" s="201" t="s">
        <v>42</v>
      </c>
      <c r="O203" s="65"/>
      <c r="P203" s="202">
        <f>O203*H203</f>
        <v>0</v>
      </c>
      <c r="Q203" s="202">
        <v>0</v>
      </c>
      <c r="R203" s="202">
        <f>Q203*H203</f>
        <v>0</v>
      </c>
      <c r="S203" s="202">
        <v>0</v>
      </c>
      <c r="T203" s="203">
        <f>S203*H203</f>
        <v>0</v>
      </c>
      <c r="U203" s="35"/>
      <c r="V203" s="35"/>
      <c r="W203" s="35"/>
      <c r="X203" s="35"/>
      <c r="Y203" s="35"/>
      <c r="Z203" s="35"/>
      <c r="AA203" s="35"/>
      <c r="AB203" s="35"/>
      <c r="AC203" s="35"/>
      <c r="AD203" s="35"/>
      <c r="AE203" s="35"/>
      <c r="AR203" s="204" t="s">
        <v>169</v>
      </c>
      <c r="AT203" s="204" t="s">
        <v>164</v>
      </c>
      <c r="AU203" s="204" t="s">
        <v>78</v>
      </c>
      <c r="AY203" s="18" t="s">
        <v>162</v>
      </c>
      <c r="BE203" s="205">
        <f>IF(N203="základní",J203,0)</f>
        <v>0</v>
      </c>
      <c r="BF203" s="205">
        <f>IF(N203="snížená",J203,0)</f>
        <v>0</v>
      </c>
      <c r="BG203" s="205">
        <f>IF(N203="zákl. přenesená",J203,0)</f>
        <v>0</v>
      </c>
      <c r="BH203" s="205">
        <f>IF(N203="sníž. přenesená",J203,0)</f>
        <v>0</v>
      </c>
      <c r="BI203" s="205">
        <f>IF(N203="nulová",J203,0)</f>
        <v>0</v>
      </c>
      <c r="BJ203" s="18" t="s">
        <v>78</v>
      </c>
      <c r="BK203" s="205">
        <f>ROUND(I203*H203,2)</f>
        <v>0</v>
      </c>
      <c r="BL203" s="18" t="s">
        <v>169</v>
      </c>
      <c r="BM203" s="204" t="s">
        <v>951</v>
      </c>
    </row>
    <row r="204" spans="1:65" s="2" customFormat="1" ht="19.5">
      <c r="A204" s="35"/>
      <c r="B204" s="36"/>
      <c r="C204" s="37"/>
      <c r="D204" s="206" t="s">
        <v>264</v>
      </c>
      <c r="E204" s="37"/>
      <c r="F204" s="207" t="s">
        <v>2727</v>
      </c>
      <c r="G204" s="37"/>
      <c r="H204" s="37"/>
      <c r="I204" s="116"/>
      <c r="J204" s="37"/>
      <c r="K204" s="37"/>
      <c r="L204" s="40"/>
      <c r="M204" s="208"/>
      <c r="N204" s="209"/>
      <c r="O204" s="65"/>
      <c r="P204" s="65"/>
      <c r="Q204" s="65"/>
      <c r="R204" s="65"/>
      <c r="S204" s="65"/>
      <c r="T204" s="66"/>
      <c r="U204" s="35"/>
      <c r="V204" s="35"/>
      <c r="W204" s="35"/>
      <c r="X204" s="35"/>
      <c r="Y204" s="35"/>
      <c r="Z204" s="35"/>
      <c r="AA204" s="35"/>
      <c r="AB204" s="35"/>
      <c r="AC204" s="35"/>
      <c r="AD204" s="35"/>
      <c r="AE204" s="35"/>
      <c r="AT204" s="18" t="s">
        <v>264</v>
      </c>
      <c r="AU204" s="18" t="s">
        <v>78</v>
      </c>
    </row>
    <row r="205" spans="1:65" s="2" customFormat="1" ht="16.5" customHeight="1">
      <c r="A205" s="35"/>
      <c r="B205" s="36"/>
      <c r="C205" s="193" t="s">
        <v>547</v>
      </c>
      <c r="D205" s="193" t="s">
        <v>164</v>
      </c>
      <c r="E205" s="194" t="s">
        <v>2736</v>
      </c>
      <c r="F205" s="195" t="s">
        <v>2737</v>
      </c>
      <c r="G205" s="196" t="s">
        <v>245</v>
      </c>
      <c r="H205" s="197">
        <v>15</v>
      </c>
      <c r="I205" s="198"/>
      <c r="J205" s="199">
        <f>ROUND(I205*H205,2)</f>
        <v>0</v>
      </c>
      <c r="K205" s="195" t="s">
        <v>19</v>
      </c>
      <c r="L205" s="40"/>
      <c r="M205" s="200" t="s">
        <v>19</v>
      </c>
      <c r="N205" s="201" t="s">
        <v>42</v>
      </c>
      <c r="O205" s="65"/>
      <c r="P205" s="202">
        <f>O205*H205</f>
        <v>0</v>
      </c>
      <c r="Q205" s="202">
        <v>0</v>
      </c>
      <c r="R205" s="202">
        <f>Q205*H205</f>
        <v>0</v>
      </c>
      <c r="S205" s="202">
        <v>0</v>
      </c>
      <c r="T205" s="203">
        <f>S205*H205</f>
        <v>0</v>
      </c>
      <c r="U205" s="35"/>
      <c r="V205" s="35"/>
      <c r="W205" s="35"/>
      <c r="X205" s="35"/>
      <c r="Y205" s="35"/>
      <c r="Z205" s="35"/>
      <c r="AA205" s="35"/>
      <c r="AB205" s="35"/>
      <c r="AC205" s="35"/>
      <c r="AD205" s="35"/>
      <c r="AE205" s="35"/>
      <c r="AR205" s="204" t="s">
        <v>169</v>
      </c>
      <c r="AT205" s="204" t="s">
        <v>164</v>
      </c>
      <c r="AU205" s="204" t="s">
        <v>78</v>
      </c>
      <c r="AY205" s="18" t="s">
        <v>162</v>
      </c>
      <c r="BE205" s="205">
        <f>IF(N205="základní",J205,0)</f>
        <v>0</v>
      </c>
      <c r="BF205" s="205">
        <f>IF(N205="snížená",J205,0)</f>
        <v>0</v>
      </c>
      <c r="BG205" s="205">
        <f>IF(N205="zákl. přenesená",J205,0)</f>
        <v>0</v>
      </c>
      <c r="BH205" s="205">
        <f>IF(N205="sníž. přenesená",J205,0)</f>
        <v>0</v>
      </c>
      <c r="BI205" s="205">
        <f>IF(N205="nulová",J205,0)</f>
        <v>0</v>
      </c>
      <c r="BJ205" s="18" t="s">
        <v>78</v>
      </c>
      <c r="BK205" s="205">
        <f>ROUND(I205*H205,2)</f>
        <v>0</v>
      </c>
      <c r="BL205" s="18" t="s">
        <v>169</v>
      </c>
      <c r="BM205" s="204" t="s">
        <v>963</v>
      </c>
    </row>
    <row r="206" spans="1:65" s="2" customFormat="1" ht="19.5">
      <c r="A206" s="35"/>
      <c r="B206" s="36"/>
      <c r="C206" s="37"/>
      <c r="D206" s="206" t="s">
        <v>264</v>
      </c>
      <c r="E206" s="37"/>
      <c r="F206" s="207" t="s">
        <v>2727</v>
      </c>
      <c r="G206" s="37"/>
      <c r="H206" s="37"/>
      <c r="I206" s="116"/>
      <c r="J206" s="37"/>
      <c r="K206" s="37"/>
      <c r="L206" s="40"/>
      <c r="M206" s="208"/>
      <c r="N206" s="209"/>
      <c r="O206" s="65"/>
      <c r="P206" s="65"/>
      <c r="Q206" s="65"/>
      <c r="R206" s="65"/>
      <c r="S206" s="65"/>
      <c r="T206" s="66"/>
      <c r="U206" s="35"/>
      <c r="V206" s="35"/>
      <c r="W206" s="35"/>
      <c r="X206" s="35"/>
      <c r="Y206" s="35"/>
      <c r="Z206" s="35"/>
      <c r="AA206" s="35"/>
      <c r="AB206" s="35"/>
      <c r="AC206" s="35"/>
      <c r="AD206" s="35"/>
      <c r="AE206" s="35"/>
      <c r="AT206" s="18" t="s">
        <v>264</v>
      </c>
      <c r="AU206" s="18" t="s">
        <v>78</v>
      </c>
    </row>
    <row r="207" spans="1:65" s="2" customFormat="1" ht="16.5" customHeight="1">
      <c r="A207" s="35"/>
      <c r="B207" s="36"/>
      <c r="C207" s="193" t="s">
        <v>553</v>
      </c>
      <c r="D207" s="193" t="s">
        <v>164</v>
      </c>
      <c r="E207" s="194" t="s">
        <v>2738</v>
      </c>
      <c r="F207" s="195" t="s">
        <v>2739</v>
      </c>
      <c r="G207" s="196" t="s">
        <v>245</v>
      </c>
      <c r="H207" s="197">
        <v>15</v>
      </c>
      <c r="I207" s="198"/>
      <c r="J207" s="199">
        <f>ROUND(I207*H207,2)</f>
        <v>0</v>
      </c>
      <c r="K207" s="195" t="s">
        <v>19</v>
      </c>
      <c r="L207" s="40"/>
      <c r="M207" s="200" t="s">
        <v>19</v>
      </c>
      <c r="N207" s="201" t="s">
        <v>42</v>
      </c>
      <c r="O207" s="65"/>
      <c r="P207" s="202">
        <f>O207*H207</f>
        <v>0</v>
      </c>
      <c r="Q207" s="202">
        <v>0</v>
      </c>
      <c r="R207" s="202">
        <f>Q207*H207</f>
        <v>0</v>
      </c>
      <c r="S207" s="202">
        <v>0</v>
      </c>
      <c r="T207" s="203">
        <f>S207*H207</f>
        <v>0</v>
      </c>
      <c r="U207" s="35"/>
      <c r="V207" s="35"/>
      <c r="W207" s="35"/>
      <c r="X207" s="35"/>
      <c r="Y207" s="35"/>
      <c r="Z207" s="35"/>
      <c r="AA207" s="35"/>
      <c r="AB207" s="35"/>
      <c r="AC207" s="35"/>
      <c r="AD207" s="35"/>
      <c r="AE207" s="35"/>
      <c r="AR207" s="204" t="s">
        <v>169</v>
      </c>
      <c r="AT207" s="204" t="s">
        <v>164</v>
      </c>
      <c r="AU207" s="204" t="s">
        <v>78</v>
      </c>
      <c r="AY207" s="18" t="s">
        <v>162</v>
      </c>
      <c r="BE207" s="205">
        <f>IF(N207="základní",J207,0)</f>
        <v>0</v>
      </c>
      <c r="BF207" s="205">
        <f>IF(N207="snížená",J207,0)</f>
        <v>0</v>
      </c>
      <c r="BG207" s="205">
        <f>IF(N207="zákl. přenesená",J207,0)</f>
        <v>0</v>
      </c>
      <c r="BH207" s="205">
        <f>IF(N207="sníž. přenesená",J207,0)</f>
        <v>0</v>
      </c>
      <c r="BI207" s="205">
        <f>IF(N207="nulová",J207,0)</f>
        <v>0</v>
      </c>
      <c r="BJ207" s="18" t="s">
        <v>78</v>
      </c>
      <c r="BK207" s="205">
        <f>ROUND(I207*H207,2)</f>
        <v>0</v>
      </c>
      <c r="BL207" s="18" t="s">
        <v>169</v>
      </c>
      <c r="BM207" s="204" t="s">
        <v>972</v>
      </c>
    </row>
    <row r="208" spans="1:65" s="2" customFormat="1" ht="19.5">
      <c r="A208" s="35"/>
      <c r="B208" s="36"/>
      <c r="C208" s="37"/>
      <c r="D208" s="206" t="s">
        <v>264</v>
      </c>
      <c r="E208" s="37"/>
      <c r="F208" s="207" t="s">
        <v>2727</v>
      </c>
      <c r="G208" s="37"/>
      <c r="H208" s="37"/>
      <c r="I208" s="116"/>
      <c r="J208" s="37"/>
      <c r="K208" s="37"/>
      <c r="L208" s="40"/>
      <c r="M208" s="208"/>
      <c r="N208" s="209"/>
      <c r="O208" s="65"/>
      <c r="P208" s="65"/>
      <c r="Q208" s="65"/>
      <c r="R208" s="65"/>
      <c r="S208" s="65"/>
      <c r="T208" s="66"/>
      <c r="U208" s="35"/>
      <c r="V208" s="35"/>
      <c r="W208" s="35"/>
      <c r="X208" s="35"/>
      <c r="Y208" s="35"/>
      <c r="Z208" s="35"/>
      <c r="AA208" s="35"/>
      <c r="AB208" s="35"/>
      <c r="AC208" s="35"/>
      <c r="AD208" s="35"/>
      <c r="AE208" s="35"/>
      <c r="AT208" s="18" t="s">
        <v>264</v>
      </c>
      <c r="AU208" s="18" t="s">
        <v>78</v>
      </c>
    </row>
    <row r="209" spans="1:65" s="2" customFormat="1" ht="16.5" customHeight="1">
      <c r="A209" s="35"/>
      <c r="B209" s="36"/>
      <c r="C209" s="193" t="s">
        <v>559</v>
      </c>
      <c r="D209" s="193" t="s">
        <v>164</v>
      </c>
      <c r="E209" s="194" t="s">
        <v>2740</v>
      </c>
      <c r="F209" s="195" t="s">
        <v>2741</v>
      </c>
      <c r="G209" s="196" t="s">
        <v>245</v>
      </c>
      <c r="H209" s="197">
        <v>40</v>
      </c>
      <c r="I209" s="198"/>
      <c r="J209" s="199">
        <f>ROUND(I209*H209,2)</f>
        <v>0</v>
      </c>
      <c r="K209" s="195" t="s">
        <v>19</v>
      </c>
      <c r="L209" s="40"/>
      <c r="M209" s="200" t="s">
        <v>19</v>
      </c>
      <c r="N209" s="201" t="s">
        <v>42</v>
      </c>
      <c r="O209" s="65"/>
      <c r="P209" s="202">
        <f>O209*H209</f>
        <v>0</v>
      </c>
      <c r="Q209" s="202">
        <v>0</v>
      </c>
      <c r="R209" s="202">
        <f>Q209*H209</f>
        <v>0</v>
      </c>
      <c r="S209" s="202">
        <v>0</v>
      </c>
      <c r="T209" s="203">
        <f>S209*H209</f>
        <v>0</v>
      </c>
      <c r="U209" s="35"/>
      <c r="V209" s="35"/>
      <c r="W209" s="35"/>
      <c r="X209" s="35"/>
      <c r="Y209" s="35"/>
      <c r="Z209" s="35"/>
      <c r="AA209" s="35"/>
      <c r="AB209" s="35"/>
      <c r="AC209" s="35"/>
      <c r="AD209" s="35"/>
      <c r="AE209" s="35"/>
      <c r="AR209" s="204" t="s">
        <v>169</v>
      </c>
      <c r="AT209" s="204" t="s">
        <v>164</v>
      </c>
      <c r="AU209" s="204" t="s">
        <v>78</v>
      </c>
      <c r="AY209" s="18" t="s">
        <v>162</v>
      </c>
      <c r="BE209" s="205">
        <f>IF(N209="základní",J209,0)</f>
        <v>0</v>
      </c>
      <c r="BF209" s="205">
        <f>IF(N209="snížená",J209,0)</f>
        <v>0</v>
      </c>
      <c r="BG209" s="205">
        <f>IF(N209="zákl. přenesená",J209,0)</f>
        <v>0</v>
      </c>
      <c r="BH209" s="205">
        <f>IF(N209="sníž. přenesená",J209,0)</f>
        <v>0</v>
      </c>
      <c r="BI209" s="205">
        <f>IF(N209="nulová",J209,0)</f>
        <v>0</v>
      </c>
      <c r="BJ209" s="18" t="s">
        <v>78</v>
      </c>
      <c r="BK209" s="205">
        <f>ROUND(I209*H209,2)</f>
        <v>0</v>
      </c>
      <c r="BL209" s="18" t="s">
        <v>169</v>
      </c>
      <c r="BM209" s="204" t="s">
        <v>985</v>
      </c>
    </row>
    <row r="210" spans="1:65" s="2" customFormat="1" ht="19.5">
      <c r="A210" s="35"/>
      <c r="B210" s="36"/>
      <c r="C210" s="37"/>
      <c r="D210" s="206" t="s">
        <v>264</v>
      </c>
      <c r="E210" s="37"/>
      <c r="F210" s="207" t="s">
        <v>2727</v>
      </c>
      <c r="G210" s="37"/>
      <c r="H210" s="37"/>
      <c r="I210" s="116"/>
      <c r="J210" s="37"/>
      <c r="K210" s="37"/>
      <c r="L210" s="40"/>
      <c r="M210" s="208"/>
      <c r="N210" s="209"/>
      <c r="O210" s="65"/>
      <c r="P210" s="65"/>
      <c r="Q210" s="65"/>
      <c r="R210" s="65"/>
      <c r="S210" s="65"/>
      <c r="T210" s="66"/>
      <c r="U210" s="35"/>
      <c r="V210" s="35"/>
      <c r="W210" s="35"/>
      <c r="X210" s="35"/>
      <c r="Y210" s="35"/>
      <c r="Z210" s="35"/>
      <c r="AA210" s="35"/>
      <c r="AB210" s="35"/>
      <c r="AC210" s="35"/>
      <c r="AD210" s="35"/>
      <c r="AE210" s="35"/>
      <c r="AT210" s="18" t="s">
        <v>264</v>
      </c>
      <c r="AU210" s="18" t="s">
        <v>78</v>
      </c>
    </row>
    <row r="211" spans="1:65" s="2" customFormat="1" ht="16.5" customHeight="1">
      <c r="A211" s="35"/>
      <c r="B211" s="36"/>
      <c r="C211" s="193" t="s">
        <v>568</v>
      </c>
      <c r="D211" s="193" t="s">
        <v>164</v>
      </c>
      <c r="E211" s="194" t="s">
        <v>2742</v>
      </c>
      <c r="F211" s="195" t="s">
        <v>2743</v>
      </c>
      <c r="G211" s="196" t="s">
        <v>245</v>
      </c>
      <c r="H211" s="197">
        <v>52</v>
      </c>
      <c r="I211" s="198"/>
      <c r="J211" s="199">
        <f>ROUND(I211*H211,2)</f>
        <v>0</v>
      </c>
      <c r="K211" s="195" t="s">
        <v>19</v>
      </c>
      <c r="L211" s="40"/>
      <c r="M211" s="200" t="s">
        <v>19</v>
      </c>
      <c r="N211" s="201" t="s">
        <v>42</v>
      </c>
      <c r="O211" s="65"/>
      <c r="P211" s="202">
        <f>O211*H211</f>
        <v>0</v>
      </c>
      <c r="Q211" s="202">
        <v>0</v>
      </c>
      <c r="R211" s="202">
        <f>Q211*H211</f>
        <v>0</v>
      </c>
      <c r="S211" s="202">
        <v>0</v>
      </c>
      <c r="T211" s="203">
        <f>S211*H211</f>
        <v>0</v>
      </c>
      <c r="U211" s="35"/>
      <c r="V211" s="35"/>
      <c r="W211" s="35"/>
      <c r="X211" s="35"/>
      <c r="Y211" s="35"/>
      <c r="Z211" s="35"/>
      <c r="AA211" s="35"/>
      <c r="AB211" s="35"/>
      <c r="AC211" s="35"/>
      <c r="AD211" s="35"/>
      <c r="AE211" s="35"/>
      <c r="AR211" s="204" t="s">
        <v>169</v>
      </c>
      <c r="AT211" s="204" t="s">
        <v>164</v>
      </c>
      <c r="AU211" s="204" t="s">
        <v>78</v>
      </c>
      <c r="AY211" s="18" t="s">
        <v>162</v>
      </c>
      <c r="BE211" s="205">
        <f>IF(N211="základní",J211,0)</f>
        <v>0</v>
      </c>
      <c r="BF211" s="205">
        <f>IF(N211="snížená",J211,0)</f>
        <v>0</v>
      </c>
      <c r="BG211" s="205">
        <f>IF(N211="zákl. přenesená",J211,0)</f>
        <v>0</v>
      </c>
      <c r="BH211" s="205">
        <f>IF(N211="sníž. přenesená",J211,0)</f>
        <v>0</v>
      </c>
      <c r="BI211" s="205">
        <f>IF(N211="nulová",J211,0)</f>
        <v>0</v>
      </c>
      <c r="BJ211" s="18" t="s">
        <v>78</v>
      </c>
      <c r="BK211" s="205">
        <f>ROUND(I211*H211,2)</f>
        <v>0</v>
      </c>
      <c r="BL211" s="18" t="s">
        <v>169</v>
      </c>
      <c r="BM211" s="204" t="s">
        <v>995</v>
      </c>
    </row>
    <row r="212" spans="1:65" s="2" customFormat="1" ht="19.5">
      <c r="A212" s="35"/>
      <c r="B212" s="36"/>
      <c r="C212" s="37"/>
      <c r="D212" s="206" t="s">
        <v>264</v>
      </c>
      <c r="E212" s="37"/>
      <c r="F212" s="207" t="s">
        <v>2744</v>
      </c>
      <c r="G212" s="37"/>
      <c r="H212" s="37"/>
      <c r="I212" s="116"/>
      <c r="J212" s="37"/>
      <c r="K212" s="37"/>
      <c r="L212" s="40"/>
      <c r="M212" s="208"/>
      <c r="N212" s="209"/>
      <c r="O212" s="65"/>
      <c r="P212" s="65"/>
      <c r="Q212" s="65"/>
      <c r="R212" s="65"/>
      <c r="S212" s="65"/>
      <c r="T212" s="66"/>
      <c r="U212" s="35"/>
      <c r="V212" s="35"/>
      <c r="W212" s="35"/>
      <c r="X212" s="35"/>
      <c r="Y212" s="35"/>
      <c r="Z212" s="35"/>
      <c r="AA212" s="35"/>
      <c r="AB212" s="35"/>
      <c r="AC212" s="35"/>
      <c r="AD212" s="35"/>
      <c r="AE212" s="35"/>
      <c r="AT212" s="18" t="s">
        <v>264</v>
      </c>
      <c r="AU212" s="18" t="s">
        <v>78</v>
      </c>
    </row>
    <row r="213" spans="1:65" s="2" customFormat="1" ht="16.5" customHeight="1">
      <c r="A213" s="35"/>
      <c r="B213" s="36"/>
      <c r="C213" s="193" t="s">
        <v>578</v>
      </c>
      <c r="D213" s="193" t="s">
        <v>164</v>
      </c>
      <c r="E213" s="194" t="s">
        <v>2745</v>
      </c>
      <c r="F213" s="195" t="s">
        <v>2746</v>
      </c>
      <c r="G213" s="196" t="s">
        <v>245</v>
      </c>
      <c r="H213" s="197">
        <v>85</v>
      </c>
      <c r="I213" s="198"/>
      <c r="J213" s="199">
        <f>ROUND(I213*H213,2)</f>
        <v>0</v>
      </c>
      <c r="K213" s="195" t="s">
        <v>19</v>
      </c>
      <c r="L213" s="40"/>
      <c r="M213" s="200" t="s">
        <v>19</v>
      </c>
      <c r="N213" s="201" t="s">
        <v>42</v>
      </c>
      <c r="O213" s="65"/>
      <c r="P213" s="202">
        <f>O213*H213</f>
        <v>0</v>
      </c>
      <c r="Q213" s="202">
        <v>0</v>
      </c>
      <c r="R213" s="202">
        <f>Q213*H213</f>
        <v>0</v>
      </c>
      <c r="S213" s="202">
        <v>0</v>
      </c>
      <c r="T213" s="203">
        <f>S213*H213</f>
        <v>0</v>
      </c>
      <c r="U213" s="35"/>
      <c r="V213" s="35"/>
      <c r="W213" s="35"/>
      <c r="X213" s="35"/>
      <c r="Y213" s="35"/>
      <c r="Z213" s="35"/>
      <c r="AA213" s="35"/>
      <c r="AB213" s="35"/>
      <c r="AC213" s="35"/>
      <c r="AD213" s="35"/>
      <c r="AE213" s="35"/>
      <c r="AR213" s="204" t="s">
        <v>169</v>
      </c>
      <c r="AT213" s="204" t="s">
        <v>164</v>
      </c>
      <c r="AU213" s="204" t="s">
        <v>78</v>
      </c>
      <c r="AY213" s="18" t="s">
        <v>162</v>
      </c>
      <c r="BE213" s="205">
        <f>IF(N213="základní",J213,0)</f>
        <v>0</v>
      </c>
      <c r="BF213" s="205">
        <f>IF(N213="snížená",J213,0)</f>
        <v>0</v>
      </c>
      <c r="BG213" s="205">
        <f>IF(N213="zákl. přenesená",J213,0)</f>
        <v>0</v>
      </c>
      <c r="BH213" s="205">
        <f>IF(N213="sníž. přenesená",J213,0)</f>
        <v>0</v>
      </c>
      <c r="BI213" s="205">
        <f>IF(N213="nulová",J213,0)</f>
        <v>0</v>
      </c>
      <c r="BJ213" s="18" t="s">
        <v>78</v>
      </c>
      <c r="BK213" s="205">
        <f>ROUND(I213*H213,2)</f>
        <v>0</v>
      </c>
      <c r="BL213" s="18" t="s">
        <v>169</v>
      </c>
      <c r="BM213" s="204" t="s">
        <v>1007</v>
      </c>
    </row>
    <row r="214" spans="1:65" s="2" customFormat="1" ht="19.5">
      <c r="A214" s="35"/>
      <c r="B214" s="36"/>
      <c r="C214" s="37"/>
      <c r="D214" s="206" t="s">
        <v>264</v>
      </c>
      <c r="E214" s="37"/>
      <c r="F214" s="207" t="s">
        <v>2744</v>
      </c>
      <c r="G214" s="37"/>
      <c r="H214" s="37"/>
      <c r="I214" s="116"/>
      <c r="J214" s="37"/>
      <c r="K214" s="37"/>
      <c r="L214" s="40"/>
      <c r="M214" s="208"/>
      <c r="N214" s="209"/>
      <c r="O214" s="65"/>
      <c r="P214" s="65"/>
      <c r="Q214" s="65"/>
      <c r="R214" s="65"/>
      <c r="S214" s="65"/>
      <c r="T214" s="66"/>
      <c r="U214" s="35"/>
      <c r="V214" s="35"/>
      <c r="W214" s="35"/>
      <c r="X214" s="35"/>
      <c r="Y214" s="35"/>
      <c r="Z214" s="35"/>
      <c r="AA214" s="35"/>
      <c r="AB214" s="35"/>
      <c r="AC214" s="35"/>
      <c r="AD214" s="35"/>
      <c r="AE214" s="35"/>
      <c r="AT214" s="18" t="s">
        <v>264</v>
      </c>
      <c r="AU214" s="18" t="s">
        <v>78</v>
      </c>
    </row>
    <row r="215" spans="1:65" s="2" customFormat="1" ht="16.5" customHeight="1">
      <c r="A215" s="35"/>
      <c r="B215" s="36"/>
      <c r="C215" s="193" t="s">
        <v>584</v>
      </c>
      <c r="D215" s="193" t="s">
        <v>164</v>
      </c>
      <c r="E215" s="194" t="s">
        <v>2747</v>
      </c>
      <c r="F215" s="195" t="s">
        <v>2748</v>
      </c>
      <c r="G215" s="196" t="s">
        <v>245</v>
      </c>
      <c r="H215" s="197">
        <v>270</v>
      </c>
      <c r="I215" s="198"/>
      <c r="J215" s="199">
        <f>ROUND(I215*H215,2)</f>
        <v>0</v>
      </c>
      <c r="K215" s="195" t="s">
        <v>19</v>
      </c>
      <c r="L215" s="40"/>
      <c r="M215" s="200" t="s">
        <v>19</v>
      </c>
      <c r="N215" s="201" t="s">
        <v>42</v>
      </c>
      <c r="O215" s="65"/>
      <c r="P215" s="202">
        <f>O215*H215</f>
        <v>0</v>
      </c>
      <c r="Q215" s="202">
        <v>0</v>
      </c>
      <c r="R215" s="202">
        <f>Q215*H215</f>
        <v>0</v>
      </c>
      <c r="S215" s="202">
        <v>0</v>
      </c>
      <c r="T215" s="203">
        <f>S215*H215</f>
        <v>0</v>
      </c>
      <c r="U215" s="35"/>
      <c r="V215" s="35"/>
      <c r="W215" s="35"/>
      <c r="X215" s="35"/>
      <c r="Y215" s="35"/>
      <c r="Z215" s="35"/>
      <c r="AA215" s="35"/>
      <c r="AB215" s="35"/>
      <c r="AC215" s="35"/>
      <c r="AD215" s="35"/>
      <c r="AE215" s="35"/>
      <c r="AR215" s="204" t="s">
        <v>169</v>
      </c>
      <c r="AT215" s="204" t="s">
        <v>164</v>
      </c>
      <c r="AU215" s="204" t="s">
        <v>78</v>
      </c>
      <c r="AY215" s="18" t="s">
        <v>162</v>
      </c>
      <c r="BE215" s="205">
        <f>IF(N215="základní",J215,0)</f>
        <v>0</v>
      </c>
      <c r="BF215" s="205">
        <f>IF(N215="snížená",J215,0)</f>
        <v>0</v>
      </c>
      <c r="BG215" s="205">
        <f>IF(N215="zákl. přenesená",J215,0)</f>
        <v>0</v>
      </c>
      <c r="BH215" s="205">
        <f>IF(N215="sníž. přenesená",J215,0)</f>
        <v>0</v>
      </c>
      <c r="BI215" s="205">
        <f>IF(N215="nulová",J215,0)</f>
        <v>0</v>
      </c>
      <c r="BJ215" s="18" t="s">
        <v>78</v>
      </c>
      <c r="BK215" s="205">
        <f>ROUND(I215*H215,2)</f>
        <v>0</v>
      </c>
      <c r="BL215" s="18" t="s">
        <v>169</v>
      </c>
      <c r="BM215" s="204" t="s">
        <v>1017</v>
      </c>
    </row>
    <row r="216" spans="1:65" s="2" customFormat="1" ht="19.5">
      <c r="A216" s="35"/>
      <c r="B216" s="36"/>
      <c r="C216" s="37"/>
      <c r="D216" s="206" t="s">
        <v>264</v>
      </c>
      <c r="E216" s="37"/>
      <c r="F216" s="207" t="s">
        <v>2749</v>
      </c>
      <c r="G216" s="37"/>
      <c r="H216" s="37"/>
      <c r="I216" s="116"/>
      <c r="J216" s="37"/>
      <c r="K216" s="37"/>
      <c r="L216" s="40"/>
      <c r="M216" s="208"/>
      <c r="N216" s="209"/>
      <c r="O216" s="65"/>
      <c r="P216" s="65"/>
      <c r="Q216" s="65"/>
      <c r="R216" s="65"/>
      <c r="S216" s="65"/>
      <c r="T216" s="66"/>
      <c r="U216" s="35"/>
      <c r="V216" s="35"/>
      <c r="W216" s="35"/>
      <c r="X216" s="35"/>
      <c r="Y216" s="35"/>
      <c r="Z216" s="35"/>
      <c r="AA216" s="35"/>
      <c r="AB216" s="35"/>
      <c r="AC216" s="35"/>
      <c r="AD216" s="35"/>
      <c r="AE216" s="35"/>
      <c r="AT216" s="18" t="s">
        <v>264</v>
      </c>
      <c r="AU216" s="18" t="s">
        <v>78</v>
      </c>
    </row>
    <row r="217" spans="1:65" s="2" customFormat="1" ht="16.5" customHeight="1">
      <c r="A217" s="35"/>
      <c r="B217" s="36"/>
      <c r="C217" s="193" t="s">
        <v>586</v>
      </c>
      <c r="D217" s="193" t="s">
        <v>164</v>
      </c>
      <c r="E217" s="194" t="s">
        <v>2750</v>
      </c>
      <c r="F217" s="195" t="s">
        <v>2751</v>
      </c>
      <c r="G217" s="196" t="s">
        <v>245</v>
      </c>
      <c r="H217" s="197">
        <v>135</v>
      </c>
      <c r="I217" s="198"/>
      <c r="J217" s="199">
        <f>ROUND(I217*H217,2)</f>
        <v>0</v>
      </c>
      <c r="K217" s="195" t="s">
        <v>19</v>
      </c>
      <c r="L217" s="40"/>
      <c r="M217" s="200" t="s">
        <v>19</v>
      </c>
      <c r="N217" s="201" t="s">
        <v>42</v>
      </c>
      <c r="O217" s="65"/>
      <c r="P217" s="202">
        <f>O217*H217</f>
        <v>0</v>
      </c>
      <c r="Q217" s="202">
        <v>0</v>
      </c>
      <c r="R217" s="202">
        <f>Q217*H217</f>
        <v>0</v>
      </c>
      <c r="S217" s="202">
        <v>0</v>
      </c>
      <c r="T217" s="203">
        <f>S217*H217</f>
        <v>0</v>
      </c>
      <c r="U217" s="35"/>
      <c r="V217" s="35"/>
      <c r="W217" s="35"/>
      <c r="X217" s="35"/>
      <c r="Y217" s="35"/>
      <c r="Z217" s="35"/>
      <c r="AA217" s="35"/>
      <c r="AB217" s="35"/>
      <c r="AC217" s="35"/>
      <c r="AD217" s="35"/>
      <c r="AE217" s="35"/>
      <c r="AR217" s="204" t="s">
        <v>169</v>
      </c>
      <c r="AT217" s="204" t="s">
        <v>164</v>
      </c>
      <c r="AU217" s="204" t="s">
        <v>78</v>
      </c>
      <c r="AY217" s="18" t="s">
        <v>162</v>
      </c>
      <c r="BE217" s="205">
        <f>IF(N217="základní",J217,0)</f>
        <v>0</v>
      </c>
      <c r="BF217" s="205">
        <f>IF(N217="snížená",J217,0)</f>
        <v>0</v>
      </c>
      <c r="BG217" s="205">
        <f>IF(N217="zákl. přenesená",J217,0)</f>
        <v>0</v>
      </c>
      <c r="BH217" s="205">
        <f>IF(N217="sníž. přenesená",J217,0)</f>
        <v>0</v>
      </c>
      <c r="BI217" s="205">
        <f>IF(N217="nulová",J217,0)</f>
        <v>0</v>
      </c>
      <c r="BJ217" s="18" t="s">
        <v>78</v>
      </c>
      <c r="BK217" s="205">
        <f>ROUND(I217*H217,2)</f>
        <v>0</v>
      </c>
      <c r="BL217" s="18" t="s">
        <v>169</v>
      </c>
      <c r="BM217" s="204" t="s">
        <v>1029</v>
      </c>
    </row>
    <row r="218" spans="1:65" s="2" customFormat="1" ht="19.5">
      <c r="A218" s="35"/>
      <c r="B218" s="36"/>
      <c r="C218" s="37"/>
      <c r="D218" s="206" t="s">
        <v>264</v>
      </c>
      <c r="E218" s="37"/>
      <c r="F218" s="207" t="s">
        <v>2749</v>
      </c>
      <c r="G218" s="37"/>
      <c r="H218" s="37"/>
      <c r="I218" s="116"/>
      <c r="J218" s="37"/>
      <c r="K218" s="37"/>
      <c r="L218" s="40"/>
      <c r="M218" s="208"/>
      <c r="N218" s="209"/>
      <c r="O218" s="65"/>
      <c r="P218" s="65"/>
      <c r="Q218" s="65"/>
      <c r="R218" s="65"/>
      <c r="S218" s="65"/>
      <c r="T218" s="66"/>
      <c r="U218" s="35"/>
      <c r="V218" s="35"/>
      <c r="W218" s="35"/>
      <c r="X218" s="35"/>
      <c r="Y218" s="35"/>
      <c r="Z218" s="35"/>
      <c r="AA218" s="35"/>
      <c r="AB218" s="35"/>
      <c r="AC218" s="35"/>
      <c r="AD218" s="35"/>
      <c r="AE218" s="35"/>
      <c r="AT218" s="18" t="s">
        <v>264</v>
      </c>
      <c r="AU218" s="18" t="s">
        <v>78</v>
      </c>
    </row>
    <row r="219" spans="1:65" s="2" customFormat="1" ht="16.5" customHeight="1">
      <c r="A219" s="35"/>
      <c r="B219" s="36"/>
      <c r="C219" s="193" t="s">
        <v>592</v>
      </c>
      <c r="D219" s="193" t="s">
        <v>164</v>
      </c>
      <c r="E219" s="194" t="s">
        <v>2752</v>
      </c>
      <c r="F219" s="195" t="s">
        <v>2753</v>
      </c>
      <c r="G219" s="196" t="s">
        <v>245</v>
      </c>
      <c r="H219" s="197">
        <v>42</v>
      </c>
      <c r="I219" s="198"/>
      <c r="J219" s="199">
        <f>ROUND(I219*H219,2)</f>
        <v>0</v>
      </c>
      <c r="K219" s="195" t="s">
        <v>19</v>
      </c>
      <c r="L219" s="40"/>
      <c r="M219" s="200" t="s">
        <v>19</v>
      </c>
      <c r="N219" s="201" t="s">
        <v>42</v>
      </c>
      <c r="O219" s="65"/>
      <c r="P219" s="202">
        <f>O219*H219</f>
        <v>0</v>
      </c>
      <c r="Q219" s="202">
        <v>0</v>
      </c>
      <c r="R219" s="202">
        <f>Q219*H219</f>
        <v>0</v>
      </c>
      <c r="S219" s="202">
        <v>0</v>
      </c>
      <c r="T219" s="203">
        <f>S219*H219</f>
        <v>0</v>
      </c>
      <c r="U219" s="35"/>
      <c r="V219" s="35"/>
      <c r="W219" s="35"/>
      <c r="X219" s="35"/>
      <c r="Y219" s="35"/>
      <c r="Z219" s="35"/>
      <c r="AA219" s="35"/>
      <c r="AB219" s="35"/>
      <c r="AC219" s="35"/>
      <c r="AD219" s="35"/>
      <c r="AE219" s="35"/>
      <c r="AR219" s="204" t="s">
        <v>169</v>
      </c>
      <c r="AT219" s="204" t="s">
        <v>164</v>
      </c>
      <c r="AU219" s="204" t="s">
        <v>78</v>
      </c>
      <c r="AY219" s="18" t="s">
        <v>162</v>
      </c>
      <c r="BE219" s="205">
        <f>IF(N219="základní",J219,0)</f>
        <v>0</v>
      </c>
      <c r="BF219" s="205">
        <f>IF(N219="snížená",J219,0)</f>
        <v>0</v>
      </c>
      <c r="BG219" s="205">
        <f>IF(N219="zákl. přenesená",J219,0)</f>
        <v>0</v>
      </c>
      <c r="BH219" s="205">
        <f>IF(N219="sníž. přenesená",J219,0)</f>
        <v>0</v>
      </c>
      <c r="BI219" s="205">
        <f>IF(N219="nulová",J219,0)</f>
        <v>0</v>
      </c>
      <c r="BJ219" s="18" t="s">
        <v>78</v>
      </c>
      <c r="BK219" s="205">
        <f>ROUND(I219*H219,2)</f>
        <v>0</v>
      </c>
      <c r="BL219" s="18" t="s">
        <v>169</v>
      </c>
      <c r="BM219" s="204" t="s">
        <v>1039</v>
      </c>
    </row>
    <row r="220" spans="1:65" s="2" customFormat="1" ht="19.5">
      <c r="A220" s="35"/>
      <c r="B220" s="36"/>
      <c r="C220" s="37"/>
      <c r="D220" s="206" t="s">
        <v>264</v>
      </c>
      <c r="E220" s="37"/>
      <c r="F220" s="207" t="s">
        <v>2749</v>
      </c>
      <c r="G220" s="37"/>
      <c r="H220" s="37"/>
      <c r="I220" s="116"/>
      <c r="J220" s="37"/>
      <c r="K220" s="37"/>
      <c r="L220" s="40"/>
      <c r="M220" s="208"/>
      <c r="N220" s="209"/>
      <c r="O220" s="65"/>
      <c r="P220" s="65"/>
      <c r="Q220" s="65"/>
      <c r="R220" s="65"/>
      <c r="S220" s="65"/>
      <c r="T220" s="66"/>
      <c r="U220" s="35"/>
      <c r="V220" s="35"/>
      <c r="W220" s="35"/>
      <c r="X220" s="35"/>
      <c r="Y220" s="35"/>
      <c r="Z220" s="35"/>
      <c r="AA220" s="35"/>
      <c r="AB220" s="35"/>
      <c r="AC220" s="35"/>
      <c r="AD220" s="35"/>
      <c r="AE220" s="35"/>
      <c r="AT220" s="18" t="s">
        <v>264</v>
      </c>
      <c r="AU220" s="18" t="s">
        <v>78</v>
      </c>
    </row>
    <row r="221" spans="1:65" s="2" customFormat="1" ht="16.5" customHeight="1">
      <c r="A221" s="35"/>
      <c r="B221" s="36"/>
      <c r="C221" s="193" t="s">
        <v>596</v>
      </c>
      <c r="D221" s="193" t="s">
        <v>164</v>
      </c>
      <c r="E221" s="194" t="s">
        <v>2754</v>
      </c>
      <c r="F221" s="195" t="s">
        <v>2755</v>
      </c>
      <c r="G221" s="196" t="s">
        <v>245</v>
      </c>
      <c r="H221" s="197">
        <v>12</v>
      </c>
      <c r="I221" s="198"/>
      <c r="J221" s="199">
        <f>ROUND(I221*H221,2)</f>
        <v>0</v>
      </c>
      <c r="K221" s="195" t="s">
        <v>19</v>
      </c>
      <c r="L221" s="40"/>
      <c r="M221" s="200" t="s">
        <v>19</v>
      </c>
      <c r="N221" s="201" t="s">
        <v>42</v>
      </c>
      <c r="O221" s="65"/>
      <c r="P221" s="202">
        <f>O221*H221</f>
        <v>0</v>
      </c>
      <c r="Q221" s="202">
        <v>0</v>
      </c>
      <c r="R221" s="202">
        <f>Q221*H221</f>
        <v>0</v>
      </c>
      <c r="S221" s="202">
        <v>0</v>
      </c>
      <c r="T221" s="203">
        <f>S221*H221</f>
        <v>0</v>
      </c>
      <c r="U221" s="35"/>
      <c r="V221" s="35"/>
      <c r="W221" s="35"/>
      <c r="X221" s="35"/>
      <c r="Y221" s="35"/>
      <c r="Z221" s="35"/>
      <c r="AA221" s="35"/>
      <c r="AB221" s="35"/>
      <c r="AC221" s="35"/>
      <c r="AD221" s="35"/>
      <c r="AE221" s="35"/>
      <c r="AR221" s="204" t="s">
        <v>169</v>
      </c>
      <c r="AT221" s="204" t="s">
        <v>164</v>
      </c>
      <c r="AU221" s="204" t="s">
        <v>78</v>
      </c>
      <c r="AY221" s="18" t="s">
        <v>162</v>
      </c>
      <c r="BE221" s="205">
        <f>IF(N221="základní",J221,0)</f>
        <v>0</v>
      </c>
      <c r="BF221" s="205">
        <f>IF(N221="snížená",J221,0)</f>
        <v>0</v>
      </c>
      <c r="BG221" s="205">
        <f>IF(N221="zákl. přenesená",J221,0)</f>
        <v>0</v>
      </c>
      <c r="BH221" s="205">
        <f>IF(N221="sníž. přenesená",J221,0)</f>
        <v>0</v>
      </c>
      <c r="BI221" s="205">
        <f>IF(N221="nulová",J221,0)</f>
        <v>0</v>
      </c>
      <c r="BJ221" s="18" t="s">
        <v>78</v>
      </c>
      <c r="BK221" s="205">
        <f>ROUND(I221*H221,2)</f>
        <v>0</v>
      </c>
      <c r="BL221" s="18" t="s">
        <v>169</v>
      </c>
      <c r="BM221" s="204" t="s">
        <v>1049</v>
      </c>
    </row>
    <row r="222" spans="1:65" s="2" customFormat="1" ht="19.5">
      <c r="A222" s="35"/>
      <c r="B222" s="36"/>
      <c r="C222" s="37"/>
      <c r="D222" s="206" t="s">
        <v>264</v>
      </c>
      <c r="E222" s="37"/>
      <c r="F222" s="207" t="s">
        <v>2749</v>
      </c>
      <c r="G222" s="37"/>
      <c r="H222" s="37"/>
      <c r="I222" s="116"/>
      <c r="J222" s="37"/>
      <c r="K222" s="37"/>
      <c r="L222" s="40"/>
      <c r="M222" s="208"/>
      <c r="N222" s="209"/>
      <c r="O222" s="65"/>
      <c r="P222" s="65"/>
      <c r="Q222" s="65"/>
      <c r="R222" s="65"/>
      <c r="S222" s="65"/>
      <c r="T222" s="66"/>
      <c r="U222" s="35"/>
      <c r="V222" s="35"/>
      <c r="W222" s="35"/>
      <c r="X222" s="35"/>
      <c r="Y222" s="35"/>
      <c r="Z222" s="35"/>
      <c r="AA222" s="35"/>
      <c r="AB222" s="35"/>
      <c r="AC222" s="35"/>
      <c r="AD222" s="35"/>
      <c r="AE222" s="35"/>
      <c r="AT222" s="18" t="s">
        <v>264</v>
      </c>
      <c r="AU222" s="18" t="s">
        <v>78</v>
      </c>
    </row>
    <row r="223" spans="1:65" s="2" customFormat="1" ht="16.5" customHeight="1">
      <c r="A223" s="35"/>
      <c r="B223" s="36"/>
      <c r="C223" s="193" t="s">
        <v>601</v>
      </c>
      <c r="D223" s="193" t="s">
        <v>164</v>
      </c>
      <c r="E223" s="194" t="s">
        <v>2756</v>
      </c>
      <c r="F223" s="195" t="s">
        <v>2757</v>
      </c>
      <c r="G223" s="196" t="s">
        <v>245</v>
      </c>
      <c r="H223" s="197">
        <v>40</v>
      </c>
      <c r="I223" s="198"/>
      <c r="J223" s="199">
        <f>ROUND(I223*H223,2)</f>
        <v>0</v>
      </c>
      <c r="K223" s="195" t="s">
        <v>19</v>
      </c>
      <c r="L223" s="40"/>
      <c r="M223" s="200" t="s">
        <v>19</v>
      </c>
      <c r="N223" s="201" t="s">
        <v>42</v>
      </c>
      <c r="O223" s="65"/>
      <c r="P223" s="202">
        <f>O223*H223</f>
        <v>0</v>
      </c>
      <c r="Q223" s="202">
        <v>0</v>
      </c>
      <c r="R223" s="202">
        <f>Q223*H223</f>
        <v>0</v>
      </c>
      <c r="S223" s="202">
        <v>0</v>
      </c>
      <c r="T223" s="203">
        <f>S223*H223</f>
        <v>0</v>
      </c>
      <c r="U223" s="35"/>
      <c r="V223" s="35"/>
      <c r="W223" s="35"/>
      <c r="X223" s="35"/>
      <c r="Y223" s="35"/>
      <c r="Z223" s="35"/>
      <c r="AA223" s="35"/>
      <c r="AB223" s="35"/>
      <c r="AC223" s="35"/>
      <c r="AD223" s="35"/>
      <c r="AE223" s="35"/>
      <c r="AR223" s="204" t="s">
        <v>169</v>
      </c>
      <c r="AT223" s="204" t="s">
        <v>164</v>
      </c>
      <c r="AU223" s="204" t="s">
        <v>78</v>
      </c>
      <c r="AY223" s="18" t="s">
        <v>162</v>
      </c>
      <c r="BE223" s="205">
        <f>IF(N223="základní",J223,0)</f>
        <v>0</v>
      </c>
      <c r="BF223" s="205">
        <f>IF(N223="snížená",J223,0)</f>
        <v>0</v>
      </c>
      <c r="BG223" s="205">
        <f>IF(N223="zákl. přenesená",J223,0)</f>
        <v>0</v>
      </c>
      <c r="BH223" s="205">
        <f>IF(N223="sníž. přenesená",J223,0)</f>
        <v>0</v>
      </c>
      <c r="BI223" s="205">
        <f>IF(N223="nulová",J223,0)</f>
        <v>0</v>
      </c>
      <c r="BJ223" s="18" t="s">
        <v>78</v>
      </c>
      <c r="BK223" s="205">
        <f>ROUND(I223*H223,2)</f>
        <v>0</v>
      </c>
      <c r="BL223" s="18" t="s">
        <v>169</v>
      </c>
      <c r="BM223" s="204" t="s">
        <v>1059</v>
      </c>
    </row>
    <row r="224" spans="1:65" s="2" customFormat="1" ht="19.5">
      <c r="A224" s="35"/>
      <c r="B224" s="36"/>
      <c r="C224" s="37"/>
      <c r="D224" s="206" t="s">
        <v>264</v>
      </c>
      <c r="E224" s="37"/>
      <c r="F224" s="207" t="s">
        <v>2749</v>
      </c>
      <c r="G224" s="37"/>
      <c r="H224" s="37"/>
      <c r="I224" s="116"/>
      <c r="J224" s="37"/>
      <c r="K224" s="37"/>
      <c r="L224" s="40"/>
      <c r="M224" s="208"/>
      <c r="N224" s="209"/>
      <c r="O224" s="65"/>
      <c r="P224" s="65"/>
      <c r="Q224" s="65"/>
      <c r="R224" s="65"/>
      <c r="S224" s="65"/>
      <c r="T224" s="66"/>
      <c r="U224" s="35"/>
      <c r="V224" s="35"/>
      <c r="W224" s="35"/>
      <c r="X224" s="35"/>
      <c r="Y224" s="35"/>
      <c r="Z224" s="35"/>
      <c r="AA224" s="35"/>
      <c r="AB224" s="35"/>
      <c r="AC224" s="35"/>
      <c r="AD224" s="35"/>
      <c r="AE224" s="35"/>
      <c r="AT224" s="18" t="s">
        <v>264</v>
      </c>
      <c r="AU224" s="18" t="s">
        <v>78</v>
      </c>
    </row>
    <row r="225" spans="1:65" s="2" customFormat="1" ht="16.5" customHeight="1">
      <c r="A225" s="35"/>
      <c r="B225" s="36"/>
      <c r="C225" s="193" t="s">
        <v>608</v>
      </c>
      <c r="D225" s="193" t="s">
        <v>164</v>
      </c>
      <c r="E225" s="194" t="s">
        <v>2758</v>
      </c>
      <c r="F225" s="195" t="s">
        <v>2759</v>
      </c>
      <c r="G225" s="196" t="s">
        <v>245</v>
      </c>
      <c r="H225" s="197">
        <v>9</v>
      </c>
      <c r="I225" s="198"/>
      <c r="J225" s="199">
        <f>ROUND(I225*H225,2)</f>
        <v>0</v>
      </c>
      <c r="K225" s="195" t="s">
        <v>19</v>
      </c>
      <c r="L225" s="40"/>
      <c r="M225" s="200" t="s">
        <v>19</v>
      </c>
      <c r="N225" s="201" t="s">
        <v>42</v>
      </c>
      <c r="O225" s="65"/>
      <c r="P225" s="202">
        <f>O225*H225</f>
        <v>0</v>
      </c>
      <c r="Q225" s="202">
        <v>0</v>
      </c>
      <c r="R225" s="202">
        <f>Q225*H225</f>
        <v>0</v>
      </c>
      <c r="S225" s="202">
        <v>0</v>
      </c>
      <c r="T225" s="203">
        <f>S225*H225</f>
        <v>0</v>
      </c>
      <c r="U225" s="35"/>
      <c r="V225" s="35"/>
      <c r="W225" s="35"/>
      <c r="X225" s="35"/>
      <c r="Y225" s="35"/>
      <c r="Z225" s="35"/>
      <c r="AA225" s="35"/>
      <c r="AB225" s="35"/>
      <c r="AC225" s="35"/>
      <c r="AD225" s="35"/>
      <c r="AE225" s="35"/>
      <c r="AR225" s="204" t="s">
        <v>169</v>
      </c>
      <c r="AT225" s="204" t="s">
        <v>164</v>
      </c>
      <c r="AU225" s="204" t="s">
        <v>78</v>
      </c>
      <c r="AY225" s="18" t="s">
        <v>162</v>
      </c>
      <c r="BE225" s="205">
        <f>IF(N225="základní",J225,0)</f>
        <v>0</v>
      </c>
      <c r="BF225" s="205">
        <f>IF(N225="snížená",J225,0)</f>
        <v>0</v>
      </c>
      <c r="BG225" s="205">
        <f>IF(N225="zákl. přenesená",J225,0)</f>
        <v>0</v>
      </c>
      <c r="BH225" s="205">
        <f>IF(N225="sníž. přenesená",J225,0)</f>
        <v>0</v>
      </c>
      <c r="BI225" s="205">
        <f>IF(N225="nulová",J225,0)</f>
        <v>0</v>
      </c>
      <c r="BJ225" s="18" t="s">
        <v>78</v>
      </c>
      <c r="BK225" s="205">
        <f>ROUND(I225*H225,2)</f>
        <v>0</v>
      </c>
      <c r="BL225" s="18" t="s">
        <v>169</v>
      </c>
      <c r="BM225" s="204" t="s">
        <v>1069</v>
      </c>
    </row>
    <row r="226" spans="1:65" s="2" customFormat="1" ht="19.5">
      <c r="A226" s="35"/>
      <c r="B226" s="36"/>
      <c r="C226" s="37"/>
      <c r="D226" s="206" t="s">
        <v>264</v>
      </c>
      <c r="E226" s="37"/>
      <c r="F226" s="207" t="s">
        <v>2749</v>
      </c>
      <c r="G226" s="37"/>
      <c r="H226" s="37"/>
      <c r="I226" s="116"/>
      <c r="J226" s="37"/>
      <c r="K226" s="37"/>
      <c r="L226" s="40"/>
      <c r="M226" s="208"/>
      <c r="N226" s="209"/>
      <c r="O226" s="65"/>
      <c r="P226" s="65"/>
      <c r="Q226" s="65"/>
      <c r="R226" s="65"/>
      <c r="S226" s="65"/>
      <c r="T226" s="66"/>
      <c r="U226" s="35"/>
      <c r="V226" s="35"/>
      <c r="W226" s="35"/>
      <c r="X226" s="35"/>
      <c r="Y226" s="35"/>
      <c r="Z226" s="35"/>
      <c r="AA226" s="35"/>
      <c r="AB226" s="35"/>
      <c r="AC226" s="35"/>
      <c r="AD226" s="35"/>
      <c r="AE226" s="35"/>
      <c r="AT226" s="18" t="s">
        <v>264</v>
      </c>
      <c r="AU226" s="18" t="s">
        <v>78</v>
      </c>
    </row>
    <row r="227" spans="1:65" s="2" customFormat="1" ht="16.5" customHeight="1">
      <c r="A227" s="35"/>
      <c r="B227" s="36"/>
      <c r="C227" s="193" t="s">
        <v>614</v>
      </c>
      <c r="D227" s="193" t="s">
        <v>164</v>
      </c>
      <c r="E227" s="194" t="s">
        <v>2760</v>
      </c>
      <c r="F227" s="195" t="s">
        <v>2761</v>
      </c>
      <c r="G227" s="196" t="s">
        <v>245</v>
      </c>
      <c r="H227" s="197">
        <v>18</v>
      </c>
      <c r="I227" s="198"/>
      <c r="J227" s="199">
        <f>ROUND(I227*H227,2)</f>
        <v>0</v>
      </c>
      <c r="K227" s="195" t="s">
        <v>19</v>
      </c>
      <c r="L227" s="40"/>
      <c r="M227" s="200" t="s">
        <v>19</v>
      </c>
      <c r="N227" s="201" t="s">
        <v>42</v>
      </c>
      <c r="O227" s="65"/>
      <c r="P227" s="202">
        <f>O227*H227</f>
        <v>0</v>
      </c>
      <c r="Q227" s="202">
        <v>0</v>
      </c>
      <c r="R227" s="202">
        <f>Q227*H227</f>
        <v>0</v>
      </c>
      <c r="S227" s="202">
        <v>0</v>
      </c>
      <c r="T227" s="203">
        <f>S227*H227</f>
        <v>0</v>
      </c>
      <c r="U227" s="35"/>
      <c r="V227" s="35"/>
      <c r="W227" s="35"/>
      <c r="X227" s="35"/>
      <c r="Y227" s="35"/>
      <c r="Z227" s="35"/>
      <c r="AA227" s="35"/>
      <c r="AB227" s="35"/>
      <c r="AC227" s="35"/>
      <c r="AD227" s="35"/>
      <c r="AE227" s="35"/>
      <c r="AR227" s="204" t="s">
        <v>169</v>
      </c>
      <c r="AT227" s="204" t="s">
        <v>164</v>
      </c>
      <c r="AU227" s="204" t="s">
        <v>78</v>
      </c>
      <c r="AY227" s="18" t="s">
        <v>162</v>
      </c>
      <c r="BE227" s="205">
        <f>IF(N227="základní",J227,0)</f>
        <v>0</v>
      </c>
      <c r="BF227" s="205">
        <f>IF(N227="snížená",J227,0)</f>
        <v>0</v>
      </c>
      <c r="BG227" s="205">
        <f>IF(N227="zákl. přenesená",J227,0)</f>
        <v>0</v>
      </c>
      <c r="BH227" s="205">
        <f>IF(N227="sníž. přenesená",J227,0)</f>
        <v>0</v>
      </c>
      <c r="BI227" s="205">
        <f>IF(N227="nulová",J227,0)</f>
        <v>0</v>
      </c>
      <c r="BJ227" s="18" t="s">
        <v>78</v>
      </c>
      <c r="BK227" s="205">
        <f>ROUND(I227*H227,2)</f>
        <v>0</v>
      </c>
      <c r="BL227" s="18" t="s">
        <v>169</v>
      </c>
      <c r="BM227" s="204" t="s">
        <v>1078</v>
      </c>
    </row>
    <row r="228" spans="1:65" s="2" customFormat="1" ht="19.5">
      <c r="A228" s="35"/>
      <c r="B228" s="36"/>
      <c r="C228" s="37"/>
      <c r="D228" s="206" t="s">
        <v>264</v>
      </c>
      <c r="E228" s="37"/>
      <c r="F228" s="207" t="s">
        <v>2749</v>
      </c>
      <c r="G228" s="37"/>
      <c r="H228" s="37"/>
      <c r="I228" s="116"/>
      <c r="J228" s="37"/>
      <c r="K228" s="37"/>
      <c r="L228" s="40"/>
      <c r="M228" s="208"/>
      <c r="N228" s="209"/>
      <c r="O228" s="65"/>
      <c r="P228" s="65"/>
      <c r="Q228" s="65"/>
      <c r="R228" s="65"/>
      <c r="S228" s="65"/>
      <c r="T228" s="66"/>
      <c r="U228" s="35"/>
      <c r="V228" s="35"/>
      <c r="W228" s="35"/>
      <c r="X228" s="35"/>
      <c r="Y228" s="35"/>
      <c r="Z228" s="35"/>
      <c r="AA228" s="35"/>
      <c r="AB228" s="35"/>
      <c r="AC228" s="35"/>
      <c r="AD228" s="35"/>
      <c r="AE228" s="35"/>
      <c r="AT228" s="18" t="s">
        <v>264</v>
      </c>
      <c r="AU228" s="18" t="s">
        <v>78</v>
      </c>
    </row>
    <row r="229" spans="1:65" s="2" customFormat="1" ht="16.5" customHeight="1">
      <c r="A229" s="35"/>
      <c r="B229" s="36"/>
      <c r="C229" s="193" t="s">
        <v>618</v>
      </c>
      <c r="D229" s="193" t="s">
        <v>164</v>
      </c>
      <c r="E229" s="194" t="s">
        <v>2762</v>
      </c>
      <c r="F229" s="195" t="s">
        <v>2763</v>
      </c>
      <c r="G229" s="196" t="s">
        <v>245</v>
      </c>
      <c r="H229" s="197">
        <v>15</v>
      </c>
      <c r="I229" s="198"/>
      <c r="J229" s="199">
        <f>ROUND(I229*H229,2)</f>
        <v>0</v>
      </c>
      <c r="K229" s="195" t="s">
        <v>19</v>
      </c>
      <c r="L229" s="40"/>
      <c r="M229" s="200" t="s">
        <v>19</v>
      </c>
      <c r="N229" s="201" t="s">
        <v>42</v>
      </c>
      <c r="O229" s="65"/>
      <c r="P229" s="202">
        <f>O229*H229</f>
        <v>0</v>
      </c>
      <c r="Q229" s="202">
        <v>0</v>
      </c>
      <c r="R229" s="202">
        <f>Q229*H229</f>
        <v>0</v>
      </c>
      <c r="S229" s="202">
        <v>0</v>
      </c>
      <c r="T229" s="203">
        <f>S229*H229</f>
        <v>0</v>
      </c>
      <c r="U229" s="35"/>
      <c r="V229" s="35"/>
      <c r="W229" s="35"/>
      <c r="X229" s="35"/>
      <c r="Y229" s="35"/>
      <c r="Z229" s="35"/>
      <c r="AA229" s="35"/>
      <c r="AB229" s="35"/>
      <c r="AC229" s="35"/>
      <c r="AD229" s="35"/>
      <c r="AE229" s="35"/>
      <c r="AR229" s="204" t="s">
        <v>169</v>
      </c>
      <c r="AT229" s="204" t="s">
        <v>164</v>
      </c>
      <c r="AU229" s="204" t="s">
        <v>78</v>
      </c>
      <c r="AY229" s="18" t="s">
        <v>162</v>
      </c>
      <c r="BE229" s="205">
        <f>IF(N229="základní",J229,0)</f>
        <v>0</v>
      </c>
      <c r="BF229" s="205">
        <f>IF(N229="snížená",J229,0)</f>
        <v>0</v>
      </c>
      <c r="BG229" s="205">
        <f>IF(N229="zákl. přenesená",J229,0)</f>
        <v>0</v>
      </c>
      <c r="BH229" s="205">
        <f>IF(N229="sníž. přenesená",J229,0)</f>
        <v>0</v>
      </c>
      <c r="BI229" s="205">
        <f>IF(N229="nulová",J229,0)</f>
        <v>0</v>
      </c>
      <c r="BJ229" s="18" t="s">
        <v>78</v>
      </c>
      <c r="BK229" s="205">
        <f>ROUND(I229*H229,2)</f>
        <v>0</v>
      </c>
      <c r="BL229" s="18" t="s">
        <v>169</v>
      </c>
      <c r="BM229" s="204" t="s">
        <v>1096</v>
      </c>
    </row>
    <row r="230" spans="1:65" s="2" customFormat="1" ht="19.5">
      <c r="A230" s="35"/>
      <c r="B230" s="36"/>
      <c r="C230" s="37"/>
      <c r="D230" s="206" t="s">
        <v>264</v>
      </c>
      <c r="E230" s="37"/>
      <c r="F230" s="207" t="s">
        <v>2749</v>
      </c>
      <c r="G230" s="37"/>
      <c r="H230" s="37"/>
      <c r="I230" s="116"/>
      <c r="J230" s="37"/>
      <c r="K230" s="37"/>
      <c r="L230" s="40"/>
      <c r="M230" s="208"/>
      <c r="N230" s="209"/>
      <c r="O230" s="65"/>
      <c r="P230" s="65"/>
      <c r="Q230" s="65"/>
      <c r="R230" s="65"/>
      <c r="S230" s="65"/>
      <c r="T230" s="66"/>
      <c r="U230" s="35"/>
      <c r="V230" s="35"/>
      <c r="W230" s="35"/>
      <c r="X230" s="35"/>
      <c r="Y230" s="35"/>
      <c r="Z230" s="35"/>
      <c r="AA230" s="35"/>
      <c r="AB230" s="35"/>
      <c r="AC230" s="35"/>
      <c r="AD230" s="35"/>
      <c r="AE230" s="35"/>
      <c r="AT230" s="18" t="s">
        <v>264</v>
      </c>
      <c r="AU230" s="18" t="s">
        <v>78</v>
      </c>
    </row>
    <row r="231" spans="1:65" s="2" customFormat="1" ht="16.5" customHeight="1">
      <c r="A231" s="35"/>
      <c r="B231" s="36"/>
      <c r="C231" s="193" t="s">
        <v>622</v>
      </c>
      <c r="D231" s="193" t="s">
        <v>164</v>
      </c>
      <c r="E231" s="194" t="s">
        <v>2764</v>
      </c>
      <c r="F231" s="195" t="s">
        <v>2765</v>
      </c>
      <c r="G231" s="196" t="s">
        <v>245</v>
      </c>
      <c r="H231" s="197">
        <v>15</v>
      </c>
      <c r="I231" s="198"/>
      <c r="J231" s="199">
        <f>ROUND(I231*H231,2)</f>
        <v>0</v>
      </c>
      <c r="K231" s="195" t="s">
        <v>19</v>
      </c>
      <c r="L231" s="40"/>
      <c r="M231" s="200" t="s">
        <v>19</v>
      </c>
      <c r="N231" s="201" t="s">
        <v>42</v>
      </c>
      <c r="O231" s="65"/>
      <c r="P231" s="202">
        <f>O231*H231</f>
        <v>0</v>
      </c>
      <c r="Q231" s="202">
        <v>0</v>
      </c>
      <c r="R231" s="202">
        <f>Q231*H231</f>
        <v>0</v>
      </c>
      <c r="S231" s="202">
        <v>0</v>
      </c>
      <c r="T231" s="203">
        <f>S231*H231</f>
        <v>0</v>
      </c>
      <c r="U231" s="35"/>
      <c r="V231" s="35"/>
      <c r="W231" s="35"/>
      <c r="X231" s="35"/>
      <c r="Y231" s="35"/>
      <c r="Z231" s="35"/>
      <c r="AA231" s="35"/>
      <c r="AB231" s="35"/>
      <c r="AC231" s="35"/>
      <c r="AD231" s="35"/>
      <c r="AE231" s="35"/>
      <c r="AR231" s="204" t="s">
        <v>169</v>
      </c>
      <c r="AT231" s="204" t="s">
        <v>164</v>
      </c>
      <c r="AU231" s="204" t="s">
        <v>78</v>
      </c>
      <c r="AY231" s="18" t="s">
        <v>162</v>
      </c>
      <c r="BE231" s="205">
        <f>IF(N231="základní",J231,0)</f>
        <v>0</v>
      </c>
      <c r="BF231" s="205">
        <f>IF(N231="snížená",J231,0)</f>
        <v>0</v>
      </c>
      <c r="BG231" s="205">
        <f>IF(N231="zákl. přenesená",J231,0)</f>
        <v>0</v>
      </c>
      <c r="BH231" s="205">
        <f>IF(N231="sníž. přenesená",J231,0)</f>
        <v>0</v>
      </c>
      <c r="BI231" s="205">
        <f>IF(N231="nulová",J231,0)</f>
        <v>0</v>
      </c>
      <c r="BJ231" s="18" t="s">
        <v>78</v>
      </c>
      <c r="BK231" s="205">
        <f>ROUND(I231*H231,2)</f>
        <v>0</v>
      </c>
      <c r="BL231" s="18" t="s">
        <v>169</v>
      </c>
      <c r="BM231" s="204" t="s">
        <v>1107</v>
      </c>
    </row>
    <row r="232" spans="1:65" s="2" customFormat="1" ht="19.5">
      <c r="A232" s="35"/>
      <c r="B232" s="36"/>
      <c r="C232" s="37"/>
      <c r="D232" s="206" t="s">
        <v>264</v>
      </c>
      <c r="E232" s="37"/>
      <c r="F232" s="207" t="s">
        <v>2749</v>
      </c>
      <c r="G232" s="37"/>
      <c r="H232" s="37"/>
      <c r="I232" s="116"/>
      <c r="J232" s="37"/>
      <c r="K232" s="37"/>
      <c r="L232" s="40"/>
      <c r="M232" s="208"/>
      <c r="N232" s="209"/>
      <c r="O232" s="65"/>
      <c r="P232" s="65"/>
      <c r="Q232" s="65"/>
      <c r="R232" s="65"/>
      <c r="S232" s="65"/>
      <c r="T232" s="66"/>
      <c r="U232" s="35"/>
      <c r="V232" s="35"/>
      <c r="W232" s="35"/>
      <c r="X232" s="35"/>
      <c r="Y232" s="35"/>
      <c r="Z232" s="35"/>
      <c r="AA232" s="35"/>
      <c r="AB232" s="35"/>
      <c r="AC232" s="35"/>
      <c r="AD232" s="35"/>
      <c r="AE232" s="35"/>
      <c r="AT232" s="18" t="s">
        <v>264</v>
      </c>
      <c r="AU232" s="18" t="s">
        <v>78</v>
      </c>
    </row>
    <row r="233" spans="1:65" s="2" customFormat="1" ht="16.5" customHeight="1">
      <c r="A233" s="35"/>
      <c r="B233" s="36"/>
      <c r="C233" s="193" t="s">
        <v>631</v>
      </c>
      <c r="D233" s="193" t="s">
        <v>164</v>
      </c>
      <c r="E233" s="194" t="s">
        <v>2766</v>
      </c>
      <c r="F233" s="195" t="s">
        <v>2767</v>
      </c>
      <c r="G233" s="196" t="s">
        <v>245</v>
      </c>
      <c r="H233" s="197">
        <v>40</v>
      </c>
      <c r="I233" s="198"/>
      <c r="J233" s="199">
        <f>ROUND(I233*H233,2)</f>
        <v>0</v>
      </c>
      <c r="K233" s="195" t="s">
        <v>19</v>
      </c>
      <c r="L233" s="40"/>
      <c r="M233" s="200" t="s">
        <v>19</v>
      </c>
      <c r="N233" s="201" t="s">
        <v>42</v>
      </c>
      <c r="O233" s="65"/>
      <c r="P233" s="202">
        <f>O233*H233</f>
        <v>0</v>
      </c>
      <c r="Q233" s="202">
        <v>0</v>
      </c>
      <c r="R233" s="202">
        <f>Q233*H233</f>
        <v>0</v>
      </c>
      <c r="S233" s="202">
        <v>0</v>
      </c>
      <c r="T233" s="203">
        <f>S233*H233</f>
        <v>0</v>
      </c>
      <c r="U233" s="35"/>
      <c r="V233" s="35"/>
      <c r="W233" s="35"/>
      <c r="X233" s="35"/>
      <c r="Y233" s="35"/>
      <c r="Z233" s="35"/>
      <c r="AA233" s="35"/>
      <c r="AB233" s="35"/>
      <c r="AC233" s="35"/>
      <c r="AD233" s="35"/>
      <c r="AE233" s="35"/>
      <c r="AR233" s="204" t="s">
        <v>169</v>
      </c>
      <c r="AT233" s="204" t="s">
        <v>164</v>
      </c>
      <c r="AU233" s="204" t="s">
        <v>78</v>
      </c>
      <c r="AY233" s="18" t="s">
        <v>162</v>
      </c>
      <c r="BE233" s="205">
        <f>IF(N233="základní",J233,0)</f>
        <v>0</v>
      </c>
      <c r="BF233" s="205">
        <f>IF(N233="snížená",J233,0)</f>
        <v>0</v>
      </c>
      <c r="BG233" s="205">
        <f>IF(N233="zákl. přenesená",J233,0)</f>
        <v>0</v>
      </c>
      <c r="BH233" s="205">
        <f>IF(N233="sníž. přenesená",J233,0)</f>
        <v>0</v>
      </c>
      <c r="BI233" s="205">
        <f>IF(N233="nulová",J233,0)</f>
        <v>0</v>
      </c>
      <c r="BJ233" s="18" t="s">
        <v>78</v>
      </c>
      <c r="BK233" s="205">
        <f>ROUND(I233*H233,2)</f>
        <v>0</v>
      </c>
      <c r="BL233" s="18" t="s">
        <v>169</v>
      </c>
      <c r="BM233" s="204" t="s">
        <v>1117</v>
      </c>
    </row>
    <row r="234" spans="1:65" s="2" customFormat="1" ht="19.5">
      <c r="A234" s="35"/>
      <c r="B234" s="36"/>
      <c r="C234" s="37"/>
      <c r="D234" s="206" t="s">
        <v>264</v>
      </c>
      <c r="E234" s="37"/>
      <c r="F234" s="207" t="s">
        <v>2749</v>
      </c>
      <c r="G234" s="37"/>
      <c r="H234" s="37"/>
      <c r="I234" s="116"/>
      <c r="J234" s="37"/>
      <c r="K234" s="37"/>
      <c r="L234" s="40"/>
      <c r="M234" s="208"/>
      <c r="N234" s="209"/>
      <c r="O234" s="65"/>
      <c r="P234" s="65"/>
      <c r="Q234" s="65"/>
      <c r="R234" s="65"/>
      <c r="S234" s="65"/>
      <c r="T234" s="66"/>
      <c r="U234" s="35"/>
      <c r="V234" s="35"/>
      <c r="W234" s="35"/>
      <c r="X234" s="35"/>
      <c r="Y234" s="35"/>
      <c r="Z234" s="35"/>
      <c r="AA234" s="35"/>
      <c r="AB234" s="35"/>
      <c r="AC234" s="35"/>
      <c r="AD234" s="35"/>
      <c r="AE234" s="35"/>
      <c r="AT234" s="18" t="s">
        <v>264</v>
      </c>
      <c r="AU234" s="18" t="s">
        <v>78</v>
      </c>
    </row>
    <row r="235" spans="1:65" s="2" customFormat="1" ht="16.5" customHeight="1">
      <c r="A235" s="35"/>
      <c r="B235" s="36"/>
      <c r="C235" s="193" t="s">
        <v>636</v>
      </c>
      <c r="D235" s="193" t="s">
        <v>164</v>
      </c>
      <c r="E235" s="194" t="s">
        <v>2768</v>
      </c>
      <c r="F235" s="195" t="s">
        <v>2769</v>
      </c>
      <c r="G235" s="196" t="s">
        <v>245</v>
      </c>
      <c r="H235" s="197">
        <v>155</v>
      </c>
      <c r="I235" s="198"/>
      <c r="J235" s="199">
        <f>ROUND(I235*H235,2)</f>
        <v>0</v>
      </c>
      <c r="K235" s="195" t="s">
        <v>19</v>
      </c>
      <c r="L235" s="40"/>
      <c r="M235" s="200" t="s">
        <v>19</v>
      </c>
      <c r="N235" s="201" t="s">
        <v>42</v>
      </c>
      <c r="O235" s="65"/>
      <c r="P235" s="202">
        <f>O235*H235</f>
        <v>0</v>
      </c>
      <c r="Q235" s="202">
        <v>0</v>
      </c>
      <c r="R235" s="202">
        <f>Q235*H235</f>
        <v>0</v>
      </c>
      <c r="S235" s="202">
        <v>0</v>
      </c>
      <c r="T235" s="203">
        <f>S235*H235</f>
        <v>0</v>
      </c>
      <c r="U235" s="35"/>
      <c r="V235" s="35"/>
      <c r="W235" s="35"/>
      <c r="X235" s="35"/>
      <c r="Y235" s="35"/>
      <c r="Z235" s="35"/>
      <c r="AA235" s="35"/>
      <c r="AB235" s="35"/>
      <c r="AC235" s="35"/>
      <c r="AD235" s="35"/>
      <c r="AE235" s="35"/>
      <c r="AR235" s="204" t="s">
        <v>169</v>
      </c>
      <c r="AT235" s="204" t="s">
        <v>164</v>
      </c>
      <c r="AU235" s="204" t="s">
        <v>78</v>
      </c>
      <c r="AY235" s="18" t="s">
        <v>162</v>
      </c>
      <c r="BE235" s="205">
        <f>IF(N235="základní",J235,0)</f>
        <v>0</v>
      </c>
      <c r="BF235" s="205">
        <f>IF(N235="snížená",J235,0)</f>
        <v>0</v>
      </c>
      <c r="BG235" s="205">
        <f>IF(N235="zákl. přenesená",J235,0)</f>
        <v>0</v>
      </c>
      <c r="BH235" s="205">
        <f>IF(N235="sníž. přenesená",J235,0)</f>
        <v>0</v>
      </c>
      <c r="BI235" s="205">
        <f>IF(N235="nulová",J235,0)</f>
        <v>0</v>
      </c>
      <c r="BJ235" s="18" t="s">
        <v>78</v>
      </c>
      <c r="BK235" s="205">
        <f>ROUND(I235*H235,2)</f>
        <v>0</v>
      </c>
      <c r="BL235" s="18" t="s">
        <v>169</v>
      </c>
      <c r="BM235" s="204" t="s">
        <v>1126</v>
      </c>
    </row>
    <row r="236" spans="1:65" s="2" customFormat="1" ht="19.5">
      <c r="A236" s="35"/>
      <c r="B236" s="36"/>
      <c r="C236" s="37"/>
      <c r="D236" s="206" t="s">
        <v>264</v>
      </c>
      <c r="E236" s="37"/>
      <c r="F236" s="207" t="s">
        <v>2770</v>
      </c>
      <c r="G236" s="37"/>
      <c r="H236" s="37"/>
      <c r="I236" s="116"/>
      <c r="J236" s="37"/>
      <c r="K236" s="37"/>
      <c r="L236" s="40"/>
      <c r="M236" s="208"/>
      <c r="N236" s="209"/>
      <c r="O236" s="65"/>
      <c r="P236" s="65"/>
      <c r="Q236" s="65"/>
      <c r="R236" s="65"/>
      <c r="S236" s="65"/>
      <c r="T236" s="66"/>
      <c r="U236" s="35"/>
      <c r="V236" s="35"/>
      <c r="W236" s="35"/>
      <c r="X236" s="35"/>
      <c r="Y236" s="35"/>
      <c r="Z236" s="35"/>
      <c r="AA236" s="35"/>
      <c r="AB236" s="35"/>
      <c r="AC236" s="35"/>
      <c r="AD236" s="35"/>
      <c r="AE236" s="35"/>
      <c r="AT236" s="18" t="s">
        <v>264</v>
      </c>
      <c r="AU236" s="18" t="s">
        <v>78</v>
      </c>
    </row>
    <row r="237" spans="1:65" s="2" customFormat="1" ht="16.5" customHeight="1">
      <c r="A237" s="35"/>
      <c r="B237" s="36"/>
      <c r="C237" s="193" t="s">
        <v>643</v>
      </c>
      <c r="D237" s="193" t="s">
        <v>164</v>
      </c>
      <c r="E237" s="194" t="s">
        <v>2771</v>
      </c>
      <c r="F237" s="195" t="s">
        <v>2772</v>
      </c>
      <c r="G237" s="196" t="s">
        <v>245</v>
      </c>
      <c r="H237" s="197">
        <v>21</v>
      </c>
      <c r="I237" s="198"/>
      <c r="J237" s="199">
        <f>ROUND(I237*H237,2)</f>
        <v>0</v>
      </c>
      <c r="K237" s="195" t="s">
        <v>19</v>
      </c>
      <c r="L237" s="40"/>
      <c r="M237" s="200" t="s">
        <v>19</v>
      </c>
      <c r="N237" s="201" t="s">
        <v>42</v>
      </c>
      <c r="O237" s="65"/>
      <c r="P237" s="202">
        <f>O237*H237</f>
        <v>0</v>
      </c>
      <c r="Q237" s="202">
        <v>0</v>
      </c>
      <c r="R237" s="202">
        <f>Q237*H237</f>
        <v>0</v>
      </c>
      <c r="S237" s="202">
        <v>0</v>
      </c>
      <c r="T237" s="203">
        <f>S237*H237</f>
        <v>0</v>
      </c>
      <c r="U237" s="35"/>
      <c r="V237" s="35"/>
      <c r="W237" s="35"/>
      <c r="X237" s="35"/>
      <c r="Y237" s="35"/>
      <c r="Z237" s="35"/>
      <c r="AA237" s="35"/>
      <c r="AB237" s="35"/>
      <c r="AC237" s="35"/>
      <c r="AD237" s="35"/>
      <c r="AE237" s="35"/>
      <c r="AR237" s="204" t="s">
        <v>169</v>
      </c>
      <c r="AT237" s="204" t="s">
        <v>164</v>
      </c>
      <c r="AU237" s="204" t="s">
        <v>78</v>
      </c>
      <c r="AY237" s="18" t="s">
        <v>162</v>
      </c>
      <c r="BE237" s="205">
        <f>IF(N237="základní",J237,0)</f>
        <v>0</v>
      </c>
      <c r="BF237" s="205">
        <f>IF(N237="snížená",J237,0)</f>
        <v>0</v>
      </c>
      <c r="BG237" s="205">
        <f>IF(N237="zákl. přenesená",J237,0)</f>
        <v>0</v>
      </c>
      <c r="BH237" s="205">
        <f>IF(N237="sníž. přenesená",J237,0)</f>
        <v>0</v>
      </c>
      <c r="BI237" s="205">
        <f>IF(N237="nulová",J237,0)</f>
        <v>0</v>
      </c>
      <c r="BJ237" s="18" t="s">
        <v>78</v>
      </c>
      <c r="BK237" s="205">
        <f>ROUND(I237*H237,2)</f>
        <v>0</v>
      </c>
      <c r="BL237" s="18" t="s">
        <v>169</v>
      </c>
      <c r="BM237" s="204" t="s">
        <v>1137</v>
      </c>
    </row>
    <row r="238" spans="1:65" s="2" customFormat="1" ht="19.5">
      <c r="A238" s="35"/>
      <c r="B238" s="36"/>
      <c r="C238" s="37"/>
      <c r="D238" s="206" t="s">
        <v>264</v>
      </c>
      <c r="E238" s="37"/>
      <c r="F238" s="207" t="s">
        <v>2770</v>
      </c>
      <c r="G238" s="37"/>
      <c r="H238" s="37"/>
      <c r="I238" s="116"/>
      <c r="J238" s="37"/>
      <c r="K238" s="37"/>
      <c r="L238" s="40"/>
      <c r="M238" s="208"/>
      <c r="N238" s="209"/>
      <c r="O238" s="65"/>
      <c r="P238" s="65"/>
      <c r="Q238" s="65"/>
      <c r="R238" s="65"/>
      <c r="S238" s="65"/>
      <c r="T238" s="66"/>
      <c r="U238" s="35"/>
      <c r="V238" s="35"/>
      <c r="W238" s="35"/>
      <c r="X238" s="35"/>
      <c r="Y238" s="35"/>
      <c r="Z238" s="35"/>
      <c r="AA238" s="35"/>
      <c r="AB238" s="35"/>
      <c r="AC238" s="35"/>
      <c r="AD238" s="35"/>
      <c r="AE238" s="35"/>
      <c r="AT238" s="18" t="s">
        <v>264</v>
      </c>
      <c r="AU238" s="18" t="s">
        <v>78</v>
      </c>
    </row>
    <row r="239" spans="1:65" s="2" customFormat="1" ht="16.5" customHeight="1">
      <c r="A239" s="35"/>
      <c r="B239" s="36"/>
      <c r="C239" s="193" t="s">
        <v>658</v>
      </c>
      <c r="D239" s="193" t="s">
        <v>164</v>
      </c>
      <c r="E239" s="194" t="s">
        <v>2773</v>
      </c>
      <c r="F239" s="195" t="s">
        <v>2774</v>
      </c>
      <c r="G239" s="196" t="s">
        <v>245</v>
      </c>
      <c r="H239" s="197">
        <v>25</v>
      </c>
      <c r="I239" s="198"/>
      <c r="J239" s="199">
        <f>ROUND(I239*H239,2)</f>
        <v>0</v>
      </c>
      <c r="K239" s="195" t="s">
        <v>19</v>
      </c>
      <c r="L239" s="40"/>
      <c r="M239" s="200" t="s">
        <v>19</v>
      </c>
      <c r="N239" s="201" t="s">
        <v>42</v>
      </c>
      <c r="O239" s="65"/>
      <c r="P239" s="202">
        <f>O239*H239</f>
        <v>0</v>
      </c>
      <c r="Q239" s="202">
        <v>0</v>
      </c>
      <c r="R239" s="202">
        <f>Q239*H239</f>
        <v>0</v>
      </c>
      <c r="S239" s="202">
        <v>0</v>
      </c>
      <c r="T239" s="203">
        <f>S239*H239</f>
        <v>0</v>
      </c>
      <c r="U239" s="35"/>
      <c r="V239" s="35"/>
      <c r="W239" s="35"/>
      <c r="X239" s="35"/>
      <c r="Y239" s="35"/>
      <c r="Z239" s="35"/>
      <c r="AA239" s="35"/>
      <c r="AB239" s="35"/>
      <c r="AC239" s="35"/>
      <c r="AD239" s="35"/>
      <c r="AE239" s="35"/>
      <c r="AR239" s="204" t="s">
        <v>169</v>
      </c>
      <c r="AT239" s="204" t="s">
        <v>164</v>
      </c>
      <c r="AU239" s="204" t="s">
        <v>78</v>
      </c>
      <c r="AY239" s="18" t="s">
        <v>162</v>
      </c>
      <c r="BE239" s="205">
        <f>IF(N239="základní",J239,0)</f>
        <v>0</v>
      </c>
      <c r="BF239" s="205">
        <f>IF(N239="snížená",J239,0)</f>
        <v>0</v>
      </c>
      <c r="BG239" s="205">
        <f>IF(N239="zákl. přenesená",J239,0)</f>
        <v>0</v>
      </c>
      <c r="BH239" s="205">
        <f>IF(N239="sníž. přenesená",J239,0)</f>
        <v>0</v>
      </c>
      <c r="BI239" s="205">
        <f>IF(N239="nulová",J239,0)</f>
        <v>0</v>
      </c>
      <c r="BJ239" s="18" t="s">
        <v>78</v>
      </c>
      <c r="BK239" s="205">
        <f>ROUND(I239*H239,2)</f>
        <v>0</v>
      </c>
      <c r="BL239" s="18" t="s">
        <v>169</v>
      </c>
      <c r="BM239" s="204" t="s">
        <v>1148</v>
      </c>
    </row>
    <row r="240" spans="1:65" s="2" customFormat="1" ht="19.5">
      <c r="A240" s="35"/>
      <c r="B240" s="36"/>
      <c r="C240" s="37"/>
      <c r="D240" s="206" t="s">
        <v>264</v>
      </c>
      <c r="E240" s="37"/>
      <c r="F240" s="207" t="s">
        <v>2770</v>
      </c>
      <c r="G240" s="37"/>
      <c r="H240" s="37"/>
      <c r="I240" s="116"/>
      <c r="J240" s="37"/>
      <c r="K240" s="37"/>
      <c r="L240" s="40"/>
      <c r="M240" s="208"/>
      <c r="N240" s="209"/>
      <c r="O240" s="65"/>
      <c r="P240" s="65"/>
      <c r="Q240" s="65"/>
      <c r="R240" s="65"/>
      <c r="S240" s="65"/>
      <c r="T240" s="66"/>
      <c r="U240" s="35"/>
      <c r="V240" s="35"/>
      <c r="W240" s="35"/>
      <c r="X240" s="35"/>
      <c r="Y240" s="35"/>
      <c r="Z240" s="35"/>
      <c r="AA240" s="35"/>
      <c r="AB240" s="35"/>
      <c r="AC240" s="35"/>
      <c r="AD240" s="35"/>
      <c r="AE240" s="35"/>
      <c r="AT240" s="18" t="s">
        <v>264</v>
      </c>
      <c r="AU240" s="18" t="s">
        <v>78</v>
      </c>
    </row>
    <row r="241" spans="1:65" s="2" customFormat="1" ht="16.5" customHeight="1">
      <c r="A241" s="35"/>
      <c r="B241" s="36"/>
      <c r="C241" s="193" t="s">
        <v>674</v>
      </c>
      <c r="D241" s="193" t="s">
        <v>164</v>
      </c>
      <c r="E241" s="194" t="s">
        <v>2775</v>
      </c>
      <c r="F241" s="195" t="s">
        <v>2776</v>
      </c>
      <c r="G241" s="196" t="s">
        <v>245</v>
      </c>
      <c r="H241" s="197">
        <v>51</v>
      </c>
      <c r="I241" s="198"/>
      <c r="J241" s="199">
        <f>ROUND(I241*H241,2)</f>
        <v>0</v>
      </c>
      <c r="K241" s="195" t="s">
        <v>19</v>
      </c>
      <c r="L241" s="40"/>
      <c r="M241" s="200" t="s">
        <v>19</v>
      </c>
      <c r="N241" s="201" t="s">
        <v>42</v>
      </c>
      <c r="O241" s="65"/>
      <c r="P241" s="202">
        <f>O241*H241</f>
        <v>0</v>
      </c>
      <c r="Q241" s="202">
        <v>0</v>
      </c>
      <c r="R241" s="202">
        <f>Q241*H241</f>
        <v>0</v>
      </c>
      <c r="S241" s="202">
        <v>0</v>
      </c>
      <c r="T241" s="203">
        <f>S241*H241</f>
        <v>0</v>
      </c>
      <c r="U241" s="35"/>
      <c r="V241" s="35"/>
      <c r="W241" s="35"/>
      <c r="X241" s="35"/>
      <c r="Y241" s="35"/>
      <c r="Z241" s="35"/>
      <c r="AA241" s="35"/>
      <c r="AB241" s="35"/>
      <c r="AC241" s="35"/>
      <c r="AD241" s="35"/>
      <c r="AE241" s="35"/>
      <c r="AR241" s="204" t="s">
        <v>169</v>
      </c>
      <c r="AT241" s="204" t="s">
        <v>164</v>
      </c>
      <c r="AU241" s="204" t="s">
        <v>78</v>
      </c>
      <c r="AY241" s="18" t="s">
        <v>162</v>
      </c>
      <c r="BE241" s="205">
        <f>IF(N241="základní",J241,0)</f>
        <v>0</v>
      </c>
      <c r="BF241" s="205">
        <f>IF(N241="snížená",J241,0)</f>
        <v>0</v>
      </c>
      <c r="BG241" s="205">
        <f>IF(N241="zákl. přenesená",J241,0)</f>
        <v>0</v>
      </c>
      <c r="BH241" s="205">
        <f>IF(N241="sníž. přenesená",J241,0)</f>
        <v>0</v>
      </c>
      <c r="BI241" s="205">
        <f>IF(N241="nulová",J241,0)</f>
        <v>0</v>
      </c>
      <c r="BJ241" s="18" t="s">
        <v>78</v>
      </c>
      <c r="BK241" s="205">
        <f>ROUND(I241*H241,2)</f>
        <v>0</v>
      </c>
      <c r="BL241" s="18" t="s">
        <v>169</v>
      </c>
      <c r="BM241" s="204" t="s">
        <v>1159</v>
      </c>
    </row>
    <row r="242" spans="1:65" s="2" customFormat="1" ht="19.5">
      <c r="A242" s="35"/>
      <c r="B242" s="36"/>
      <c r="C242" s="37"/>
      <c r="D242" s="206" t="s">
        <v>264</v>
      </c>
      <c r="E242" s="37"/>
      <c r="F242" s="207" t="s">
        <v>2770</v>
      </c>
      <c r="G242" s="37"/>
      <c r="H242" s="37"/>
      <c r="I242" s="116"/>
      <c r="J242" s="37"/>
      <c r="K242" s="37"/>
      <c r="L242" s="40"/>
      <c r="M242" s="208"/>
      <c r="N242" s="209"/>
      <c r="O242" s="65"/>
      <c r="P242" s="65"/>
      <c r="Q242" s="65"/>
      <c r="R242" s="65"/>
      <c r="S242" s="65"/>
      <c r="T242" s="66"/>
      <c r="U242" s="35"/>
      <c r="V242" s="35"/>
      <c r="W242" s="35"/>
      <c r="X242" s="35"/>
      <c r="Y242" s="35"/>
      <c r="Z242" s="35"/>
      <c r="AA242" s="35"/>
      <c r="AB242" s="35"/>
      <c r="AC242" s="35"/>
      <c r="AD242" s="35"/>
      <c r="AE242" s="35"/>
      <c r="AT242" s="18" t="s">
        <v>264</v>
      </c>
      <c r="AU242" s="18" t="s">
        <v>78</v>
      </c>
    </row>
    <row r="243" spans="1:65" s="2" customFormat="1" ht="16.5" customHeight="1">
      <c r="A243" s="35"/>
      <c r="B243" s="36"/>
      <c r="C243" s="193" t="s">
        <v>678</v>
      </c>
      <c r="D243" s="193" t="s">
        <v>164</v>
      </c>
      <c r="E243" s="194" t="s">
        <v>2777</v>
      </c>
      <c r="F243" s="195" t="s">
        <v>2778</v>
      </c>
      <c r="G243" s="196" t="s">
        <v>245</v>
      </c>
      <c r="H243" s="197">
        <v>14</v>
      </c>
      <c r="I243" s="198"/>
      <c r="J243" s="199">
        <f>ROUND(I243*H243,2)</f>
        <v>0</v>
      </c>
      <c r="K243" s="195" t="s">
        <v>19</v>
      </c>
      <c r="L243" s="40"/>
      <c r="M243" s="200" t="s">
        <v>19</v>
      </c>
      <c r="N243" s="201" t="s">
        <v>42</v>
      </c>
      <c r="O243" s="65"/>
      <c r="P243" s="202">
        <f>O243*H243</f>
        <v>0</v>
      </c>
      <c r="Q243" s="202">
        <v>0</v>
      </c>
      <c r="R243" s="202">
        <f>Q243*H243</f>
        <v>0</v>
      </c>
      <c r="S243" s="202">
        <v>0</v>
      </c>
      <c r="T243" s="203">
        <f>S243*H243</f>
        <v>0</v>
      </c>
      <c r="U243" s="35"/>
      <c r="V243" s="35"/>
      <c r="W243" s="35"/>
      <c r="X243" s="35"/>
      <c r="Y243" s="35"/>
      <c r="Z243" s="35"/>
      <c r="AA243" s="35"/>
      <c r="AB243" s="35"/>
      <c r="AC243" s="35"/>
      <c r="AD243" s="35"/>
      <c r="AE243" s="35"/>
      <c r="AR243" s="204" t="s">
        <v>169</v>
      </c>
      <c r="AT243" s="204" t="s">
        <v>164</v>
      </c>
      <c r="AU243" s="204" t="s">
        <v>78</v>
      </c>
      <c r="AY243" s="18" t="s">
        <v>162</v>
      </c>
      <c r="BE243" s="205">
        <f>IF(N243="základní",J243,0)</f>
        <v>0</v>
      </c>
      <c r="BF243" s="205">
        <f>IF(N243="snížená",J243,0)</f>
        <v>0</v>
      </c>
      <c r="BG243" s="205">
        <f>IF(N243="zákl. přenesená",J243,0)</f>
        <v>0</v>
      </c>
      <c r="BH243" s="205">
        <f>IF(N243="sníž. přenesená",J243,0)</f>
        <v>0</v>
      </c>
      <c r="BI243" s="205">
        <f>IF(N243="nulová",J243,0)</f>
        <v>0</v>
      </c>
      <c r="BJ243" s="18" t="s">
        <v>78</v>
      </c>
      <c r="BK243" s="205">
        <f>ROUND(I243*H243,2)</f>
        <v>0</v>
      </c>
      <c r="BL243" s="18" t="s">
        <v>169</v>
      </c>
      <c r="BM243" s="204" t="s">
        <v>1169</v>
      </c>
    </row>
    <row r="244" spans="1:65" s="2" customFormat="1" ht="19.5">
      <c r="A244" s="35"/>
      <c r="B244" s="36"/>
      <c r="C244" s="37"/>
      <c r="D244" s="206" t="s">
        <v>264</v>
      </c>
      <c r="E244" s="37"/>
      <c r="F244" s="207" t="s">
        <v>2770</v>
      </c>
      <c r="G244" s="37"/>
      <c r="H244" s="37"/>
      <c r="I244" s="116"/>
      <c r="J244" s="37"/>
      <c r="K244" s="37"/>
      <c r="L244" s="40"/>
      <c r="M244" s="208"/>
      <c r="N244" s="209"/>
      <c r="O244" s="65"/>
      <c r="P244" s="65"/>
      <c r="Q244" s="65"/>
      <c r="R244" s="65"/>
      <c r="S244" s="65"/>
      <c r="T244" s="66"/>
      <c r="U244" s="35"/>
      <c r="V244" s="35"/>
      <c r="W244" s="35"/>
      <c r="X244" s="35"/>
      <c r="Y244" s="35"/>
      <c r="Z244" s="35"/>
      <c r="AA244" s="35"/>
      <c r="AB244" s="35"/>
      <c r="AC244" s="35"/>
      <c r="AD244" s="35"/>
      <c r="AE244" s="35"/>
      <c r="AT244" s="18" t="s">
        <v>264</v>
      </c>
      <c r="AU244" s="18" t="s">
        <v>78</v>
      </c>
    </row>
    <row r="245" spans="1:65" s="2" customFormat="1" ht="16.5" customHeight="1">
      <c r="A245" s="35"/>
      <c r="B245" s="36"/>
      <c r="C245" s="193" t="s">
        <v>683</v>
      </c>
      <c r="D245" s="193" t="s">
        <v>164</v>
      </c>
      <c r="E245" s="194" t="s">
        <v>2779</v>
      </c>
      <c r="F245" s="195" t="s">
        <v>2780</v>
      </c>
      <c r="G245" s="196" t="s">
        <v>2204</v>
      </c>
      <c r="H245" s="197">
        <v>126</v>
      </c>
      <c r="I245" s="198"/>
      <c r="J245" s="199">
        <f>ROUND(I245*H245,2)</f>
        <v>0</v>
      </c>
      <c r="K245" s="195" t="s">
        <v>19</v>
      </c>
      <c r="L245" s="40"/>
      <c r="M245" s="200" t="s">
        <v>19</v>
      </c>
      <c r="N245" s="201" t="s">
        <v>42</v>
      </c>
      <c r="O245" s="65"/>
      <c r="P245" s="202">
        <f>O245*H245</f>
        <v>0</v>
      </c>
      <c r="Q245" s="202">
        <v>0</v>
      </c>
      <c r="R245" s="202">
        <f>Q245*H245</f>
        <v>0</v>
      </c>
      <c r="S245" s="202">
        <v>0</v>
      </c>
      <c r="T245" s="203">
        <f>S245*H245</f>
        <v>0</v>
      </c>
      <c r="U245" s="35"/>
      <c r="V245" s="35"/>
      <c r="W245" s="35"/>
      <c r="X245" s="35"/>
      <c r="Y245" s="35"/>
      <c r="Z245" s="35"/>
      <c r="AA245" s="35"/>
      <c r="AB245" s="35"/>
      <c r="AC245" s="35"/>
      <c r="AD245" s="35"/>
      <c r="AE245" s="35"/>
      <c r="AR245" s="204" t="s">
        <v>169</v>
      </c>
      <c r="AT245" s="204" t="s">
        <v>164</v>
      </c>
      <c r="AU245" s="204" t="s">
        <v>78</v>
      </c>
      <c r="AY245" s="18" t="s">
        <v>162</v>
      </c>
      <c r="BE245" s="205">
        <f>IF(N245="základní",J245,0)</f>
        <v>0</v>
      </c>
      <c r="BF245" s="205">
        <f>IF(N245="snížená",J245,0)</f>
        <v>0</v>
      </c>
      <c r="BG245" s="205">
        <f>IF(N245="zákl. přenesená",J245,0)</f>
        <v>0</v>
      </c>
      <c r="BH245" s="205">
        <f>IF(N245="sníž. přenesená",J245,0)</f>
        <v>0</v>
      </c>
      <c r="BI245" s="205">
        <f>IF(N245="nulová",J245,0)</f>
        <v>0</v>
      </c>
      <c r="BJ245" s="18" t="s">
        <v>78</v>
      </c>
      <c r="BK245" s="205">
        <f>ROUND(I245*H245,2)</f>
        <v>0</v>
      </c>
      <c r="BL245" s="18" t="s">
        <v>169</v>
      </c>
      <c r="BM245" s="204" t="s">
        <v>1180</v>
      </c>
    </row>
    <row r="246" spans="1:65" s="2" customFormat="1" ht="16.5" customHeight="1">
      <c r="A246" s="35"/>
      <c r="B246" s="36"/>
      <c r="C246" s="193" t="s">
        <v>687</v>
      </c>
      <c r="D246" s="193" t="s">
        <v>164</v>
      </c>
      <c r="E246" s="194" t="s">
        <v>2781</v>
      </c>
      <c r="F246" s="195" t="s">
        <v>2782</v>
      </c>
      <c r="G246" s="196" t="s">
        <v>2204</v>
      </c>
      <c r="H246" s="197">
        <v>118</v>
      </c>
      <c r="I246" s="198"/>
      <c r="J246" s="199">
        <f>ROUND(I246*H246,2)</f>
        <v>0</v>
      </c>
      <c r="K246" s="195" t="s">
        <v>19</v>
      </c>
      <c r="L246" s="40"/>
      <c r="M246" s="200" t="s">
        <v>19</v>
      </c>
      <c r="N246" s="201" t="s">
        <v>42</v>
      </c>
      <c r="O246" s="65"/>
      <c r="P246" s="202">
        <f>O246*H246</f>
        <v>0</v>
      </c>
      <c r="Q246" s="202">
        <v>0</v>
      </c>
      <c r="R246" s="202">
        <f>Q246*H246</f>
        <v>0</v>
      </c>
      <c r="S246" s="202">
        <v>0</v>
      </c>
      <c r="T246" s="203">
        <f>S246*H246</f>
        <v>0</v>
      </c>
      <c r="U246" s="35"/>
      <c r="V246" s="35"/>
      <c r="W246" s="35"/>
      <c r="X246" s="35"/>
      <c r="Y246" s="35"/>
      <c r="Z246" s="35"/>
      <c r="AA246" s="35"/>
      <c r="AB246" s="35"/>
      <c r="AC246" s="35"/>
      <c r="AD246" s="35"/>
      <c r="AE246" s="35"/>
      <c r="AR246" s="204" t="s">
        <v>169</v>
      </c>
      <c r="AT246" s="204" t="s">
        <v>164</v>
      </c>
      <c r="AU246" s="204" t="s">
        <v>78</v>
      </c>
      <c r="AY246" s="18" t="s">
        <v>162</v>
      </c>
      <c r="BE246" s="205">
        <f>IF(N246="základní",J246,0)</f>
        <v>0</v>
      </c>
      <c r="BF246" s="205">
        <f>IF(N246="snížená",J246,0)</f>
        <v>0</v>
      </c>
      <c r="BG246" s="205">
        <f>IF(N246="zákl. přenesená",J246,0)</f>
        <v>0</v>
      </c>
      <c r="BH246" s="205">
        <f>IF(N246="sníž. přenesená",J246,0)</f>
        <v>0</v>
      </c>
      <c r="BI246" s="205">
        <f>IF(N246="nulová",J246,0)</f>
        <v>0</v>
      </c>
      <c r="BJ246" s="18" t="s">
        <v>78</v>
      </c>
      <c r="BK246" s="205">
        <f>ROUND(I246*H246,2)</f>
        <v>0</v>
      </c>
      <c r="BL246" s="18" t="s">
        <v>169</v>
      </c>
      <c r="BM246" s="204" t="s">
        <v>1195</v>
      </c>
    </row>
    <row r="247" spans="1:65" s="2" customFormat="1" ht="16.5" customHeight="1">
      <c r="A247" s="35"/>
      <c r="B247" s="36"/>
      <c r="C247" s="193" t="s">
        <v>691</v>
      </c>
      <c r="D247" s="193" t="s">
        <v>164</v>
      </c>
      <c r="E247" s="194" t="s">
        <v>2783</v>
      </c>
      <c r="F247" s="195" t="s">
        <v>2784</v>
      </c>
      <c r="G247" s="196" t="s">
        <v>2204</v>
      </c>
      <c r="H247" s="197">
        <v>8</v>
      </c>
      <c r="I247" s="198"/>
      <c r="J247" s="199">
        <f>ROUND(I247*H247,2)</f>
        <v>0</v>
      </c>
      <c r="K247" s="195" t="s">
        <v>19</v>
      </c>
      <c r="L247" s="40"/>
      <c r="M247" s="200" t="s">
        <v>19</v>
      </c>
      <c r="N247" s="201" t="s">
        <v>42</v>
      </c>
      <c r="O247" s="65"/>
      <c r="P247" s="202">
        <f>O247*H247</f>
        <v>0</v>
      </c>
      <c r="Q247" s="202">
        <v>0</v>
      </c>
      <c r="R247" s="202">
        <f>Q247*H247</f>
        <v>0</v>
      </c>
      <c r="S247" s="202">
        <v>0</v>
      </c>
      <c r="T247" s="203">
        <f>S247*H247</f>
        <v>0</v>
      </c>
      <c r="U247" s="35"/>
      <c r="V247" s="35"/>
      <c r="W247" s="35"/>
      <c r="X247" s="35"/>
      <c r="Y247" s="35"/>
      <c r="Z247" s="35"/>
      <c r="AA247" s="35"/>
      <c r="AB247" s="35"/>
      <c r="AC247" s="35"/>
      <c r="AD247" s="35"/>
      <c r="AE247" s="35"/>
      <c r="AR247" s="204" t="s">
        <v>169</v>
      </c>
      <c r="AT247" s="204" t="s">
        <v>164</v>
      </c>
      <c r="AU247" s="204" t="s">
        <v>78</v>
      </c>
      <c r="AY247" s="18" t="s">
        <v>162</v>
      </c>
      <c r="BE247" s="205">
        <f>IF(N247="základní",J247,0)</f>
        <v>0</v>
      </c>
      <c r="BF247" s="205">
        <f>IF(N247="snížená",J247,0)</f>
        <v>0</v>
      </c>
      <c r="BG247" s="205">
        <f>IF(N247="zákl. přenesená",J247,0)</f>
        <v>0</v>
      </c>
      <c r="BH247" s="205">
        <f>IF(N247="sníž. přenesená",J247,0)</f>
        <v>0</v>
      </c>
      <c r="BI247" s="205">
        <f>IF(N247="nulová",J247,0)</f>
        <v>0</v>
      </c>
      <c r="BJ247" s="18" t="s">
        <v>78</v>
      </c>
      <c r="BK247" s="205">
        <f>ROUND(I247*H247,2)</f>
        <v>0</v>
      </c>
      <c r="BL247" s="18" t="s">
        <v>169</v>
      </c>
      <c r="BM247" s="204" t="s">
        <v>1205</v>
      </c>
    </row>
    <row r="248" spans="1:65" s="2" customFormat="1" ht="16.5" customHeight="1">
      <c r="A248" s="35"/>
      <c r="B248" s="36"/>
      <c r="C248" s="193" t="s">
        <v>698</v>
      </c>
      <c r="D248" s="193" t="s">
        <v>164</v>
      </c>
      <c r="E248" s="194" t="s">
        <v>2785</v>
      </c>
      <c r="F248" s="195" t="s">
        <v>2786</v>
      </c>
      <c r="G248" s="196" t="s">
        <v>2204</v>
      </c>
      <c r="H248" s="197">
        <v>2</v>
      </c>
      <c r="I248" s="198"/>
      <c r="J248" s="199">
        <f>ROUND(I248*H248,2)</f>
        <v>0</v>
      </c>
      <c r="K248" s="195" t="s">
        <v>19</v>
      </c>
      <c r="L248" s="40"/>
      <c r="M248" s="200" t="s">
        <v>19</v>
      </c>
      <c r="N248" s="201" t="s">
        <v>42</v>
      </c>
      <c r="O248" s="65"/>
      <c r="P248" s="202">
        <f>O248*H248</f>
        <v>0</v>
      </c>
      <c r="Q248" s="202">
        <v>0</v>
      </c>
      <c r="R248" s="202">
        <f>Q248*H248</f>
        <v>0</v>
      </c>
      <c r="S248" s="202">
        <v>0</v>
      </c>
      <c r="T248" s="203">
        <f>S248*H248</f>
        <v>0</v>
      </c>
      <c r="U248" s="35"/>
      <c r="V248" s="35"/>
      <c r="W248" s="35"/>
      <c r="X248" s="35"/>
      <c r="Y248" s="35"/>
      <c r="Z248" s="35"/>
      <c r="AA248" s="35"/>
      <c r="AB248" s="35"/>
      <c r="AC248" s="35"/>
      <c r="AD248" s="35"/>
      <c r="AE248" s="35"/>
      <c r="AR248" s="204" t="s">
        <v>169</v>
      </c>
      <c r="AT248" s="204" t="s">
        <v>164</v>
      </c>
      <c r="AU248" s="204" t="s">
        <v>78</v>
      </c>
      <c r="AY248" s="18" t="s">
        <v>162</v>
      </c>
      <c r="BE248" s="205">
        <f>IF(N248="základní",J248,0)</f>
        <v>0</v>
      </c>
      <c r="BF248" s="205">
        <f>IF(N248="snížená",J248,0)</f>
        <v>0</v>
      </c>
      <c r="BG248" s="205">
        <f>IF(N248="zákl. přenesená",J248,0)</f>
        <v>0</v>
      </c>
      <c r="BH248" s="205">
        <f>IF(N248="sníž. přenesená",J248,0)</f>
        <v>0</v>
      </c>
      <c r="BI248" s="205">
        <f>IF(N248="nulová",J248,0)</f>
        <v>0</v>
      </c>
      <c r="BJ248" s="18" t="s">
        <v>78</v>
      </c>
      <c r="BK248" s="205">
        <f>ROUND(I248*H248,2)</f>
        <v>0</v>
      </c>
      <c r="BL248" s="18" t="s">
        <v>169</v>
      </c>
      <c r="BM248" s="204" t="s">
        <v>1215</v>
      </c>
    </row>
    <row r="249" spans="1:65" s="2" customFormat="1" ht="19.5">
      <c r="A249" s="35"/>
      <c r="B249" s="36"/>
      <c r="C249" s="37"/>
      <c r="D249" s="206" t="s">
        <v>264</v>
      </c>
      <c r="E249" s="37"/>
      <c r="F249" s="207" t="s">
        <v>2787</v>
      </c>
      <c r="G249" s="37"/>
      <c r="H249" s="37"/>
      <c r="I249" s="116"/>
      <c r="J249" s="37"/>
      <c r="K249" s="37"/>
      <c r="L249" s="40"/>
      <c r="M249" s="208"/>
      <c r="N249" s="209"/>
      <c r="O249" s="65"/>
      <c r="P249" s="65"/>
      <c r="Q249" s="65"/>
      <c r="R249" s="65"/>
      <c r="S249" s="65"/>
      <c r="T249" s="66"/>
      <c r="U249" s="35"/>
      <c r="V249" s="35"/>
      <c r="W249" s="35"/>
      <c r="X249" s="35"/>
      <c r="Y249" s="35"/>
      <c r="Z249" s="35"/>
      <c r="AA249" s="35"/>
      <c r="AB249" s="35"/>
      <c r="AC249" s="35"/>
      <c r="AD249" s="35"/>
      <c r="AE249" s="35"/>
      <c r="AT249" s="18" t="s">
        <v>264</v>
      </c>
      <c r="AU249" s="18" t="s">
        <v>78</v>
      </c>
    </row>
    <row r="250" spans="1:65" s="2" customFormat="1" ht="16.5" customHeight="1">
      <c r="A250" s="35"/>
      <c r="B250" s="36"/>
      <c r="C250" s="193" t="s">
        <v>705</v>
      </c>
      <c r="D250" s="193" t="s">
        <v>164</v>
      </c>
      <c r="E250" s="194" t="s">
        <v>2788</v>
      </c>
      <c r="F250" s="195" t="s">
        <v>2789</v>
      </c>
      <c r="G250" s="196" t="s">
        <v>2204</v>
      </c>
      <c r="H250" s="197">
        <v>3</v>
      </c>
      <c r="I250" s="198"/>
      <c r="J250" s="199">
        <f>ROUND(I250*H250,2)</f>
        <v>0</v>
      </c>
      <c r="K250" s="195" t="s">
        <v>19</v>
      </c>
      <c r="L250" s="40"/>
      <c r="M250" s="200" t="s">
        <v>19</v>
      </c>
      <c r="N250" s="201" t="s">
        <v>42</v>
      </c>
      <c r="O250" s="65"/>
      <c r="P250" s="202">
        <f>O250*H250</f>
        <v>0</v>
      </c>
      <c r="Q250" s="202">
        <v>0</v>
      </c>
      <c r="R250" s="202">
        <f>Q250*H250</f>
        <v>0</v>
      </c>
      <c r="S250" s="202">
        <v>0</v>
      </c>
      <c r="T250" s="203">
        <f>S250*H250</f>
        <v>0</v>
      </c>
      <c r="U250" s="35"/>
      <c r="V250" s="35"/>
      <c r="W250" s="35"/>
      <c r="X250" s="35"/>
      <c r="Y250" s="35"/>
      <c r="Z250" s="35"/>
      <c r="AA250" s="35"/>
      <c r="AB250" s="35"/>
      <c r="AC250" s="35"/>
      <c r="AD250" s="35"/>
      <c r="AE250" s="35"/>
      <c r="AR250" s="204" t="s">
        <v>169</v>
      </c>
      <c r="AT250" s="204" t="s">
        <v>164</v>
      </c>
      <c r="AU250" s="204" t="s">
        <v>78</v>
      </c>
      <c r="AY250" s="18" t="s">
        <v>162</v>
      </c>
      <c r="BE250" s="205">
        <f>IF(N250="základní",J250,0)</f>
        <v>0</v>
      </c>
      <c r="BF250" s="205">
        <f>IF(N250="snížená",J250,0)</f>
        <v>0</v>
      </c>
      <c r="BG250" s="205">
        <f>IF(N250="zákl. přenesená",J250,0)</f>
        <v>0</v>
      </c>
      <c r="BH250" s="205">
        <f>IF(N250="sníž. přenesená",J250,0)</f>
        <v>0</v>
      </c>
      <c r="BI250" s="205">
        <f>IF(N250="nulová",J250,0)</f>
        <v>0</v>
      </c>
      <c r="BJ250" s="18" t="s">
        <v>78</v>
      </c>
      <c r="BK250" s="205">
        <f>ROUND(I250*H250,2)</f>
        <v>0</v>
      </c>
      <c r="BL250" s="18" t="s">
        <v>169</v>
      </c>
      <c r="BM250" s="204" t="s">
        <v>1224</v>
      </c>
    </row>
    <row r="251" spans="1:65" s="2" customFormat="1" ht="19.5">
      <c r="A251" s="35"/>
      <c r="B251" s="36"/>
      <c r="C251" s="37"/>
      <c r="D251" s="206" t="s">
        <v>264</v>
      </c>
      <c r="E251" s="37"/>
      <c r="F251" s="207" t="s">
        <v>2790</v>
      </c>
      <c r="G251" s="37"/>
      <c r="H251" s="37"/>
      <c r="I251" s="116"/>
      <c r="J251" s="37"/>
      <c r="K251" s="37"/>
      <c r="L251" s="40"/>
      <c r="M251" s="208"/>
      <c r="N251" s="209"/>
      <c r="O251" s="65"/>
      <c r="P251" s="65"/>
      <c r="Q251" s="65"/>
      <c r="R251" s="65"/>
      <c r="S251" s="65"/>
      <c r="T251" s="66"/>
      <c r="U251" s="35"/>
      <c r="V251" s="35"/>
      <c r="W251" s="35"/>
      <c r="X251" s="35"/>
      <c r="Y251" s="35"/>
      <c r="Z251" s="35"/>
      <c r="AA251" s="35"/>
      <c r="AB251" s="35"/>
      <c r="AC251" s="35"/>
      <c r="AD251" s="35"/>
      <c r="AE251" s="35"/>
      <c r="AT251" s="18" t="s">
        <v>264</v>
      </c>
      <c r="AU251" s="18" t="s">
        <v>78</v>
      </c>
    </row>
    <row r="252" spans="1:65" s="2" customFormat="1" ht="16.5" customHeight="1">
      <c r="A252" s="35"/>
      <c r="B252" s="36"/>
      <c r="C252" s="193" t="s">
        <v>709</v>
      </c>
      <c r="D252" s="193" t="s">
        <v>164</v>
      </c>
      <c r="E252" s="194" t="s">
        <v>2791</v>
      </c>
      <c r="F252" s="195" t="s">
        <v>2792</v>
      </c>
      <c r="G252" s="196" t="s">
        <v>2204</v>
      </c>
      <c r="H252" s="197">
        <v>1</v>
      </c>
      <c r="I252" s="198"/>
      <c r="J252" s="199">
        <f>ROUND(I252*H252,2)</f>
        <v>0</v>
      </c>
      <c r="K252" s="195" t="s">
        <v>19</v>
      </c>
      <c r="L252" s="40"/>
      <c r="M252" s="200" t="s">
        <v>19</v>
      </c>
      <c r="N252" s="201" t="s">
        <v>42</v>
      </c>
      <c r="O252" s="65"/>
      <c r="P252" s="202">
        <f>O252*H252</f>
        <v>0</v>
      </c>
      <c r="Q252" s="202">
        <v>0</v>
      </c>
      <c r="R252" s="202">
        <f>Q252*H252</f>
        <v>0</v>
      </c>
      <c r="S252" s="202">
        <v>0</v>
      </c>
      <c r="T252" s="203">
        <f>S252*H252</f>
        <v>0</v>
      </c>
      <c r="U252" s="35"/>
      <c r="V252" s="35"/>
      <c r="W252" s="35"/>
      <c r="X252" s="35"/>
      <c r="Y252" s="35"/>
      <c r="Z252" s="35"/>
      <c r="AA252" s="35"/>
      <c r="AB252" s="35"/>
      <c r="AC252" s="35"/>
      <c r="AD252" s="35"/>
      <c r="AE252" s="35"/>
      <c r="AR252" s="204" t="s">
        <v>169</v>
      </c>
      <c r="AT252" s="204" t="s">
        <v>164</v>
      </c>
      <c r="AU252" s="204" t="s">
        <v>78</v>
      </c>
      <c r="AY252" s="18" t="s">
        <v>162</v>
      </c>
      <c r="BE252" s="205">
        <f>IF(N252="základní",J252,0)</f>
        <v>0</v>
      </c>
      <c r="BF252" s="205">
        <f>IF(N252="snížená",J252,0)</f>
        <v>0</v>
      </c>
      <c r="BG252" s="205">
        <f>IF(N252="zákl. přenesená",J252,0)</f>
        <v>0</v>
      </c>
      <c r="BH252" s="205">
        <f>IF(N252="sníž. přenesená",J252,0)</f>
        <v>0</v>
      </c>
      <c r="BI252" s="205">
        <f>IF(N252="nulová",J252,0)</f>
        <v>0</v>
      </c>
      <c r="BJ252" s="18" t="s">
        <v>78</v>
      </c>
      <c r="BK252" s="205">
        <f>ROUND(I252*H252,2)</f>
        <v>0</v>
      </c>
      <c r="BL252" s="18" t="s">
        <v>169</v>
      </c>
      <c r="BM252" s="204" t="s">
        <v>1233</v>
      </c>
    </row>
    <row r="253" spans="1:65" s="2" customFormat="1" ht="19.5">
      <c r="A253" s="35"/>
      <c r="B253" s="36"/>
      <c r="C253" s="37"/>
      <c r="D253" s="206" t="s">
        <v>264</v>
      </c>
      <c r="E253" s="37"/>
      <c r="F253" s="207" t="s">
        <v>2793</v>
      </c>
      <c r="G253" s="37"/>
      <c r="H253" s="37"/>
      <c r="I253" s="116"/>
      <c r="J253" s="37"/>
      <c r="K253" s="37"/>
      <c r="L253" s="40"/>
      <c r="M253" s="208"/>
      <c r="N253" s="209"/>
      <c r="O253" s="65"/>
      <c r="P253" s="65"/>
      <c r="Q253" s="65"/>
      <c r="R253" s="65"/>
      <c r="S253" s="65"/>
      <c r="T253" s="66"/>
      <c r="U253" s="35"/>
      <c r="V253" s="35"/>
      <c r="W253" s="35"/>
      <c r="X253" s="35"/>
      <c r="Y253" s="35"/>
      <c r="Z253" s="35"/>
      <c r="AA253" s="35"/>
      <c r="AB253" s="35"/>
      <c r="AC253" s="35"/>
      <c r="AD253" s="35"/>
      <c r="AE253" s="35"/>
      <c r="AT253" s="18" t="s">
        <v>264</v>
      </c>
      <c r="AU253" s="18" t="s">
        <v>78</v>
      </c>
    </row>
    <row r="254" spans="1:65" s="2" customFormat="1" ht="16.5" customHeight="1">
      <c r="A254" s="35"/>
      <c r="B254" s="36"/>
      <c r="C254" s="193" t="s">
        <v>715</v>
      </c>
      <c r="D254" s="193" t="s">
        <v>164</v>
      </c>
      <c r="E254" s="194" t="s">
        <v>2794</v>
      </c>
      <c r="F254" s="195" t="s">
        <v>2795</v>
      </c>
      <c r="G254" s="196" t="s">
        <v>2204</v>
      </c>
      <c r="H254" s="197">
        <v>54</v>
      </c>
      <c r="I254" s="198"/>
      <c r="J254" s="199">
        <f>ROUND(I254*H254,2)</f>
        <v>0</v>
      </c>
      <c r="K254" s="195" t="s">
        <v>19</v>
      </c>
      <c r="L254" s="40"/>
      <c r="M254" s="200" t="s">
        <v>19</v>
      </c>
      <c r="N254" s="201" t="s">
        <v>42</v>
      </c>
      <c r="O254" s="65"/>
      <c r="P254" s="202">
        <f>O254*H254</f>
        <v>0</v>
      </c>
      <c r="Q254" s="202">
        <v>0</v>
      </c>
      <c r="R254" s="202">
        <f>Q254*H254</f>
        <v>0</v>
      </c>
      <c r="S254" s="202">
        <v>0</v>
      </c>
      <c r="T254" s="203">
        <f>S254*H254</f>
        <v>0</v>
      </c>
      <c r="U254" s="35"/>
      <c r="V254" s="35"/>
      <c r="W254" s="35"/>
      <c r="X254" s="35"/>
      <c r="Y254" s="35"/>
      <c r="Z254" s="35"/>
      <c r="AA254" s="35"/>
      <c r="AB254" s="35"/>
      <c r="AC254" s="35"/>
      <c r="AD254" s="35"/>
      <c r="AE254" s="35"/>
      <c r="AR254" s="204" t="s">
        <v>169</v>
      </c>
      <c r="AT254" s="204" t="s">
        <v>164</v>
      </c>
      <c r="AU254" s="204" t="s">
        <v>78</v>
      </c>
      <c r="AY254" s="18" t="s">
        <v>162</v>
      </c>
      <c r="BE254" s="205">
        <f>IF(N254="základní",J254,0)</f>
        <v>0</v>
      </c>
      <c r="BF254" s="205">
        <f>IF(N254="snížená",J254,0)</f>
        <v>0</v>
      </c>
      <c r="BG254" s="205">
        <f>IF(N254="zákl. přenesená",J254,0)</f>
        <v>0</v>
      </c>
      <c r="BH254" s="205">
        <f>IF(N254="sníž. přenesená",J254,0)</f>
        <v>0</v>
      </c>
      <c r="BI254" s="205">
        <f>IF(N254="nulová",J254,0)</f>
        <v>0</v>
      </c>
      <c r="BJ254" s="18" t="s">
        <v>78</v>
      </c>
      <c r="BK254" s="205">
        <f>ROUND(I254*H254,2)</f>
        <v>0</v>
      </c>
      <c r="BL254" s="18" t="s">
        <v>169</v>
      </c>
      <c r="BM254" s="204" t="s">
        <v>1243</v>
      </c>
    </row>
    <row r="255" spans="1:65" s="2" customFormat="1" ht="19.5">
      <c r="A255" s="35"/>
      <c r="B255" s="36"/>
      <c r="C255" s="37"/>
      <c r="D255" s="206" t="s">
        <v>264</v>
      </c>
      <c r="E255" s="37"/>
      <c r="F255" s="207" t="s">
        <v>2793</v>
      </c>
      <c r="G255" s="37"/>
      <c r="H255" s="37"/>
      <c r="I255" s="116"/>
      <c r="J255" s="37"/>
      <c r="K255" s="37"/>
      <c r="L255" s="40"/>
      <c r="M255" s="208"/>
      <c r="N255" s="209"/>
      <c r="O255" s="65"/>
      <c r="P255" s="65"/>
      <c r="Q255" s="65"/>
      <c r="R255" s="65"/>
      <c r="S255" s="65"/>
      <c r="T255" s="66"/>
      <c r="U255" s="35"/>
      <c r="V255" s="35"/>
      <c r="W255" s="35"/>
      <c r="X255" s="35"/>
      <c r="Y255" s="35"/>
      <c r="Z255" s="35"/>
      <c r="AA255" s="35"/>
      <c r="AB255" s="35"/>
      <c r="AC255" s="35"/>
      <c r="AD255" s="35"/>
      <c r="AE255" s="35"/>
      <c r="AT255" s="18" t="s">
        <v>264</v>
      </c>
      <c r="AU255" s="18" t="s">
        <v>78</v>
      </c>
    </row>
    <row r="256" spans="1:65" s="2" customFormat="1" ht="16.5" customHeight="1">
      <c r="A256" s="35"/>
      <c r="B256" s="36"/>
      <c r="C256" s="193" t="s">
        <v>719</v>
      </c>
      <c r="D256" s="193" t="s">
        <v>164</v>
      </c>
      <c r="E256" s="194" t="s">
        <v>2796</v>
      </c>
      <c r="F256" s="195" t="s">
        <v>2797</v>
      </c>
      <c r="G256" s="196" t="s">
        <v>2204</v>
      </c>
      <c r="H256" s="197">
        <v>12</v>
      </c>
      <c r="I256" s="198"/>
      <c r="J256" s="199">
        <f>ROUND(I256*H256,2)</f>
        <v>0</v>
      </c>
      <c r="K256" s="195" t="s">
        <v>19</v>
      </c>
      <c r="L256" s="40"/>
      <c r="M256" s="200" t="s">
        <v>19</v>
      </c>
      <c r="N256" s="201" t="s">
        <v>42</v>
      </c>
      <c r="O256" s="65"/>
      <c r="P256" s="202">
        <f>O256*H256</f>
        <v>0</v>
      </c>
      <c r="Q256" s="202">
        <v>0</v>
      </c>
      <c r="R256" s="202">
        <f>Q256*H256</f>
        <v>0</v>
      </c>
      <c r="S256" s="202">
        <v>0</v>
      </c>
      <c r="T256" s="203">
        <f>S256*H256</f>
        <v>0</v>
      </c>
      <c r="U256" s="35"/>
      <c r="V256" s="35"/>
      <c r="W256" s="35"/>
      <c r="X256" s="35"/>
      <c r="Y256" s="35"/>
      <c r="Z256" s="35"/>
      <c r="AA256" s="35"/>
      <c r="AB256" s="35"/>
      <c r="AC256" s="35"/>
      <c r="AD256" s="35"/>
      <c r="AE256" s="35"/>
      <c r="AR256" s="204" t="s">
        <v>169</v>
      </c>
      <c r="AT256" s="204" t="s">
        <v>164</v>
      </c>
      <c r="AU256" s="204" t="s">
        <v>78</v>
      </c>
      <c r="AY256" s="18" t="s">
        <v>162</v>
      </c>
      <c r="BE256" s="205">
        <f>IF(N256="základní",J256,0)</f>
        <v>0</v>
      </c>
      <c r="BF256" s="205">
        <f>IF(N256="snížená",J256,0)</f>
        <v>0</v>
      </c>
      <c r="BG256" s="205">
        <f>IF(N256="zákl. přenesená",J256,0)</f>
        <v>0</v>
      </c>
      <c r="BH256" s="205">
        <f>IF(N256="sníž. přenesená",J256,0)</f>
        <v>0</v>
      </c>
      <c r="BI256" s="205">
        <f>IF(N256="nulová",J256,0)</f>
        <v>0</v>
      </c>
      <c r="BJ256" s="18" t="s">
        <v>78</v>
      </c>
      <c r="BK256" s="205">
        <f>ROUND(I256*H256,2)</f>
        <v>0</v>
      </c>
      <c r="BL256" s="18" t="s">
        <v>169</v>
      </c>
      <c r="BM256" s="204" t="s">
        <v>1252</v>
      </c>
    </row>
    <row r="257" spans="1:65" s="2" customFormat="1" ht="19.5">
      <c r="A257" s="35"/>
      <c r="B257" s="36"/>
      <c r="C257" s="37"/>
      <c r="D257" s="206" t="s">
        <v>264</v>
      </c>
      <c r="E257" s="37"/>
      <c r="F257" s="207" t="s">
        <v>2793</v>
      </c>
      <c r="G257" s="37"/>
      <c r="H257" s="37"/>
      <c r="I257" s="116"/>
      <c r="J257" s="37"/>
      <c r="K257" s="37"/>
      <c r="L257" s="40"/>
      <c r="M257" s="208"/>
      <c r="N257" s="209"/>
      <c r="O257" s="65"/>
      <c r="P257" s="65"/>
      <c r="Q257" s="65"/>
      <c r="R257" s="65"/>
      <c r="S257" s="65"/>
      <c r="T257" s="66"/>
      <c r="U257" s="35"/>
      <c r="V257" s="35"/>
      <c r="W257" s="35"/>
      <c r="X257" s="35"/>
      <c r="Y257" s="35"/>
      <c r="Z257" s="35"/>
      <c r="AA257" s="35"/>
      <c r="AB257" s="35"/>
      <c r="AC257" s="35"/>
      <c r="AD257" s="35"/>
      <c r="AE257" s="35"/>
      <c r="AT257" s="18" t="s">
        <v>264</v>
      </c>
      <c r="AU257" s="18" t="s">
        <v>78</v>
      </c>
    </row>
    <row r="258" spans="1:65" s="2" customFormat="1" ht="16.5" customHeight="1">
      <c r="A258" s="35"/>
      <c r="B258" s="36"/>
      <c r="C258" s="193" t="s">
        <v>723</v>
      </c>
      <c r="D258" s="193" t="s">
        <v>164</v>
      </c>
      <c r="E258" s="194" t="s">
        <v>2798</v>
      </c>
      <c r="F258" s="195" t="s">
        <v>2799</v>
      </c>
      <c r="G258" s="196" t="s">
        <v>2204</v>
      </c>
      <c r="H258" s="197">
        <v>6</v>
      </c>
      <c r="I258" s="198"/>
      <c r="J258" s="199">
        <f>ROUND(I258*H258,2)</f>
        <v>0</v>
      </c>
      <c r="K258" s="195" t="s">
        <v>19</v>
      </c>
      <c r="L258" s="40"/>
      <c r="M258" s="200" t="s">
        <v>19</v>
      </c>
      <c r="N258" s="201" t="s">
        <v>42</v>
      </c>
      <c r="O258" s="65"/>
      <c r="P258" s="202">
        <f>O258*H258</f>
        <v>0</v>
      </c>
      <c r="Q258" s="202">
        <v>0</v>
      </c>
      <c r="R258" s="202">
        <f>Q258*H258</f>
        <v>0</v>
      </c>
      <c r="S258" s="202">
        <v>0</v>
      </c>
      <c r="T258" s="203">
        <f>S258*H258</f>
        <v>0</v>
      </c>
      <c r="U258" s="35"/>
      <c r="V258" s="35"/>
      <c r="W258" s="35"/>
      <c r="X258" s="35"/>
      <c r="Y258" s="35"/>
      <c r="Z258" s="35"/>
      <c r="AA258" s="35"/>
      <c r="AB258" s="35"/>
      <c r="AC258" s="35"/>
      <c r="AD258" s="35"/>
      <c r="AE258" s="35"/>
      <c r="AR258" s="204" t="s">
        <v>169</v>
      </c>
      <c r="AT258" s="204" t="s">
        <v>164</v>
      </c>
      <c r="AU258" s="204" t="s">
        <v>78</v>
      </c>
      <c r="AY258" s="18" t="s">
        <v>162</v>
      </c>
      <c r="BE258" s="205">
        <f>IF(N258="základní",J258,0)</f>
        <v>0</v>
      </c>
      <c r="BF258" s="205">
        <f>IF(N258="snížená",J258,0)</f>
        <v>0</v>
      </c>
      <c r="BG258" s="205">
        <f>IF(N258="zákl. přenesená",J258,0)</f>
        <v>0</v>
      </c>
      <c r="BH258" s="205">
        <f>IF(N258="sníž. přenesená",J258,0)</f>
        <v>0</v>
      </c>
      <c r="BI258" s="205">
        <f>IF(N258="nulová",J258,0)</f>
        <v>0</v>
      </c>
      <c r="BJ258" s="18" t="s">
        <v>78</v>
      </c>
      <c r="BK258" s="205">
        <f>ROUND(I258*H258,2)</f>
        <v>0</v>
      </c>
      <c r="BL258" s="18" t="s">
        <v>169</v>
      </c>
      <c r="BM258" s="204" t="s">
        <v>1260</v>
      </c>
    </row>
    <row r="259" spans="1:65" s="2" customFormat="1" ht="19.5">
      <c r="A259" s="35"/>
      <c r="B259" s="36"/>
      <c r="C259" s="37"/>
      <c r="D259" s="206" t="s">
        <v>264</v>
      </c>
      <c r="E259" s="37"/>
      <c r="F259" s="207" t="s">
        <v>2793</v>
      </c>
      <c r="G259" s="37"/>
      <c r="H259" s="37"/>
      <c r="I259" s="116"/>
      <c r="J259" s="37"/>
      <c r="K259" s="37"/>
      <c r="L259" s="40"/>
      <c r="M259" s="208"/>
      <c r="N259" s="209"/>
      <c r="O259" s="65"/>
      <c r="P259" s="65"/>
      <c r="Q259" s="65"/>
      <c r="R259" s="65"/>
      <c r="S259" s="65"/>
      <c r="T259" s="66"/>
      <c r="U259" s="35"/>
      <c r="V259" s="35"/>
      <c r="W259" s="35"/>
      <c r="X259" s="35"/>
      <c r="Y259" s="35"/>
      <c r="Z259" s="35"/>
      <c r="AA259" s="35"/>
      <c r="AB259" s="35"/>
      <c r="AC259" s="35"/>
      <c r="AD259" s="35"/>
      <c r="AE259" s="35"/>
      <c r="AT259" s="18" t="s">
        <v>264</v>
      </c>
      <c r="AU259" s="18" t="s">
        <v>78</v>
      </c>
    </row>
    <row r="260" spans="1:65" s="2" customFormat="1" ht="16.5" customHeight="1">
      <c r="A260" s="35"/>
      <c r="B260" s="36"/>
      <c r="C260" s="193" t="s">
        <v>729</v>
      </c>
      <c r="D260" s="193" t="s">
        <v>164</v>
      </c>
      <c r="E260" s="194" t="s">
        <v>2800</v>
      </c>
      <c r="F260" s="195" t="s">
        <v>2801</v>
      </c>
      <c r="G260" s="196" t="s">
        <v>2204</v>
      </c>
      <c r="H260" s="197">
        <v>2</v>
      </c>
      <c r="I260" s="198"/>
      <c r="J260" s="199">
        <f>ROUND(I260*H260,2)</f>
        <v>0</v>
      </c>
      <c r="K260" s="195" t="s">
        <v>19</v>
      </c>
      <c r="L260" s="40"/>
      <c r="M260" s="200" t="s">
        <v>19</v>
      </c>
      <c r="N260" s="201" t="s">
        <v>42</v>
      </c>
      <c r="O260" s="65"/>
      <c r="P260" s="202">
        <f>O260*H260</f>
        <v>0</v>
      </c>
      <c r="Q260" s="202">
        <v>0</v>
      </c>
      <c r="R260" s="202">
        <f>Q260*H260</f>
        <v>0</v>
      </c>
      <c r="S260" s="202">
        <v>0</v>
      </c>
      <c r="T260" s="203">
        <f>S260*H260</f>
        <v>0</v>
      </c>
      <c r="U260" s="35"/>
      <c r="V260" s="35"/>
      <c r="W260" s="35"/>
      <c r="X260" s="35"/>
      <c r="Y260" s="35"/>
      <c r="Z260" s="35"/>
      <c r="AA260" s="35"/>
      <c r="AB260" s="35"/>
      <c r="AC260" s="35"/>
      <c r="AD260" s="35"/>
      <c r="AE260" s="35"/>
      <c r="AR260" s="204" t="s">
        <v>169</v>
      </c>
      <c r="AT260" s="204" t="s">
        <v>164</v>
      </c>
      <c r="AU260" s="204" t="s">
        <v>78</v>
      </c>
      <c r="AY260" s="18" t="s">
        <v>162</v>
      </c>
      <c r="BE260" s="205">
        <f>IF(N260="základní",J260,0)</f>
        <v>0</v>
      </c>
      <c r="BF260" s="205">
        <f>IF(N260="snížená",J260,0)</f>
        <v>0</v>
      </c>
      <c r="BG260" s="205">
        <f>IF(N260="zákl. přenesená",J260,0)</f>
        <v>0</v>
      </c>
      <c r="BH260" s="205">
        <f>IF(N260="sníž. přenesená",J260,0)</f>
        <v>0</v>
      </c>
      <c r="BI260" s="205">
        <f>IF(N260="nulová",J260,0)</f>
        <v>0</v>
      </c>
      <c r="BJ260" s="18" t="s">
        <v>78</v>
      </c>
      <c r="BK260" s="205">
        <f>ROUND(I260*H260,2)</f>
        <v>0</v>
      </c>
      <c r="BL260" s="18" t="s">
        <v>169</v>
      </c>
      <c r="BM260" s="204" t="s">
        <v>1268</v>
      </c>
    </row>
    <row r="261" spans="1:65" s="2" customFormat="1" ht="19.5">
      <c r="A261" s="35"/>
      <c r="B261" s="36"/>
      <c r="C261" s="37"/>
      <c r="D261" s="206" t="s">
        <v>264</v>
      </c>
      <c r="E261" s="37"/>
      <c r="F261" s="207" t="s">
        <v>2793</v>
      </c>
      <c r="G261" s="37"/>
      <c r="H261" s="37"/>
      <c r="I261" s="116"/>
      <c r="J261" s="37"/>
      <c r="K261" s="37"/>
      <c r="L261" s="40"/>
      <c r="M261" s="208"/>
      <c r="N261" s="209"/>
      <c r="O261" s="65"/>
      <c r="P261" s="65"/>
      <c r="Q261" s="65"/>
      <c r="R261" s="65"/>
      <c r="S261" s="65"/>
      <c r="T261" s="66"/>
      <c r="U261" s="35"/>
      <c r="V261" s="35"/>
      <c r="W261" s="35"/>
      <c r="X261" s="35"/>
      <c r="Y261" s="35"/>
      <c r="Z261" s="35"/>
      <c r="AA261" s="35"/>
      <c r="AB261" s="35"/>
      <c r="AC261" s="35"/>
      <c r="AD261" s="35"/>
      <c r="AE261" s="35"/>
      <c r="AT261" s="18" t="s">
        <v>264</v>
      </c>
      <c r="AU261" s="18" t="s">
        <v>78</v>
      </c>
    </row>
    <row r="262" spans="1:65" s="2" customFormat="1" ht="16.5" customHeight="1">
      <c r="A262" s="35"/>
      <c r="B262" s="36"/>
      <c r="C262" s="193" t="s">
        <v>735</v>
      </c>
      <c r="D262" s="193" t="s">
        <v>164</v>
      </c>
      <c r="E262" s="194" t="s">
        <v>2802</v>
      </c>
      <c r="F262" s="195" t="s">
        <v>2803</v>
      </c>
      <c r="G262" s="196" t="s">
        <v>2204</v>
      </c>
      <c r="H262" s="197">
        <v>5</v>
      </c>
      <c r="I262" s="198"/>
      <c r="J262" s="199">
        <f>ROUND(I262*H262,2)</f>
        <v>0</v>
      </c>
      <c r="K262" s="195" t="s">
        <v>19</v>
      </c>
      <c r="L262" s="40"/>
      <c r="M262" s="200" t="s">
        <v>19</v>
      </c>
      <c r="N262" s="201" t="s">
        <v>42</v>
      </c>
      <c r="O262" s="65"/>
      <c r="P262" s="202">
        <f>O262*H262</f>
        <v>0</v>
      </c>
      <c r="Q262" s="202">
        <v>0</v>
      </c>
      <c r="R262" s="202">
        <f>Q262*H262</f>
        <v>0</v>
      </c>
      <c r="S262" s="202">
        <v>0</v>
      </c>
      <c r="T262" s="203">
        <f>S262*H262</f>
        <v>0</v>
      </c>
      <c r="U262" s="35"/>
      <c r="V262" s="35"/>
      <c r="W262" s="35"/>
      <c r="X262" s="35"/>
      <c r="Y262" s="35"/>
      <c r="Z262" s="35"/>
      <c r="AA262" s="35"/>
      <c r="AB262" s="35"/>
      <c r="AC262" s="35"/>
      <c r="AD262" s="35"/>
      <c r="AE262" s="35"/>
      <c r="AR262" s="204" t="s">
        <v>169</v>
      </c>
      <c r="AT262" s="204" t="s">
        <v>164</v>
      </c>
      <c r="AU262" s="204" t="s">
        <v>78</v>
      </c>
      <c r="AY262" s="18" t="s">
        <v>162</v>
      </c>
      <c r="BE262" s="205">
        <f>IF(N262="základní",J262,0)</f>
        <v>0</v>
      </c>
      <c r="BF262" s="205">
        <f>IF(N262="snížená",J262,0)</f>
        <v>0</v>
      </c>
      <c r="BG262" s="205">
        <f>IF(N262="zákl. přenesená",J262,0)</f>
        <v>0</v>
      </c>
      <c r="BH262" s="205">
        <f>IF(N262="sníž. přenesená",J262,0)</f>
        <v>0</v>
      </c>
      <c r="BI262" s="205">
        <f>IF(N262="nulová",J262,0)</f>
        <v>0</v>
      </c>
      <c r="BJ262" s="18" t="s">
        <v>78</v>
      </c>
      <c r="BK262" s="205">
        <f>ROUND(I262*H262,2)</f>
        <v>0</v>
      </c>
      <c r="BL262" s="18" t="s">
        <v>169</v>
      </c>
      <c r="BM262" s="204" t="s">
        <v>1276</v>
      </c>
    </row>
    <row r="263" spans="1:65" s="2" customFormat="1" ht="19.5">
      <c r="A263" s="35"/>
      <c r="B263" s="36"/>
      <c r="C263" s="37"/>
      <c r="D263" s="206" t="s">
        <v>264</v>
      </c>
      <c r="E263" s="37"/>
      <c r="F263" s="207" t="s">
        <v>2793</v>
      </c>
      <c r="G263" s="37"/>
      <c r="H263" s="37"/>
      <c r="I263" s="116"/>
      <c r="J263" s="37"/>
      <c r="K263" s="37"/>
      <c r="L263" s="40"/>
      <c r="M263" s="208"/>
      <c r="N263" s="209"/>
      <c r="O263" s="65"/>
      <c r="P263" s="65"/>
      <c r="Q263" s="65"/>
      <c r="R263" s="65"/>
      <c r="S263" s="65"/>
      <c r="T263" s="66"/>
      <c r="U263" s="35"/>
      <c r="V263" s="35"/>
      <c r="W263" s="35"/>
      <c r="X263" s="35"/>
      <c r="Y263" s="35"/>
      <c r="Z263" s="35"/>
      <c r="AA263" s="35"/>
      <c r="AB263" s="35"/>
      <c r="AC263" s="35"/>
      <c r="AD263" s="35"/>
      <c r="AE263" s="35"/>
      <c r="AT263" s="18" t="s">
        <v>264</v>
      </c>
      <c r="AU263" s="18" t="s">
        <v>78</v>
      </c>
    </row>
    <row r="264" spans="1:65" s="2" customFormat="1" ht="16.5" customHeight="1">
      <c r="A264" s="35"/>
      <c r="B264" s="36"/>
      <c r="C264" s="193" t="s">
        <v>739</v>
      </c>
      <c r="D264" s="193" t="s">
        <v>164</v>
      </c>
      <c r="E264" s="194" t="s">
        <v>2804</v>
      </c>
      <c r="F264" s="195" t="s">
        <v>2805</v>
      </c>
      <c r="G264" s="196" t="s">
        <v>2204</v>
      </c>
      <c r="H264" s="197">
        <v>1</v>
      </c>
      <c r="I264" s="198"/>
      <c r="J264" s="199">
        <f>ROUND(I264*H264,2)</f>
        <v>0</v>
      </c>
      <c r="K264" s="195" t="s">
        <v>19</v>
      </c>
      <c r="L264" s="40"/>
      <c r="M264" s="200" t="s">
        <v>19</v>
      </c>
      <c r="N264" s="201" t="s">
        <v>42</v>
      </c>
      <c r="O264" s="65"/>
      <c r="P264" s="202">
        <f>O264*H264</f>
        <v>0</v>
      </c>
      <c r="Q264" s="202">
        <v>0</v>
      </c>
      <c r="R264" s="202">
        <f>Q264*H264</f>
        <v>0</v>
      </c>
      <c r="S264" s="202">
        <v>0</v>
      </c>
      <c r="T264" s="203">
        <f>S264*H264</f>
        <v>0</v>
      </c>
      <c r="U264" s="35"/>
      <c r="V264" s="35"/>
      <c r="W264" s="35"/>
      <c r="X264" s="35"/>
      <c r="Y264" s="35"/>
      <c r="Z264" s="35"/>
      <c r="AA264" s="35"/>
      <c r="AB264" s="35"/>
      <c r="AC264" s="35"/>
      <c r="AD264" s="35"/>
      <c r="AE264" s="35"/>
      <c r="AR264" s="204" t="s">
        <v>169</v>
      </c>
      <c r="AT264" s="204" t="s">
        <v>164</v>
      </c>
      <c r="AU264" s="204" t="s">
        <v>78</v>
      </c>
      <c r="AY264" s="18" t="s">
        <v>162</v>
      </c>
      <c r="BE264" s="205">
        <f>IF(N264="základní",J264,0)</f>
        <v>0</v>
      </c>
      <c r="BF264" s="205">
        <f>IF(N264="snížená",J264,0)</f>
        <v>0</v>
      </c>
      <c r="BG264" s="205">
        <f>IF(N264="zákl. přenesená",J264,0)</f>
        <v>0</v>
      </c>
      <c r="BH264" s="205">
        <f>IF(N264="sníž. přenesená",J264,0)</f>
        <v>0</v>
      </c>
      <c r="BI264" s="205">
        <f>IF(N264="nulová",J264,0)</f>
        <v>0</v>
      </c>
      <c r="BJ264" s="18" t="s">
        <v>78</v>
      </c>
      <c r="BK264" s="205">
        <f>ROUND(I264*H264,2)</f>
        <v>0</v>
      </c>
      <c r="BL264" s="18" t="s">
        <v>169</v>
      </c>
      <c r="BM264" s="204" t="s">
        <v>1287</v>
      </c>
    </row>
    <row r="265" spans="1:65" s="2" customFormat="1" ht="19.5">
      <c r="A265" s="35"/>
      <c r="B265" s="36"/>
      <c r="C265" s="37"/>
      <c r="D265" s="206" t="s">
        <v>264</v>
      </c>
      <c r="E265" s="37"/>
      <c r="F265" s="207" t="s">
        <v>2806</v>
      </c>
      <c r="G265" s="37"/>
      <c r="H265" s="37"/>
      <c r="I265" s="116"/>
      <c r="J265" s="37"/>
      <c r="K265" s="37"/>
      <c r="L265" s="40"/>
      <c r="M265" s="208"/>
      <c r="N265" s="209"/>
      <c r="O265" s="65"/>
      <c r="P265" s="65"/>
      <c r="Q265" s="65"/>
      <c r="R265" s="65"/>
      <c r="S265" s="65"/>
      <c r="T265" s="66"/>
      <c r="U265" s="35"/>
      <c r="V265" s="35"/>
      <c r="W265" s="35"/>
      <c r="X265" s="35"/>
      <c r="Y265" s="35"/>
      <c r="Z265" s="35"/>
      <c r="AA265" s="35"/>
      <c r="AB265" s="35"/>
      <c r="AC265" s="35"/>
      <c r="AD265" s="35"/>
      <c r="AE265" s="35"/>
      <c r="AT265" s="18" t="s">
        <v>264</v>
      </c>
      <c r="AU265" s="18" t="s">
        <v>78</v>
      </c>
    </row>
    <row r="266" spans="1:65" s="2" customFormat="1" ht="16.5" customHeight="1">
      <c r="A266" s="35"/>
      <c r="B266" s="36"/>
      <c r="C266" s="193" t="s">
        <v>748</v>
      </c>
      <c r="D266" s="193" t="s">
        <v>164</v>
      </c>
      <c r="E266" s="194" t="s">
        <v>2807</v>
      </c>
      <c r="F266" s="195" t="s">
        <v>2808</v>
      </c>
      <c r="G266" s="196" t="s">
        <v>2204</v>
      </c>
      <c r="H266" s="197">
        <v>1</v>
      </c>
      <c r="I266" s="198"/>
      <c r="J266" s="199">
        <f>ROUND(I266*H266,2)</f>
        <v>0</v>
      </c>
      <c r="K266" s="195" t="s">
        <v>19</v>
      </c>
      <c r="L266" s="40"/>
      <c r="M266" s="200" t="s">
        <v>19</v>
      </c>
      <c r="N266" s="201" t="s">
        <v>42</v>
      </c>
      <c r="O266" s="65"/>
      <c r="P266" s="202">
        <f>O266*H266</f>
        <v>0</v>
      </c>
      <c r="Q266" s="202">
        <v>0</v>
      </c>
      <c r="R266" s="202">
        <f>Q266*H266</f>
        <v>0</v>
      </c>
      <c r="S266" s="202">
        <v>0</v>
      </c>
      <c r="T266" s="203">
        <f>S266*H266</f>
        <v>0</v>
      </c>
      <c r="U266" s="35"/>
      <c r="V266" s="35"/>
      <c r="W266" s="35"/>
      <c r="X266" s="35"/>
      <c r="Y266" s="35"/>
      <c r="Z266" s="35"/>
      <c r="AA266" s="35"/>
      <c r="AB266" s="35"/>
      <c r="AC266" s="35"/>
      <c r="AD266" s="35"/>
      <c r="AE266" s="35"/>
      <c r="AR266" s="204" t="s">
        <v>169</v>
      </c>
      <c r="AT266" s="204" t="s">
        <v>164</v>
      </c>
      <c r="AU266" s="204" t="s">
        <v>78</v>
      </c>
      <c r="AY266" s="18" t="s">
        <v>162</v>
      </c>
      <c r="BE266" s="205">
        <f>IF(N266="základní",J266,0)</f>
        <v>0</v>
      </c>
      <c r="BF266" s="205">
        <f>IF(N266="snížená",J266,0)</f>
        <v>0</v>
      </c>
      <c r="BG266" s="205">
        <f>IF(N266="zákl. přenesená",J266,0)</f>
        <v>0</v>
      </c>
      <c r="BH266" s="205">
        <f>IF(N266="sníž. přenesená",J266,0)</f>
        <v>0</v>
      </c>
      <c r="BI266" s="205">
        <f>IF(N266="nulová",J266,0)</f>
        <v>0</v>
      </c>
      <c r="BJ266" s="18" t="s">
        <v>78</v>
      </c>
      <c r="BK266" s="205">
        <f>ROUND(I266*H266,2)</f>
        <v>0</v>
      </c>
      <c r="BL266" s="18" t="s">
        <v>169</v>
      </c>
      <c r="BM266" s="204" t="s">
        <v>1296</v>
      </c>
    </row>
    <row r="267" spans="1:65" s="2" customFormat="1" ht="19.5">
      <c r="A267" s="35"/>
      <c r="B267" s="36"/>
      <c r="C267" s="37"/>
      <c r="D267" s="206" t="s">
        <v>264</v>
      </c>
      <c r="E267" s="37"/>
      <c r="F267" s="207" t="s">
        <v>2793</v>
      </c>
      <c r="G267" s="37"/>
      <c r="H267" s="37"/>
      <c r="I267" s="116"/>
      <c r="J267" s="37"/>
      <c r="K267" s="37"/>
      <c r="L267" s="40"/>
      <c r="M267" s="208"/>
      <c r="N267" s="209"/>
      <c r="O267" s="65"/>
      <c r="P267" s="65"/>
      <c r="Q267" s="65"/>
      <c r="R267" s="65"/>
      <c r="S267" s="65"/>
      <c r="T267" s="66"/>
      <c r="U267" s="35"/>
      <c r="V267" s="35"/>
      <c r="W267" s="35"/>
      <c r="X267" s="35"/>
      <c r="Y267" s="35"/>
      <c r="Z267" s="35"/>
      <c r="AA267" s="35"/>
      <c r="AB267" s="35"/>
      <c r="AC267" s="35"/>
      <c r="AD267" s="35"/>
      <c r="AE267" s="35"/>
      <c r="AT267" s="18" t="s">
        <v>264</v>
      </c>
      <c r="AU267" s="18" t="s">
        <v>78</v>
      </c>
    </row>
    <row r="268" spans="1:65" s="2" customFormat="1" ht="16.5" customHeight="1">
      <c r="A268" s="35"/>
      <c r="B268" s="36"/>
      <c r="C268" s="193" t="s">
        <v>753</v>
      </c>
      <c r="D268" s="193" t="s">
        <v>164</v>
      </c>
      <c r="E268" s="194" t="s">
        <v>2809</v>
      </c>
      <c r="F268" s="195" t="s">
        <v>2810</v>
      </c>
      <c r="G268" s="196" t="s">
        <v>2204</v>
      </c>
      <c r="H268" s="197">
        <v>2</v>
      </c>
      <c r="I268" s="198"/>
      <c r="J268" s="199">
        <f>ROUND(I268*H268,2)</f>
        <v>0</v>
      </c>
      <c r="K268" s="195" t="s">
        <v>19</v>
      </c>
      <c r="L268" s="40"/>
      <c r="M268" s="200" t="s">
        <v>19</v>
      </c>
      <c r="N268" s="201" t="s">
        <v>42</v>
      </c>
      <c r="O268" s="65"/>
      <c r="P268" s="202">
        <f>O268*H268</f>
        <v>0</v>
      </c>
      <c r="Q268" s="202">
        <v>0</v>
      </c>
      <c r="R268" s="202">
        <f>Q268*H268</f>
        <v>0</v>
      </c>
      <c r="S268" s="202">
        <v>0</v>
      </c>
      <c r="T268" s="203">
        <f>S268*H268</f>
        <v>0</v>
      </c>
      <c r="U268" s="35"/>
      <c r="V268" s="35"/>
      <c r="W268" s="35"/>
      <c r="X268" s="35"/>
      <c r="Y268" s="35"/>
      <c r="Z268" s="35"/>
      <c r="AA268" s="35"/>
      <c r="AB268" s="35"/>
      <c r="AC268" s="35"/>
      <c r="AD268" s="35"/>
      <c r="AE268" s="35"/>
      <c r="AR268" s="204" t="s">
        <v>169</v>
      </c>
      <c r="AT268" s="204" t="s">
        <v>164</v>
      </c>
      <c r="AU268" s="204" t="s">
        <v>78</v>
      </c>
      <c r="AY268" s="18" t="s">
        <v>162</v>
      </c>
      <c r="BE268" s="205">
        <f>IF(N268="základní",J268,0)</f>
        <v>0</v>
      </c>
      <c r="BF268" s="205">
        <f>IF(N268="snížená",J268,0)</f>
        <v>0</v>
      </c>
      <c r="BG268" s="205">
        <f>IF(N268="zákl. přenesená",J268,0)</f>
        <v>0</v>
      </c>
      <c r="BH268" s="205">
        <f>IF(N268="sníž. přenesená",J268,0)</f>
        <v>0</v>
      </c>
      <c r="BI268" s="205">
        <f>IF(N268="nulová",J268,0)</f>
        <v>0</v>
      </c>
      <c r="BJ268" s="18" t="s">
        <v>78</v>
      </c>
      <c r="BK268" s="205">
        <f>ROUND(I268*H268,2)</f>
        <v>0</v>
      </c>
      <c r="BL268" s="18" t="s">
        <v>169</v>
      </c>
      <c r="BM268" s="204" t="s">
        <v>1306</v>
      </c>
    </row>
    <row r="269" spans="1:65" s="2" customFormat="1" ht="19.5">
      <c r="A269" s="35"/>
      <c r="B269" s="36"/>
      <c r="C269" s="37"/>
      <c r="D269" s="206" t="s">
        <v>264</v>
      </c>
      <c r="E269" s="37"/>
      <c r="F269" s="207" t="s">
        <v>2811</v>
      </c>
      <c r="G269" s="37"/>
      <c r="H269" s="37"/>
      <c r="I269" s="116"/>
      <c r="J269" s="37"/>
      <c r="K269" s="37"/>
      <c r="L269" s="40"/>
      <c r="M269" s="208"/>
      <c r="N269" s="209"/>
      <c r="O269" s="65"/>
      <c r="P269" s="65"/>
      <c r="Q269" s="65"/>
      <c r="R269" s="65"/>
      <c r="S269" s="65"/>
      <c r="T269" s="66"/>
      <c r="U269" s="35"/>
      <c r="V269" s="35"/>
      <c r="W269" s="35"/>
      <c r="X269" s="35"/>
      <c r="Y269" s="35"/>
      <c r="Z269" s="35"/>
      <c r="AA269" s="35"/>
      <c r="AB269" s="35"/>
      <c r="AC269" s="35"/>
      <c r="AD269" s="35"/>
      <c r="AE269" s="35"/>
      <c r="AT269" s="18" t="s">
        <v>264</v>
      </c>
      <c r="AU269" s="18" t="s">
        <v>78</v>
      </c>
    </row>
    <row r="270" spans="1:65" s="2" customFormat="1" ht="16.5" customHeight="1">
      <c r="A270" s="35"/>
      <c r="B270" s="36"/>
      <c r="C270" s="193" t="s">
        <v>761</v>
      </c>
      <c r="D270" s="193" t="s">
        <v>164</v>
      </c>
      <c r="E270" s="194" t="s">
        <v>2812</v>
      </c>
      <c r="F270" s="195" t="s">
        <v>2813</v>
      </c>
      <c r="G270" s="196" t="s">
        <v>2204</v>
      </c>
      <c r="H270" s="197">
        <v>3</v>
      </c>
      <c r="I270" s="198"/>
      <c r="J270" s="199">
        <f>ROUND(I270*H270,2)</f>
        <v>0</v>
      </c>
      <c r="K270" s="195" t="s">
        <v>19</v>
      </c>
      <c r="L270" s="40"/>
      <c r="M270" s="200" t="s">
        <v>19</v>
      </c>
      <c r="N270" s="201" t="s">
        <v>42</v>
      </c>
      <c r="O270" s="65"/>
      <c r="P270" s="202">
        <f>O270*H270</f>
        <v>0</v>
      </c>
      <c r="Q270" s="202">
        <v>0</v>
      </c>
      <c r="R270" s="202">
        <f>Q270*H270</f>
        <v>0</v>
      </c>
      <c r="S270" s="202">
        <v>0</v>
      </c>
      <c r="T270" s="203">
        <f>S270*H270</f>
        <v>0</v>
      </c>
      <c r="U270" s="35"/>
      <c r="V270" s="35"/>
      <c r="W270" s="35"/>
      <c r="X270" s="35"/>
      <c r="Y270" s="35"/>
      <c r="Z270" s="35"/>
      <c r="AA270" s="35"/>
      <c r="AB270" s="35"/>
      <c r="AC270" s="35"/>
      <c r="AD270" s="35"/>
      <c r="AE270" s="35"/>
      <c r="AR270" s="204" t="s">
        <v>169</v>
      </c>
      <c r="AT270" s="204" t="s">
        <v>164</v>
      </c>
      <c r="AU270" s="204" t="s">
        <v>78</v>
      </c>
      <c r="AY270" s="18" t="s">
        <v>162</v>
      </c>
      <c r="BE270" s="205">
        <f>IF(N270="základní",J270,0)</f>
        <v>0</v>
      </c>
      <c r="BF270" s="205">
        <f>IF(N270="snížená",J270,0)</f>
        <v>0</v>
      </c>
      <c r="BG270" s="205">
        <f>IF(N270="zákl. přenesená",J270,0)</f>
        <v>0</v>
      </c>
      <c r="BH270" s="205">
        <f>IF(N270="sníž. přenesená",J270,0)</f>
        <v>0</v>
      </c>
      <c r="BI270" s="205">
        <f>IF(N270="nulová",J270,0)</f>
        <v>0</v>
      </c>
      <c r="BJ270" s="18" t="s">
        <v>78</v>
      </c>
      <c r="BK270" s="205">
        <f>ROUND(I270*H270,2)</f>
        <v>0</v>
      </c>
      <c r="BL270" s="18" t="s">
        <v>169</v>
      </c>
      <c r="BM270" s="204" t="s">
        <v>1315</v>
      </c>
    </row>
    <row r="271" spans="1:65" s="2" customFormat="1" ht="19.5">
      <c r="A271" s="35"/>
      <c r="B271" s="36"/>
      <c r="C271" s="37"/>
      <c r="D271" s="206" t="s">
        <v>264</v>
      </c>
      <c r="E271" s="37"/>
      <c r="F271" s="207" t="s">
        <v>2811</v>
      </c>
      <c r="G271" s="37"/>
      <c r="H271" s="37"/>
      <c r="I271" s="116"/>
      <c r="J271" s="37"/>
      <c r="K271" s="37"/>
      <c r="L271" s="40"/>
      <c r="M271" s="208"/>
      <c r="N271" s="209"/>
      <c r="O271" s="65"/>
      <c r="P271" s="65"/>
      <c r="Q271" s="65"/>
      <c r="R271" s="65"/>
      <c r="S271" s="65"/>
      <c r="T271" s="66"/>
      <c r="U271" s="35"/>
      <c r="V271" s="35"/>
      <c r="W271" s="35"/>
      <c r="X271" s="35"/>
      <c r="Y271" s="35"/>
      <c r="Z271" s="35"/>
      <c r="AA271" s="35"/>
      <c r="AB271" s="35"/>
      <c r="AC271" s="35"/>
      <c r="AD271" s="35"/>
      <c r="AE271" s="35"/>
      <c r="AT271" s="18" t="s">
        <v>264</v>
      </c>
      <c r="AU271" s="18" t="s">
        <v>78</v>
      </c>
    </row>
    <row r="272" spans="1:65" s="2" customFormat="1" ht="16.5" customHeight="1">
      <c r="A272" s="35"/>
      <c r="B272" s="36"/>
      <c r="C272" s="193" t="s">
        <v>766</v>
      </c>
      <c r="D272" s="193" t="s">
        <v>164</v>
      </c>
      <c r="E272" s="194" t="s">
        <v>2814</v>
      </c>
      <c r="F272" s="195" t="s">
        <v>2815</v>
      </c>
      <c r="G272" s="196" t="s">
        <v>2204</v>
      </c>
      <c r="H272" s="197">
        <v>1</v>
      </c>
      <c r="I272" s="198"/>
      <c r="J272" s="199">
        <f>ROUND(I272*H272,2)</f>
        <v>0</v>
      </c>
      <c r="K272" s="195" t="s">
        <v>19</v>
      </c>
      <c r="L272" s="40"/>
      <c r="M272" s="200" t="s">
        <v>19</v>
      </c>
      <c r="N272" s="201" t="s">
        <v>42</v>
      </c>
      <c r="O272" s="65"/>
      <c r="P272" s="202">
        <f>O272*H272</f>
        <v>0</v>
      </c>
      <c r="Q272" s="202">
        <v>0</v>
      </c>
      <c r="R272" s="202">
        <f>Q272*H272</f>
        <v>0</v>
      </c>
      <c r="S272" s="202">
        <v>0</v>
      </c>
      <c r="T272" s="203">
        <f>S272*H272</f>
        <v>0</v>
      </c>
      <c r="U272" s="35"/>
      <c r="V272" s="35"/>
      <c r="W272" s="35"/>
      <c r="X272" s="35"/>
      <c r="Y272" s="35"/>
      <c r="Z272" s="35"/>
      <c r="AA272" s="35"/>
      <c r="AB272" s="35"/>
      <c r="AC272" s="35"/>
      <c r="AD272" s="35"/>
      <c r="AE272" s="35"/>
      <c r="AR272" s="204" t="s">
        <v>169</v>
      </c>
      <c r="AT272" s="204" t="s">
        <v>164</v>
      </c>
      <c r="AU272" s="204" t="s">
        <v>78</v>
      </c>
      <c r="AY272" s="18" t="s">
        <v>162</v>
      </c>
      <c r="BE272" s="205">
        <f>IF(N272="základní",J272,0)</f>
        <v>0</v>
      </c>
      <c r="BF272" s="205">
        <f>IF(N272="snížená",J272,0)</f>
        <v>0</v>
      </c>
      <c r="BG272" s="205">
        <f>IF(N272="zákl. přenesená",J272,0)</f>
        <v>0</v>
      </c>
      <c r="BH272" s="205">
        <f>IF(N272="sníž. přenesená",J272,0)</f>
        <v>0</v>
      </c>
      <c r="BI272" s="205">
        <f>IF(N272="nulová",J272,0)</f>
        <v>0</v>
      </c>
      <c r="BJ272" s="18" t="s">
        <v>78</v>
      </c>
      <c r="BK272" s="205">
        <f>ROUND(I272*H272,2)</f>
        <v>0</v>
      </c>
      <c r="BL272" s="18" t="s">
        <v>169</v>
      </c>
      <c r="BM272" s="204" t="s">
        <v>1324</v>
      </c>
    </row>
    <row r="273" spans="1:65" s="2" customFormat="1" ht="19.5">
      <c r="A273" s="35"/>
      <c r="B273" s="36"/>
      <c r="C273" s="37"/>
      <c r="D273" s="206" t="s">
        <v>264</v>
      </c>
      <c r="E273" s="37"/>
      <c r="F273" s="207" t="s">
        <v>2816</v>
      </c>
      <c r="G273" s="37"/>
      <c r="H273" s="37"/>
      <c r="I273" s="116"/>
      <c r="J273" s="37"/>
      <c r="K273" s="37"/>
      <c r="L273" s="40"/>
      <c r="M273" s="208"/>
      <c r="N273" s="209"/>
      <c r="O273" s="65"/>
      <c r="P273" s="65"/>
      <c r="Q273" s="65"/>
      <c r="R273" s="65"/>
      <c r="S273" s="65"/>
      <c r="T273" s="66"/>
      <c r="U273" s="35"/>
      <c r="V273" s="35"/>
      <c r="W273" s="35"/>
      <c r="X273" s="35"/>
      <c r="Y273" s="35"/>
      <c r="Z273" s="35"/>
      <c r="AA273" s="35"/>
      <c r="AB273" s="35"/>
      <c r="AC273" s="35"/>
      <c r="AD273" s="35"/>
      <c r="AE273" s="35"/>
      <c r="AT273" s="18" t="s">
        <v>264</v>
      </c>
      <c r="AU273" s="18" t="s">
        <v>78</v>
      </c>
    </row>
    <row r="274" spans="1:65" s="2" customFormat="1" ht="16.5" customHeight="1">
      <c r="A274" s="35"/>
      <c r="B274" s="36"/>
      <c r="C274" s="193" t="s">
        <v>771</v>
      </c>
      <c r="D274" s="193" t="s">
        <v>164</v>
      </c>
      <c r="E274" s="194" t="s">
        <v>2817</v>
      </c>
      <c r="F274" s="195" t="s">
        <v>2818</v>
      </c>
      <c r="G274" s="196" t="s">
        <v>2204</v>
      </c>
      <c r="H274" s="197">
        <v>1</v>
      </c>
      <c r="I274" s="198"/>
      <c r="J274" s="199">
        <f>ROUND(I274*H274,2)</f>
        <v>0</v>
      </c>
      <c r="K274" s="195" t="s">
        <v>19</v>
      </c>
      <c r="L274" s="40"/>
      <c r="M274" s="200" t="s">
        <v>19</v>
      </c>
      <c r="N274" s="201" t="s">
        <v>42</v>
      </c>
      <c r="O274" s="65"/>
      <c r="P274" s="202">
        <f>O274*H274</f>
        <v>0</v>
      </c>
      <c r="Q274" s="202">
        <v>0</v>
      </c>
      <c r="R274" s="202">
        <f>Q274*H274</f>
        <v>0</v>
      </c>
      <c r="S274" s="202">
        <v>0</v>
      </c>
      <c r="T274" s="203">
        <f>S274*H274</f>
        <v>0</v>
      </c>
      <c r="U274" s="35"/>
      <c r="V274" s="35"/>
      <c r="W274" s="35"/>
      <c r="X274" s="35"/>
      <c r="Y274" s="35"/>
      <c r="Z274" s="35"/>
      <c r="AA274" s="35"/>
      <c r="AB274" s="35"/>
      <c r="AC274" s="35"/>
      <c r="AD274" s="35"/>
      <c r="AE274" s="35"/>
      <c r="AR274" s="204" t="s">
        <v>169</v>
      </c>
      <c r="AT274" s="204" t="s">
        <v>164</v>
      </c>
      <c r="AU274" s="204" t="s">
        <v>78</v>
      </c>
      <c r="AY274" s="18" t="s">
        <v>162</v>
      </c>
      <c r="BE274" s="205">
        <f>IF(N274="základní",J274,0)</f>
        <v>0</v>
      </c>
      <c r="BF274" s="205">
        <f>IF(N274="snížená",J274,0)</f>
        <v>0</v>
      </c>
      <c r="BG274" s="205">
        <f>IF(N274="zákl. přenesená",J274,0)</f>
        <v>0</v>
      </c>
      <c r="BH274" s="205">
        <f>IF(N274="sníž. přenesená",J274,0)</f>
        <v>0</v>
      </c>
      <c r="BI274" s="205">
        <f>IF(N274="nulová",J274,0)</f>
        <v>0</v>
      </c>
      <c r="BJ274" s="18" t="s">
        <v>78</v>
      </c>
      <c r="BK274" s="205">
        <f>ROUND(I274*H274,2)</f>
        <v>0</v>
      </c>
      <c r="BL274" s="18" t="s">
        <v>169</v>
      </c>
      <c r="BM274" s="204" t="s">
        <v>1334</v>
      </c>
    </row>
    <row r="275" spans="1:65" s="2" customFormat="1" ht="19.5">
      <c r="A275" s="35"/>
      <c r="B275" s="36"/>
      <c r="C275" s="37"/>
      <c r="D275" s="206" t="s">
        <v>264</v>
      </c>
      <c r="E275" s="37"/>
      <c r="F275" s="207" t="s">
        <v>2819</v>
      </c>
      <c r="G275" s="37"/>
      <c r="H275" s="37"/>
      <c r="I275" s="116"/>
      <c r="J275" s="37"/>
      <c r="K275" s="37"/>
      <c r="L275" s="40"/>
      <c r="M275" s="208"/>
      <c r="N275" s="209"/>
      <c r="O275" s="65"/>
      <c r="P275" s="65"/>
      <c r="Q275" s="65"/>
      <c r="R275" s="65"/>
      <c r="S275" s="65"/>
      <c r="T275" s="66"/>
      <c r="U275" s="35"/>
      <c r="V275" s="35"/>
      <c r="W275" s="35"/>
      <c r="X275" s="35"/>
      <c r="Y275" s="35"/>
      <c r="Z275" s="35"/>
      <c r="AA275" s="35"/>
      <c r="AB275" s="35"/>
      <c r="AC275" s="35"/>
      <c r="AD275" s="35"/>
      <c r="AE275" s="35"/>
      <c r="AT275" s="18" t="s">
        <v>264</v>
      </c>
      <c r="AU275" s="18" t="s">
        <v>78</v>
      </c>
    </row>
    <row r="276" spans="1:65" s="2" customFormat="1" ht="16.5" customHeight="1">
      <c r="A276" s="35"/>
      <c r="B276" s="36"/>
      <c r="C276" s="193" t="s">
        <v>777</v>
      </c>
      <c r="D276" s="193" t="s">
        <v>164</v>
      </c>
      <c r="E276" s="194" t="s">
        <v>2820</v>
      </c>
      <c r="F276" s="195" t="s">
        <v>2821</v>
      </c>
      <c r="G276" s="196" t="s">
        <v>2640</v>
      </c>
      <c r="H276" s="197">
        <v>1</v>
      </c>
      <c r="I276" s="198"/>
      <c r="J276" s="199">
        <f>ROUND(I276*H276,2)</f>
        <v>0</v>
      </c>
      <c r="K276" s="195" t="s">
        <v>19</v>
      </c>
      <c r="L276" s="40"/>
      <c r="M276" s="200" t="s">
        <v>19</v>
      </c>
      <c r="N276" s="201" t="s">
        <v>42</v>
      </c>
      <c r="O276" s="65"/>
      <c r="P276" s="202">
        <f>O276*H276</f>
        <v>0</v>
      </c>
      <c r="Q276" s="202">
        <v>0</v>
      </c>
      <c r="R276" s="202">
        <f>Q276*H276</f>
        <v>0</v>
      </c>
      <c r="S276" s="202">
        <v>0</v>
      </c>
      <c r="T276" s="203">
        <f>S276*H276</f>
        <v>0</v>
      </c>
      <c r="U276" s="35"/>
      <c r="V276" s="35"/>
      <c r="W276" s="35"/>
      <c r="X276" s="35"/>
      <c r="Y276" s="35"/>
      <c r="Z276" s="35"/>
      <c r="AA276" s="35"/>
      <c r="AB276" s="35"/>
      <c r="AC276" s="35"/>
      <c r="AD276" s="35"/>
      <c r="AE276" s="35"/>
      <c r="AR276" s="204" t="s">
        <v>169</v>
      </c>
      <c r="AT276" s="204" t="s">
        <v>164</v>
      </c>
      <c r="AU276" s="204" t="s">
        <v>78</v>
      </c>
      <c r="AY276" s="18" t="s">
        <v>162</v>
      </c>
      <c r="BE276" s="205">
        <f>IF(N276="základní",J276,0)</f>
        <v>0</v>
      </c>
      <c r="BF276" s="205">
        <f>IF(N276="snížená",J276,0)</f>
        <v>0</v>
      </c>
      <c r="BG276" s="205">
        <f>IF(N276="zákl. přenesená",J276,0)</f>
        <v>0</v>
      </c>
      <c r="BH276" s="205">
        <f>IF(N276="sníž. přenesená",J276,0)</f>
        <v>0</v>
      </c>
      <c r="BI276" s="205">
        <f>IF(N276="nulová",J276,0)</f>
        <v>0</v>
      </c>
      <c r="BJ276" s="18" t="s">
        <v>78</v>
      </c>
      <c r="BK276" s="205">
        <f>ROUND(I276*H276,2)</f>
        <v>0</v>
      </c>
      <c r="BL276" s="18" t="s">
        <v>169</v>
      </c>
      <c r="BM276" s="204" t="s">
        <v>1343</v>
      </c>
    </row>
    <row r="277" spans="1:65" s="2" customFormat="1" ht="19.5">
      <c r="A277" s="35"/>
      <c r="B277" s="36"/>
      <c r="C277" s="37"/>
      <c r="D277" s="206" t="s">
        <v>264</v>
      </c>
      <c r="E277" s="37"/>
      <c r="F277" s="207" t="s">
        <v>2822</v>
      </c>
      <c r="G277" s="37"/>
      <c r="H277" s="37"/>
      <c r="I277" s="116"/>
      <c r="J277" s="37"/>
      <c r="K277" s="37"/>
      <c r="L277" s="40"/>
      <c r="M277" s="208"/>
      <c r="N277" s="209"/>
      <c r="O277" s="65"/>
      <c r="P277" s="65"/>
      <c r="Q277" s="65"/>
      <c r="R277" s="65"/>
      <c r="S277" s="65"/>
      <c r="T277" s="66"/>
      <c r="U277" s="35"/>
      <c r="V277" s="35"/>
      <c r="W277" s="35"/>
      <c r="X277" s="35"/>
      <c r="Y277" s="35"/>
      <c r="Z277" s="35"/>
      <c r="AA277" s="35"/>
      <c r="AB277" s="35"/>
      <c r="AC277" s="35"/>
      <c r="AD277" s="35"/>
      <c r="AE277" s="35"/>
      <c r="AT277" s="18" t="s">
        <v>264</v>
      </c>
      <c r="AU277" s="18" t="s">
        <v>78</v>
      </c>
    </row>
    <row r="278" spans="1:65" s="2" customFormat="1" ht="16.5" customHeight="1">
      <c r="A278" s="35"/>
      <c r="B278" s="36"/>
      <c r="C278" s="193" t="s">
        <v>783</v>
      </c>
      <c r="D278" s="193" t="s">
        <v>164</v>
      </c>
      <c r="E278" s="194" t="s">
        <v>2823</v>
      </c>
      <c r="F278" s="195" t="s">
        <v>2824</v>
      </c>
      <c r="G278" s="196" t="s">
        <v>2204</v>
      </c>
      <c r="H278" s="197">
        <v>1</v>
      </c>
      <c r="I278" s="198"/>
      <c r="J278" s="199">
        <f>ROUND(I278*H278,2)</f>
        <v>0</v>
      </c>
      <c r="K278" s="195" t="s">
        <v>19</v>
      </c>
      <c r="L278" s="40"/>
      <c r="M278" s="200" t="s">
        <v>19</v>
      </c>
      <c r="N278" s="201" t="s">
        <v>42</v>
      </c>
      <c r="O278" s="65"/>
      <c r="P278" s="202">
        <f>O278*H278</f>
        <v>0</v>
      </c>
      <c r="Q278" s="202">
        <v>0</v>
      </c>
      <c r="R278" s="202">
        <f>Q278*H278</f>
        <v>0</v>
      </c>
      <c r="S278" s="202">
        <v>0</v>
      </c>
      <c r="T278" s="203">
        <f>S278*H278</f>
        <v>0</v>
      </c>
      <c r="U278" s="35"/>
      <c r="V278" s="35"/>
      <c r="W278" s="35"/>
      <c r="X278" s="35"/>
      <c r="Y278" s="35"/>
      <c r="Z278" s="35"/>
      <c r="AA278" s="35"/>
      <c r="AB278" s="35"/>
      <c r="AC278" s="35"/>
      <c r="AD278" s="35"/>
      <c r="AE278" s="35"/>
      <c r="AR278" s="204" t="s">
        <v>169</v>
      </c>
      <c r="AT278" s="204" t="s">
        <v>164</v>
      </c>
      <c r="AU278" s="204" t="s">
        <v>78</v>
      </c>
      <c r="AY278" s="18" t="s">
        <v>162</v>
      </c>
      <c r="BE278" s="205">
        <f>IF(N278="základní",J278,0)</f>
        <v>0</v>
      </c>
      <c r="BF278" s="205">
        <f>IF(N278="snížená",J278,0)</f>
        <v>0</v>
      </c>
      <c r="BG278" s="205">
        <f>IF(N278="zákl. přenesená",J278,0)</f>
        <v>0</v>
      </c>
      <c r="BH278" s="205">
        <f>IF(N278="sníž. přenesená",J278,0)</f>
        <v>0</v>
      </c>
      <c r="BI278" s="205">
        <f>IF(N278="nulová",J278,0)</f>
        <v>0</v>
      </c>
      <c r="BJ278" s="18" t="s">
        <v>78</v>
      </c>
      <c r="BK278" s="205">
        <f>ROUND(I278*H278,2)</f>
        <v>0</v>
      </c>
      <c r="BL278" s="18" t="s">
        <v>169</v>
      </c>
      <c r="BM278" s="204" t="s">
        <v>1351</v>
      </c>
    </row>
    <row r="279" spans="1:65" s="2" customFormat="1" ht="19.5">
      <c r="A279" s="35"/>
      <c r="B279" s="36"/>
      <c r="C279" s="37"/>
      <c r="D279" s="206" t="s">
        <v>264</v>
      </c>
      <c r="E279" s="37"/>
      <c r="F279" s="207" t="s">
        <v>2825</v>
      </c>
      <c r="G279" s="37"/>
      <c r="H279" s="37"/>
      <c r="I279" s="116"/>
      <c r="J279" s="37"/>
      <c r="K279" s="37"/>
      <c r="L279" s="40"/>
      <c r="M279" s="208"/>
      <c r="N279" s="209"/>
      <c r="O279" s="65"/>
      <c r="P279" s="65"/>
      <c r="Q279" s="65"/>
      <c r="R279" s="65"/>
      <c r="S279" s="65"/>
      <c r="T279" s="66"/>
      <c r="U279" s="35"/>
      <c r="V279" s="35"/>
      <c r="W279" s="35"/>
      <c r="X279" s="35"/>
      <c r="Y279" s="35"/>
      <c r="Z279" s="35"/>
      <c r="AA279" s="35"/>
      <c r="AB279" s="35"/>
      <c r="AC279" s="35"/>
      <c r="AD279" s="35"/>
      <c r="AE279" s="35"/>
      <c r="AT279" s="18" t="s">
        <v>264</v>
      </c>
      <c r="AU279" s="18" t="s">
        <v>78</v>
      </c>
    </row>
    <row r="280" spans="1:65" s="2" customFormat="1" ht="16.5" customHeight="1">
      <c r="A280" s="35"/>
      <c r="B280" s="36"/>
      <c r="C280" s="193" t="s">
        <v>789</v>
      </c>
      <c r="D280" s="193" t="s">
        <v>164</v>
      </c>
      <c r="E280" s="194" t="s">
        <v>2826</v>
      </c>
      <c r="F280" s="195" t="s">
        <v>2827</v>
      </c>
      <c r="G280" s="196" t="s">
        <v>2204</v>
      </c>
      <c r="H280" s="197">
        <v>6</v>
      </c>
      <c r="I280" s="198"/>
      <c r="J280" s="199">
        <f>ROUND(I280*H280,2)</f>
        <v>0</v>
      </c>
      <c r="K280" s="195" t="s">
        <v>19</v>
      </c>
      <c r="L280" s="40"/>
      <c r="M280" s="200" t="s">
        <v>19</v>
      </c>
      <c r="N280" s="201" t="s">
        <v>42</v>
      </c>
      <c r="O280" s="65"/>
      <c r="P280" s="202">
        <f>O280*H280</f>
        <v>0</v>
      </c>
      <c r="Q280" s="202">
        <v>0</v>
      </c>
      <c r="R280" s="202">
        <f>Q280*H280</f>
        <v>0</v>
      </c>
      <c r="S280" s="202">
        <v>0</v>
      </c>
      <c r="T280" s="203">
        <f>S280*H280</f>
        <v>0</v>
      </c>
      <c r="U280" s="35"/>
      <c r="V280" s="35"/>
      <c r="W280" s="35"/>
      <c r="X280" s="35"/>
      <c r="Y280" s="35"/>
      <c r="Z280" s="35"/>
      <c r="AA280" s="35"/>
      <c r="AB280" s="35"/>
      <c r="AC280" s="35"/>
      <c r="AD280" s="35"/>
      <c r="AE280" s="35"/>
      <c r="AR280" s="204" t="s">
        <v>169</v>
      </c>
      <c r="AT280" s="204" t="s">
        <v>164</v>
      </c>
      <c r="AU280" s="204" t="s">
        <v>78</v>
      </c>
      <c r="AY280" s="18" t="s">
        <v>162</v>
      </c>
      <c r="BE280" s="205">
        <f>IF(N280="základní",J280,0)</f>
        <v>0</v>
      </c>
      <c r="BF280" s="205">
        <f>IF(N280="snížená",J280,0)</f>
        <v>0</v>
      </c>
      <c r="BG280" s="205">
        <f>IF(N280="zákl. přenesená",J280,0)</f>
        <v>0</v>
      </c>
      <c r="BH280" s="205">
        <f>IF(N280="sníž. přenesená",J280,0)</f>
        <v>0</v>
      </c>
      <c r="BI280" s="205">
        <f>IF(N280="nulová",J280,0)</f>
        <v>0</v>
      </c>
      <c r="BJ280" s="18" t="s">
        <v>78</v>
      </c>
      <c r="BK280" s="205">
        <f>ROUND(I280*H280,2)</f>
        <v>0</v>
      </c>
      <c r="BL280" s="18" t="s">
        <v>169</v>
      </c>
      <c r="BM280" s="204" t="s">
        <v>1359</v>
      </c>
    </row>
    <row r="281" spans="1:65" s="2" customFormat="1" ht="19.5">
      <c r="A281" s="35"/>
      <c r="B281" s="36"/>
      <c r="C281" s="37"/>
      <c r="D281" s="206" t="s">
        <v>264</v>
      </c>
      <c r="E281" s="37"/>
      <c r="F281" s="207" t="s">
        <v>2828</v>
      </c>
      <c r="G281" s="37"/>
      <c r="H281" s="37"/>
      <c r="I281" s="116"/>
      <c r="J281" s="37"/>
      <c r="K281" s="37"/>
      <c r="L281" s="40"/>
      <c r="M281" s="208"/>
      <c r="N281" s="209"/>
      <c r="O281" s="65"/>
      <c r="P281" s="65"/>
      <c r="Q281" s="65"/>
      <c r="R281" s="65"/>
      <c r="S281" s="65"/>
      <c r="T281" s="66"/>
      <c r="U281" s="35"/>
      <c r="V281" s="35"/>
      <c r="W281" s="35"/>
      <c r="X281" s="35"/>
      <c r="Y281" s="35"/>
      <c r="Z281" s="35"/>
      <c r="AA281" s="35"/>
      <c r="AB281" s="35"/>
      <c r="AC281" s="35"/>
      <c r="AD281" s="35"/>
      <c r="AE281" s="35"/>
      <c r="AT281" s="18" t="s">
        <v>264</v>
      </c>
      <c r="AU281" s="18" t="s">
        <v>78</v>
      </c>
    </row>
    <row r="282" spans="1:65" s="2" customFormat="1" ht="16.5" customHeight="1">
      <c r="A282" s="35"/>
      <c r="B282" s="36"/>
      <c r="C282" s="193" t="s">
        <v>796</v>
      </c>
      <c r="D282" s="193" t="s">
        <v>164</v>
      </c>
      <c r="E282" s="194" t="s">
        <v>2829</v>
      </c>
      <c r="F282" s="195" t="s">
        <v>2830</v>
      </c>
      <c r="G282" s="196" t="s">
        <v>2640</v>
      </c>
      <c r="H282" s="197">
        <v>4</v>
      </c>
      <c r="I282" s="198"/>
      <c r="J282" s="199">
        <f>ROUND(I282*H282,2)</f>
        <v>0</v>
      </c>
      <c r="K282" s="195" t="s">
        <v>19</v>
      </c>
      <c r="L282" s="40"/>
      <c r="M282" s="200" t="s">
        <v>19</v>
      </c>
      <c r="N282" s="201" t="s">
        <v>42</v>
      </c>
      <c r="O282" s="65"/>
      <c r="P282" s="202">
        <f>O282*H282</f>
        <v>0</v>
      </c>
      <c r="Q282" s="202">
        <v>0</v>
      </c>
      <c r="R282" s="202">
        <f>Q282*H282</f>
        <v>0</v>
      </c>
      <c r="S282" s="202">
        <v>0</v>
      </c>
      <c r="T282" s="203">
        <f>S282*H282</f>
        <v>0</v>
      </c>
      <c r="U282" s="35"/>
      <c r="V282" s="35"/>
      <c r="W282" s="35"/>
      <c r="X282" s="35"/>
      <c r="Y282" s="35"/>
      <c r="Z282" s="35"/>
      <c r="AA282" s="35"/>
      <c r="AB282" s="35"/>
      <c r="AC282" s="35"/>
      <c r="AD282" s="35"/>
      <c r="AE282" s="35"/>
      <c r="AR282" s="204" t="s">
        <v>169</v>
      </c>
      <c r="AT282" s="204" t="s">
        <v>164</v>
      </c>
      <c r="AU282" s="204" t="s">
        <v>78</v>
      </c>
      <c r="AY282" s="18" t="s">
        <v>162</v>
      </c>
      <c r="BE282" s="205">
        <f>IF(N282="základní",J282,0)</f>
        <v>0</v>
      </c>
      <c r="BF282" s="205">
        <f>IF(N282="snížená",J282,0)</f>
        <v>0</v>
      </c>
      <c r="BG282" s="205">
        <f>IF(N282="zákl. přenesená",J282,0)</f>
        <v>0</v>
      </c>
      <c r="BH282" s="205">
        <f>IF(N282="sníž. přenesená",J282,0)</f>
        <v>0</v>
      </c>
      <c r="BI282" s="205">
        <f>IF(N282="nulová",J282,0)</f>
        <v>0</v>
      </c>
      <c r="BJ282" s="18" t="s">
        <v>78</v>
      </c>
      <c r="BK282" s="205">
        <f>ROUND(I282*H282,2)</f>
        <v>0</v>
      </c>
      <c r="BL282" s="18" t="s">
        <v>169</v>
      </c>
      <c r="BM282" s="204" t="s">
        <v>1367</v>
      </c>
    </row>
    <row r="283" spans="1:65" s="2" customFormat="1" ht="19.5">
      <c r="A283" s="35"/>
      <c r="B283" s="36"/>
      <c r="C283" s="37"/>
      <c r="D283" s="206" t="s">
        <v>264</v>
      </c>
      <c r="E283" s="37"/>
      <c r="F283" s="207" t="s">
        <v>2831</v>
      </c>
      <c r="G283" s="37"/>
      <c r="H283" s="37"/>
      <c r="I283" s="116"/>
      <c r="J283" s="37"/>
      <c r="K283" s="37"/>
      <c r="L283" s="40"/>
      <c r="M283" s="208"/>
      <c r="N283" s="209"/>
      <c r="O283" s="65"/>
      <c r="P283" s="65"/>
      <c r="Q283" s="65"/>
      <c r="R283" s="65"/>
      <c r="S283" s="65"/>
      <c r="T283" s="66"/>
      <c r="U283" s="35"/>
      <c r="V283" s="35"/>
      <c r="W283" s="35"/>
      <c r="X283" s="35"/>
      <c r="Y283" s="35"/>
      <c r="Z283" s="35"/>
      <c r="AA283" s="35"/>
      <c r="AB283" s="35"/>
      <c r="AC283" s="35"/>
      <c r="AD283" s="35"/>
      <c r="AE283" s="35"/>
      <c r="AT283" s="18" t="s">
        <v>264</v>
      </c>
      <c r="AU283" s="18" t="s">
        <v>78</v>
      </c>
    </row>
    <row r="284" spans="1:65" s="2" customFormat="1" ht="16.5" customHeight="1">
      <c r="A284" s="35"/>
      <c r="B284" s="36"/>
      <c r="C284" s="193" t="s">
        <v>801</v>
      </c>
      <c r="D284" s="193" t="s">
        <v>164</v>
      </c>
      <c r="E284" s="194" t="s">
        <v>2832</v>
      </c>
      <c r="F284" s="195" t="s">
        <v>2833</v>
      </c>
      <c r="G284" s="196" t="s">
        <v>2640</v>
      </c>
      <c r="H284" s="197">
        <v>3</v>
      </c>
      <c r="I284" s="198"/>
      <c r="J284" s="199">
        <f>ROUND(I284*H284,2)</f>
        <v>0</v>
      </c>
      <c r="K284" s="195" t="s">
        <v>19</v>
      </c>
      <c r="L284" s="40"/>
      <c r="M284" s="200" t="s">
        <v>19</v>
      </c>
      <c r="N284" s="201" t="s">
        <v>42</v>
      </c>
      <c r="O284" s="65"/>
      <c r="P284" s="202">
        <f>O284*H284</f>
        <v>0</v>
      </c>
      <c r="Q284" s="202">
        <v>0</v>
      </c>
      <c r="R284" s="202">
        <f>Q284*H284</f>
        <v>0</v>
      </c>
      <c r="S284" s="202">
        <v>0</v>
      </c>
      <c r="T284" s="203">
        <f>S284*H284</f>
        <v>0</v>
      </c>
      <c r="U284" s="35"/>
      <c r="V284" s="35"/>
      <c r="W284" s="35"/>
      <c r="X284" s="35"/>
      <c r="Y284" s="35"/>
      <c r="Z284" s="35"/>
      <c r="AA284" s="35"/>
      <c r="AB284" s="35"/>
      <c r="AC284" s="35"/>
      <c r="AD284" s="35"/>
      <c r="AE284" s="35"/>
      <c r="AR284" s="204" t="s">
        <v>169</v>
      </c>
      <c r="AT284" s="204" t="s">
        <v>164</v>
      </c>
      <c r="AU284" s="204" t="s">
        <v>78</v>
      </c>
      <c r="AY284" s="18" t="s">
        <v>162</v>
      </c>
      <c r="BE284" s="205">
        <f>IF(N284="základní",J284,0)</f>
        <v>0</v>
      </c>
      <c r="BF284" s="205">
        <f>IF(N284="snížená",J284,0)</f>
        <v>0</v>
      </c>
      <c r="BG284" s="205">
        <f>IF(N284="zákl. přenesená",J284,0)</f>
        <v>0</v>
      </c>
      <c r="BH284" s="205">
        <f>IF(N284="sníž. přenesená",J284,0)</f>
        <v>0</v>
      </c>
      <c r="BI284" s="205">
        <f>IF(N284="nulová",J284,0)</f>
        <v>0</v>
      </c>
      <c r="BJ284" s="18" t="s">
        <v>78</v>
      </c>
      <c r="BK284" s="205">
        <f>ROUND(I284*H284,2)</f>
        <v>0</v>
      </c>
      <c r="BL284" s="18" t="s">
        <v>169</v>
      </c>
      <c r="BM284" s="204" t="s">
        <v>1375</v>
      </c>
    </row>
    <row r="285" spans="1:65" s="2" customFormat="1" ht="19.5">
      <c r="A285" s="35"/>
      <c r="B285" s="36"/>
      <c r="C285" s="37"/>
      <c r="D285" s="206" t="s">
        <v>264</v>
      </c>
      <c r="E285" s="37"/>
      <c r="F285" s="207" t="s">
        <v>2831</v>
      </c>
      <c r="G285" s="37"/>
      <c r="H285" s="37"/>
      <c r="I285" s="116"/>
      <c r="J285" s="37"/>
      <c r="K285" s="37"/>
      <c r="L285" s="40"/>
      <c r="M285" s="208"/>
      <c r="N285" s="209"/>
      <c r="O285" s="65"/>
      <c r="P285" s="65"/>
      <c r="Q285" s="65"/>
      <c r="R285" s="65"/>
      <c r="S285" s="65"/>
      <c r="T285" s="66"/>
      <c r="U285" s="35"/>
      <c r="V285" s="35"/>
      <c r="W285" s="35"/>
      <c r="X285" s="35"/>
      <c r="Y285" s="35"/>
      <c r="Z285" s="35"/>
      <c r="AA285" s="35"/>
      <c r="AB285" s="35"/>
      <c r="AC285" s="35"/>
      <c r="AD285" s="35"/>
      <c r="AE285" s="35"/>
      <c r="AT285" s="18" t="s">
        <v>264</v>
      </c>
      <c r="AU285" s="18" t="s">
        <v>78</v>
      </c>
    </row>
    <row r="286" spans="1:65" s="2" customFormat="1" ht="16.5" customHeight="1">
      <c r="A286" s="35"/>
      <c r="B286" s="36"/>
      <c r="C286" s="193" t="s">
        <v>805</v>
      </c>
      <c r="D286" s="193" t="s">
        <v>164</v>
      </c>
      <c r="E286" s="194" t="s">
        <v>2834</v>
      </c>
      <c r="F286" s="195" t="s">
        <v>2835</v>
      </c>
      <c r="G286" s="196" t="s">
        <v>2640</v>
      </c>
      <c r="H286" s="197">
        <v>1</v>
      </c>
      <c r="I286" s="198"/>
      <c r="J286" s="199">
        <f>ROUND(I286*H286,2)</f>
        <v>0</v>
      </c>
      <c r="K286" s="195" t="s">
        <v>19</v>
      </c>
      <c r="L286" s="40"/>
      <c r="M286" s="200" t="s">
        <v>19</v>
      </c>
      <c r="N286" s="201" t="s">
        <v>42</v>
      </c>
      <c r="O286" s="65"/>
      <c r="P286" s="202">
        <f>O286*H286</f>
        <v>0</v>
      </c>
      <c r="Q286" s="202">
        <v>0</v>
      </c>
      <c r="R286" s="202">
        <f>Q286*H286</f>
        <v>0</v>
      </c>
      <c r="S286" s="202">
        <v>0</v>
      </c>
      <c r="T286" s="203">
        <f>S286*H286</f>
        <v>0</v>
      </c>
      <c r="U286" s="35"/>
      <c r="V286" s="35"/>
      <c r="W286" s="35"/>
      <c r="X286" s="35"/>
      <c r="Y286" s="35"/>
      <c r="Z286" s="35"/>
      <c r="AA286" s="35"/>
      <c r="AB286" s="35"/>
      <c r="AC286" s="35"/>
      <c r="AD286" s="35"/>
      <c r="AE286" s="35"/>
      <c r="AR286" s="204" t="s">
        <v>169</v>
      </c>
      <c r="AT286" s="204" t="s">
        <v>164</v>
      </c>
      <c r="AU286" s="204" t="s">
        <v>78</v>
      </c>
      <c r="AY286" s="18" t="s">
        <v>162</v>
      </c>
      <c r="BE286" s="205">
        <f>IF(N286="základní",J286,0)</f>
        <v>0</v>
      </c>
      <c r="BF286" s="205">
        <f>IF(N286="snížená",J286,0)</f>
        <v>0</v>
      </c>
      <c r="BG286" s="205">
        <f>IF(N286="zákl. přenesená",J286,0)</f>
        <v>0</v>
      </c>
      <c r="BH286" s="205">
        <f>IF(N286="sníž. přenesená",J286,0)</f>
        <v>0</v>
      </c>
      <c r="BI286" s="205">
        <f>IF(N286="nulová",J286,0)</f>
        <v>0</v>
      </c>
      <c r="BJ286" s="18" t="s">
        <v>78</v>
      </c>
      <c r="BK286" s="205">
        <f>ROUND(I286*H286,2)</f>
        <v>0</v>
      </c>
      <c r="BL286" s="18" t="s">
        <v>169</v>
      </c>
      <c r="BM286" s="204" t="s">
        <v>1384</v>
      </c>
    </row>
    <row r="287" spans="1:65" s="2" customFormat="1" ht="19.5">
      <c r="A287" s="35"/>
      <c r="B287" s="36"/>
      <c r="C287" s="37"/>
      <c r="D287" s="206" t="s">
        <v>264</v>
      </c>
      <c r="E287" s="37"/>
      <c r="F287" s="207" t="s">
        <v>2836</v>
      </c>
      <c r="G287" s="37"/>
      <c r="H287" s="37"/>
      <c r="I287" s="116"/>
      <c r="J287" s="37"/>
      <c r="K287" s="37"/>
      <c r="L287" s="40"/>
      <c r="M287" s="208"/>
      <c r="N287" s="209"/>
      <c r="O287" s="65"/>
      <c r="P287" s="65"/>
      <c r="Q287" s="65"/>
      <c r="R287" s="65"/>
      <c r="S287" s="65"/>
      <c r="T287" s="66"/>
      <c r="U287" s="35"/>
      <c r="V287" s="35"/>
      <c r="W287" s="35"/>
      <c r="X287" s="35"/>
      <c r="Y287" s="35"/>
      <c r="Z287" s="35"/>
      <c r="AA287" s="35"/>
      <c r="AB287" s="35"/>
      <c r="AC287" s="35"/>
      <c r="AD287" s="35"/>
      <c r="AE287" s="35"/>
      <c r="AT287" s="18" t="s">
        <v>264</v>
      </c>
      <c r="AU287" s="18" t="s">
        <v>78</v>
      </c>
    </row>
    <row r="288" spans="1:65" s="2" customFormat="1" ht="16.5" customHeight="1">
      <c r="A288" s="35"/>
      <c r="B288" s="36"/>
      <c r="C288" s="193" t="s">
        <v>812</v>
      </c>
      <c r="D288" s="193" t="s">
        <v>164</v>
      </c>
      <c r="E288" s="194" t="s">
        <v>2837</v>
      </c>
      <c r="F288" s="195" t="s">
        <v>2838</v>
      </c>
      <c r="G288" s="196" t="s">
        <v>2640</v>
      </c>
      <c r="H288" s="197">
        <v>6</v>
      </c>
      <c r="I288" s="198"/>
      <c r="J288" s="199">
        <f>ROUND(I288*H288,2)</f>
        <v>0</v>
      </c>
      <c r="K288" s="195" t="s">
        <v>19</v>
      </c>
      <c r="L288" s="40"/>
      <c r="M288" s="200" t="s">
        <v>19</v>
      </c>
      <c r="N288" s="201" t="s">
        <v>42</v>
      </c>
      <c r="O288" s="65"/>
      <c r="P288" s="202">
        <f>O288*H288</f>
        <v>0</v>
      </c>
      <c r="Q288" s="202">
        <v>0</v>
      </c>
      <c r="R288" s="202">
        <f>Q288*H288</f>
        <v>0</v>
      </c>
      <c r="S288" s="202">
        <v>0</v>
      </c>
      <c r="T288" s="203">
        <f>S288*H288</f>
        <v>0</v>
      </c>
      <c r="U288" s="35"/>
      <c r="V288" s="35"/>
      <c r="W288" s="35"/>
      <c r="X288" s="35"/>
      <c r="Y288" s="35"/>
      <c r="Z288" s="35"/>
      <c r="AA288" s="35"/>
      <c r="AB288" s="35"/>
      <c r="AC288" s="35"/>
      <c r="AD288" s="35"/>
      <c r="AE288" s="35"/>
      <c r="AR288" s="204" t="s">
        <v>169</v>
      </c>
      <c r="AT288" s="204" t="s">
        <v>164</v>
      </c>
      <c r="AU288" s="204" t="s">
        <v>78</v>
      </c>
      <c r="AY288" s="18" t="s">
        <v>162</v>
      </c>
      <c r="BE288" s="205">
        <f>IF(N288="základní",J288,0)</f>
        <v>0</v>
      </c>
      <c r="BF288" s="205">
        <f>IF(N288="snížená",J288,0)</f>
        <v>0</v>
      </c>
      <c r="BG288" s="205">
        <f>IF(N288="zákl. přenesená",J288,0)</f>
        <v>0</v>
      </c>
      <c r="BH288" s="205">
        <f>IF(N288="sníž. přenesená",J288,0)</f>
        <v>0</v>
      </c>
      <c r="BI288" s="205">
        <f>IF(N288="nulová",J288,0)</f>
        <v>0</v>
      </c>
      <c r="BJ288" s="18" t="s">
        <v>78</v>
      </c>
      <c r="BK288" s="205">
        <f>ROUND(I288*H288,2)</f>
        <v>0</v>
      </c>
      <c r="BL288" s="18" t="s">
        <v>169</v>
      </c>
      <c r="BM288" s="204" t="s">
        <v>1394</v>
      </c>
    </row>
    <row r="289" spans="1:65" s="2" customFormat="1" ht="19.5">
      <c r="A289" s="35"/>
      <c r="B289" s="36"/>
      <c r="C289" s="37"/>
      <c r="D289" s="206" t="s">
        <v>264</v>
      </c>
      <c r="E289" s="37"/>
      <c r="F289" s="207" t="s">
        <v>2839</v>
      </c>
      <c r="G289" s="37"/>
      <c r="H289" s="37"/>
      <c r="I289" s="116"/>
      <c r="J289" s="37"/>
      <c r="K289" s="37"/>
      <c r="L289" s="40"/>
      <c r="M289" s="208"/>
      <c r="N289" s="209"/>
      <c r="O289" s="65"/>
      <c r="P289" s="65"/>
      <c r="Q289" s="65"/>
      <c r="R289" s="65"/>
      <c r="S289" s="65"/>
      <c r="T289" s="66"/>
      <c r="U289" s="35"/>
      <c r="V289" s="35"/>
      <c r="W289" s="35"/>
      <c r="X289" s="35"/>
      <c r="Y289" s="35"/>
      <c r="Z289" s="35"/>
      <c r="AA289" s="35"/>
      <c r="AB289" s="35"/>
      <c r="AC289" s="35"/>
      <c r="AD289" s="35"/>
      <c r="AE289" s="35"/>
      <c r="AT289" s="18" t="s">
        <v>264</v>
      </c>
      <c r="AU289" s="18" t="s">
        <v>78</v>
      </c>
    </row>
    <row r="290" spans="1:65" s="2" customFormat="1" ht="16.5" customHeight="1">
      <c r="A290" s="35"/>
      <c r="B290" s="36"/>
      <c r="C290" s="193" t="s">
        <v>820</v>
      </c>
      <c r="D290" s="193" t="s">
        <v>164</v>
      </c>
      <c r="E290" s="194" t="s">
        <v>2840</v>
      </c>
      <c r="F290" s="195" t="s">
        <v>2841</v>
      </c>
      <c r="G290" s="196" t="s">
        <v>2204</v>
      </c>
      <c r="H290" s="197">
        <v>1</v>
      </c>
      <c r="I290" s="198"/>
      <c r="J290" s="199">
        <f>ROUND(I290*H290,2)</f>
        <v>0</v>
      </c>
      <c r="K290" s="195" t="s">
        <v>19</v>
      </c>
      <c r="L290" s="40"/>
      <c r="M290" s="200" t="s">
        <v>19</v>
      </c>
      <c r="N290" s="201" t="s">
        <v>42</v>
      </c>
      <c r="O290" s="65"/>
      <c r="P290" s="202">
        <f>O290*H290</f>
        <v>0</v>
      </c>
      <c r="Q290" s="202">
        <v>0</v>
      </c>
      <c r="R290" s="202">
        <f>Q290*H290</f>
        <v>0</v>
      </c>
      <c r="S290" s="202">
        <v>0</v>
      </c>
      <c r="T290" s="203">
        <f>S290*H290</f>
        <v>0</v>
      </c>
      <c r="U290" s="35"/>
      <c r="V290" s="35"/>
      <c r="W290" s="35"/>
      <c r="X290" s="35"/>
      <c r="Y290" s="35"/>
      <c r="Z290" s="35"/>
      <c r="AA290" s="35"/>
      <c r="AB290" s="35"/>
      <c r="AC290" s="35"/>
      <c r="AD290" s="35"/>
      <c r="AE290" s="35"/>
      <c r="AR290" s="204" t="s">
        <v>169</v>
      </c>
      <c r="AT290" s="204" t="s">
        <v>164</v>
      </c>
      <c r="AU290" s="204" t="s">
        <v>78</v>
      </c>
      <c r="AY290" s="18" t="s">
        <v>162</v>
      </c>
      <c r="BE290" s="205">
        <f>IF(N290="základní",J290,0)</f>
        <v>0</v>
      </c>
      <c r="BF290" s="205">
        <f>IF(N290="snížená",J290,0)</f>
        <v>0</v>
      </c>
      <c r="BG290" s="205">
        <f>IF(N290="zákl. přenesená",J290,0)</f>
        <v>0</v>
      </c>
      <c r="BH290" s="205">
        <f>IF(N290="sníž. přenesená",J290,0)</f>
        <v>0</v>
      </c>
      <c r="BI290" s="205">
        <f>IF(N290="nulová",J290,0)</f>
        <v>0</v>
      </c>
      <c r="BJ290" s="18" t="s">
        <v>78</v>
      </c>
      <c r="BK290" s="205">
        <f>ROUND(I290*H290,2)</f>
        <v>0</v>
      </c>
      <c r="BL290" s="18" t="s">
        <v>169</v>
      </c>
      <c r="BM290" s="204" t="s">
        <v>1403</v>
      </c>
    </row>
    <row r="291" spans="1:65" s="2" customFormat="1" ht="19.5">
      <c r="A291" s="35"/>
      <c r="B291" s="36"/>
      <c r="C291" s="37"/>
      <c r="D291" s="206" t="s">
        <v>264</v>
      </c>
      <c r="E291" s="37"/>
      <c r="F291" s="207" t="s">
        <v>2842</v>
      </c>
      <c r="G291" s="37"/>
      <c r="H291" s="37"/>
      <c r="I291" s="116"/>
      <c r="J291" s="37"/>
      <c r="K291" s="37"/>
      <c r="L291" s="40"/>
      <c r="M291" s="208"/>
      <c r="N291" s="209"/>
      <c r="O291" s="65"/>
      <c r="P291" s="65"/>
      <c r="Q291" s="65"/>
      <c r="R291" s="65"/>
      <c r="S291" s="65"/>
      <c r="T291" s="66"/>
      <c r="U291" s="35"/>
      <c r="V291" s="35"/>
      <c r="W291" s="35"/>
      <c r="X291" s="35"/>
      <c r="Y291" s="35"/>
      <c r="Z291" s="35"/>
      <c r="AA291" s="35"/>
      <c r="AB291" s="35"/>
      <c r="AC291" s="35"/>
      <c r="AD291" s="35"/>
      <c r="AE291" s="35"/>
      <c r="AT291" s="18" t="s">
        <v>264</v>
      </c>
      <c r="AU291" s="18" t="s">
        <v>78</v>
      </c>
    </row>
    <row r="292" spans="1:65" s="2" customFormat="1" ht="16.5" customHeight="1">
      <c r="A292" s="35"/>
      <c r="B292" s="36"/>
      <c r="C292" s="193" t="s">
        <v>827</v>
      </c>
      <c r="D292" s="193" t="s">
        <v>164</v>
      </c>
      <c r="E292" s="194" t="s">
        <v>2843</v>
      </c>
      <c r="F292" s="195" t="s">
        <v>2844</v>
      </c>
      <c r="G292" s="196" t="s">
        <v>2204</v>
      </c>
      <c r="H292" s="197">
        <v>2</v>
      </c>
      <c r="I292" s="198"/>
      <c r="J292" s="199">
        <f>ROUND(I292*H292,2)</f>
        <v>0</v>
      </c>
      <c r="K292" s="195" t="s">
        <v>19</v>
      </c>
      <c r="L292" s="40"/>
      <c r="M292" s="200" t="s">
        <v>19</v>
      </c>
      <c r="N292" s="201" t="s">
        <v>42</v>
      </c>
      <c r="O292" s="65"/>
      <c r="P292" s="202">
        <f>O292*H292</f>
        <v>0</v>
      </c>
      <c r="Q292" s="202">
        <v>0</v>
      </c>
      <c r="R292" s="202">
        <f>Q292*H292</f>
        <v>0</v>
      </c>
      <c r="S292" s="202">
        <v>0</v>
      </c>
      <c r="T292" s="203">
        <f>S292*H292</f>
        <v>0</v>
      </c>
      <c r="U292" s="35"/>
      <c r="V292" s="35"/>
      <c r="W292" s="35"/>
      <c r="X292" s="35"/>
      <c r="Y292" s="35"/>
      <c r="Z292" s="35"/>
      <c r="AA292" s="35"/>
      <c r="AB292" s="35"/>
      <c r="AC292" s="35"/>
      <c r="AD292" s="35"/>
      <c r="AE292" s="35"/>
      <c r="AR292" s="204" t="s">
        <v>169</v>
      </c>
      <c r="AT292" s="204" t="s">
        <v>164</v>
      </c>
      <c r="AU292" s="204" t="s">
        <v>78</v>
      </c>
      <c r="AY292" s="18" t="s">
        <v>162</v>
      </c>
      <c r="BE292" s="205">
        <f>IF(N292="základní",J292,0)</f>
        <v>0</v>
      </c>
      <c r="BF292" s="205">
        <f>IF(N292="snížená",J292,0)</f>
        <v>0</v>
      </c>
      <c r="BG292" s="205">
        <f>IF(N292="zákl. přenesená",J292,0)</f>
        <v>0</v>
      </c>
      <c r="BH292" s="205">
        <f>IF(N292="sníž. přenesená",J292,0)</f>
        <v>0</v>
      </c>
      <c r="BI292" s="205">
        <f>IF(N292="nulová",J292,0)</f>
        <v>0</v>
      </c>
      <c r="BJ292" s="18" t="s">
        <v>78</v>
      </c>
      <c r="BK292" s="205">
        <f>ROUND(I292*H292,2)</f>
        <v>0</v>
      </c>
      <c r="BL292" s="18" t="s">
        <v>169</v>
      </c>
      <c r="BM292" s="204" t="s">
        <v>1412</v>
      </c>
    </row>
    <row r="293" spans="1:65" s="2" customFormat="1" ht="19.5">
      <c r="A293" s="35"/>
      <c r="B293" s="36"/>
      <c r="C293" s="37"/>
      <c r="D293" s="206" t="s">
        <v>264</v>
      </c>
      <c r="E293" s="37"/>
      <c r="F293" s="207" t="s">
        <v>2845</v>
      </c>
      <c r="G293" s="37"/>
      <c r="H293" s="37"/>
      <c r="I293" s="116"/>
      <c r="J293" s="37"/>
      <c r="K293" s="37"/>
      <c r="L293" s="40"/>
      <c r="M293" s="208"/>
      <c r="N293" s="209"/>
      <c r="O293" s="65"/>
      <c r="P293" s="65"/>
      <c r="Q293" s="65"/>
      <c r="R293" s="65"/>
      <c r="S293" s="65"/>
      <c r="T293" s="66"/>
      <c r="U293" s="35"/>
      <c r="V293" s="35"/>
      <c r="W293" s="35"/>
      <c r="X293" s="35"/>
      <c r="Y293" s="35"/>
      <c r="Z293" s="35"/>
      <c r="AA293" s="35"/>
      <c r="AB293" s="35"/>
      <c r="AC293" s="35"/>
      <c r="AD293" s="35"/>
      <c r="AE293" s="35"/>
      <c r="AT293" s="18" t="s">
        <v>264</v>
      </c>
      <c r="AU293" s="18" t="s">
        <v>78</v>
      </c>
    </row>
    <row r="294" spans="1:65" s="2" customFormat="1" ht="16.5" customHeight="1">
      <c r="A294" s="35"/>
      <c r="B294" s="36"/>
      <c r="C294" s="193" t="s">
        <v>2707</v>
      </c>
      <c r="D294" s="193" t="s">
        <v>164</v>
      </c>
      <c r="E294" s="194" t="s">
        <v>2846</v>
      </c>
      <c r="F294" s="195" t="s">
        <v>2847</v>
      </c>
      <c r="G294" s="196" t="s">
        <v>245</v>
      </c>
      <c r="H294" s="197">
        <v>997</v>
      </c>
      <c r="I294" s="198"/>
      <c r="J294" s="199">
        <f>ROUND(I294*H294,2)</f>
        <v>0</v>
      </c>
      <c r="K294" s="195" t="s">
        <v>19</v>
      </c>
      <c r="L294" s="40"/>
      <c r="M294" s="200" t="s">
        <v>19</v>
      </c>
      <c r="N294" s="201" t="s">
        <v>42</v>
      </c>
      <c r="O294" s="65"/>
      <c r="P294" s="202">
        <f>O294*H294</f>
        <v>0</v>
      </c>
      <c r="Q294" s="202">
        <v>0</v>
      </c>
      <c r="R294" s="202">
        <f>Q294*H294</f>
        <v>0</v>
      </c>
      <c r="S294" s="202">
        <v>0</v>
      </c>
      <c r="T294" s="203">
        <f>S294*H294</f>
        <v>0</v>
      </c>
      <c r="U294" s="35"/>
      <c r="V294" s="35"/>
      <c r="W294" s="35"/>
      <c r="X294" s="35"/>
      <c r="Y294" s="35"/>
      <c r="Z294" s="35"/>
      <c r="AA294" s="35"/>
      <c r="AB294" s="35"/>
      <c r="AC294" s="35"/>
      <c r="AD294" s="35"/>
      <c r="AE294" s="35"/>
      <c r="AR294" s="204" t="s">
        <v>169</v>
      </c>
      <c r="AT294" s="204" t="s">
        <v>164</v>
      </c>
      <c r="AU294" s="204" t="s">
        <v>78</v>
      </c>
      <c r="AY294" s="18" t="s">
        <v>162</v>
      </c>
      <c r="BE294" s="205">
        <f>IF(N294="základní",J294,0)</f>
        <v>0</v>
      </c>
      <c r="BF294" s="205">
        <f>IF(N294="snížená",J294,0)</f>
        <v>0</v>
      </c>
      <c r="BG294" s="205">
        <f>IF(N294="zákl. přenesená",J294,0)</f>
        <v>0</v>
      </c>
      <c r="BH294" s="205">
        <f>IF(N294="sníž. přenesená",J294,0)</f>
        <v>0</v>
      </c>
      <c r="BI294" s="205">
        <f>IF(N294="nulová",J294,0)</f>
        <v>0</v>
      </c>
      <c r="BJ294" s="18" t="s">
        <v>78</v>
      </c>
      <c r="BK294" s="205">
        <f>ROUND(I294*H294,2)</f>
        <v>0</v>
      </c>
      <c r="BL294" s="18" t="s">
        <v>169</v>
      </c>
      <c r="BM294" s="204" t="s">
        <v>1422</v>
      </c>
    </row>
    <row r="295" spans="1:65" s="2" customFormat="1" ht="16.5" customHeight="1">
      <c r="A295" s="35"/>
      <c r="B295" s="36"/>
      <c r="C295" s="193" t="s">
        <v>939</v>
      </c>
      <c r="D295" s="193" t="s">
        <v>164</v>
      </c>
      <c r="E295" s="194" t="s">
        <v>2848</v>
      </c>
      <c r="F295" s="195" t="s">
        <v>2849</v>
      </c>
      <c r="G295" s="196" t="s">
        <v>245</v>
      </c>
      <c r="H295" s="197">
        <v>942</v>
      </c>
      <c r="I295" s="198"/>
      <c r="J295" s="199">
        <f>ROUND(I295*H295,2)</f>
        <v>0</v>
      </c>
      <c r="K295" s="195" t="s">
        <v>19</v>
      </c>
      <c r="L295" s="40"/>
      <c r="M295" s="200" t="s">
        <v>19</v>
      </c>
      <c r="N295" s="201" t="s">
        <v>42</v>
      </c>
      <c r="O295" s="65"/>
      <c r="P295" s="202">
        <f>O295*H295</f>
        <v>0</v>
      </c>
      <c r="Q295" s="202">
        <v>0</v>
      </c>
      <c r="R295" s="202">
        <f>Q295*H295</f>
        <v>0</v>
      </c>
      <c r="S295" s="202">
        <v>0</v>
      </c>
      <c r="T295" s="203">
        <f>S295*H295</f>
        <v>0</v>
      </c>
      <c r="U295" s="35"/>
      <c r="V295" s="35"/>
      <c r="W295" s="35"/>
      <c r="X295" s="35"/>
      <c r="Y295" s="35"/>
      <c r="Z295" s="35"/>
      <c r="AA295" s="35"/>
      <c r="AB295" s="35"/>
      <c r="AC295" s="35"/>
      <c r="AD295" s="35"/>
      <c r="AE295" s="35"/>
      <c r="AR295" s="204" t="s">
        <v>169</v>
      </c>
      <c r="AT295" s="204" t="s">
        <v>164</v>
      </c>
      <c r="AU295" s="204" t="s">
        <v>78</v>
      </c>
      <c r="AY295" s="18" t="s">
        <v>162</v>
      </c>
      <c r="BE295" s="205">
        <f>IF(N295="základní",J295,0)</f>
        <v>0</v>
      </c>
      <c r="BF295" s="205">
        <f>IF(N295="snížená",J295,0)</f>
        <v>0</v>
      </c>
      <c r="BG295" s="205">
        <f>IF(N295="zákl. přenesená",J295,0)</f>
        <v>0</v>
      </c>
      <c r="BH295" s="205">
        <f>IF(N295="sníž. přenesená",J295,0)</f>
        <v>0</v>
      </c>
      <c r="BI295" s="205">
        <f>IF(N295="nulová",J295,0)</f>
        <v>0</v>
      </c>
      <c r="BJ295" s="18" t="s">
        <v>78</v>
      </c>
      <c r="BK295" s="205">
        <f>ROUND(I295*H295,2)</f>
        <v>0</v>
      </c>
      <c r="BL295" s="18" t="s">
        <v>169</v>
      </c>
      <c r="BM295" s="204" t="s">
        <v>1432</v>
      </c>
    </row>
    <row r="296" spans="1:65" s="2" customFormat="1" ht="16.5" customHeight="1">
      <c r="A296" s="35"/>
      <c r="B296" s="36"/>
      <c r="C296" s="193" t="s">
        <v>832</v>
      </c>
      <c r="D296" s="193" t="s">
        <v>164</v>
      </c>
      <c r="E296" s="194" t="s">
        <v>2850</v>
      </c>
      <c r="F296" s="195" t="s">
        <v>2851</v>
      </c>
      <c r="G296" s="196" t="s">
        <v>245</v>
      </c>
      <c r="H296" s="197">
        <v>55</v>
      </c>
      <c r="I296" s="198"/>
      <c r="J296" s="199">
        <f>ROUND(I296*H296,2)</f>
        <v>0</v>
      </c>
      <c r="K296" s="195" t="s">
        <v>19</v>
      </c>
      <c r="L296" s="40"/>
      <c r="M296" s="200" t="s">
        <v>19</v>
      </c>
      <c r="N296" s="201" t="s">
        <v>42</v>
      </c>
      <c r="O296" s="65"/>
      <c r="P296" s="202">
        <f>O296*H296</f>
        <v>0</v>
      </c>
      <c r="Q296" s="202">
        <v>0</v>
      </c>
      <c r="R296" s="202">
        <f>Q296*H296</f>
        <v>0</v>
      </c>
      <c r="S296" s="202">
        <v>0</v>
      </c>
      <c r="T296" s="203">
        <f>S296*H296</f>
        <v>0</v>
      </c>
      <c r="U296" s="35"/>
      <c r="V296" s="35"/>
      <c r="W296" s="35"/>
      <c r="X296" s="35"/>
      <c r="Y296" s="35"/>
      <c r="Z296" s="35"/>
      <c r="AA296" s="35"/>
      <c r="AB296" s="35"/>
      <c r="AC296" s="35"/>
      <c r="AD296" s="35"/>
      <c r="AE296" s="35"/>
      <c r="AR296" s="204" t="s">
        <v>169</v>
      </c>
      <c r="AT296" s="204" t="s">
        <v>164</v>
      </c>
      <c r="AU296" s="204" t="s">
        <v>78</v>
      </c>
      <c r="AY296" s="18" t="s">
        <v>162</v>
      </c>
      <c r="BE296" s="205">
        <f>IF(N296="základní",J296,0)</f>
        <v>0</v>
      </c>
      <c r="BF296" s="205">
        <f>IF(N296="snížená",J296,0)</f>
        <v>0</v>
      </c>
      <c r="BG296" s="205">
        <f>IF(N296="zákl. přenesená",J296,0)</f>
        <v>0</v>
      </c>
      <c r="BH296" s="205">
        <f>IF(N296="sníž. přenesená",J296,0)</f>
        <v>0</v>
      </c>
      <c r="BI296" s="205">
        <f>IF(N296="nulová",J296,0)</f>
        <v>0</v>
      </c>
      <c r="BJ296" s="18" t="s">
        <v>78</v>
      </c>
      <c r="BK296" s="205">
        <f>ROUND(I296*H296,2)</f>
        <v>0</v>
      </c>
      <c r="BL296" s="18" t="s">
        <v>169</v>
      </c>
      <c r="BM296" s="204" t="s">
        <v>1443</v>
      </c>
    </row>
    <row r="297" spans="1:65" s="2" customFormat="1" ht="16.5" customHeight="1">
      <c r="A297" s="35"/>
      <c r="B297" s="36"/>
      <c r="C297" s="193" t="s">
        <v>838</v>
      </c>
      <c r="D297" s="193" t="s">
        <v>164</v>
      </c>
      <c r="E297" s="194" t="s">
        <v>2852</v>
      </c>
      <c r="F297" s="195" t="s">
        <v>2853</v>
      </c>
      <c r="G297" s="196" t="s">
        <v>262</v>
      </c>
      <c r="H297" s="197">
        <v>14.5</v>
      </c>
      <c r="I297" s="198"/>
      <c r="J297" s="199">
        <f>ROUND(I297*H297,2)</f>
        <v>0</v>
      </c>
      <c r="K297" s="195" t="s">
        <v>19</v>
      </c>
      <c r="L297" s="40"/>
      <c r="M297" s="200" t="s">
        <v>19</v>
      </c>
      <c r="N297" s="201" t="s">
        <v>42</v>
      </c>
      <c r="O297" s="65"/>
      <c r="P297" s="202">
        <f>O297*H297</f>
        <v>0</v>
      </c>
      <c r="Q297" s="202">
        <v>0</v>
      </c>
      <c r="R297" s="202">
        <f>Q297*H297</f>
        <v>0</v>
      </c>
      <c r="S297" s="202">
        <v>0</v>
      </c>
      <c r="T297" s="203">
        <f>S297*H297</f>
        <v>0</v>
      </c>
      <c r="U297" s="35"/>
      <c r="V297" s="35"/>
      <c r="W297" s="35"/>
      <c r="X297" s="35"/>
      <c r="Y297" s="35"/>
      <c r="Z297" s="35"/>
      <c r="AA297" s="35"/>
      <c r="AB297" s="35"/>
      <c r="AC297" s="35"/>
      <c r="AD297" s="35"/>
      <c r="AE297" s="35"/>
      <c r="AR297" s="204" t="s">
        <v>169</v>
      </c>
      <c r="AT297" s="204" t="s">
        <v>164</v>
      </c>
      <c r="AU297" s="204" t="s">
        <v>78</v>
      </c>
      <c r="AY297" s="18" t="s">
        <v>162</v>
      </c>
      <c r="BE297" s="205">
        <f>IF(N297="základní",J297,0)</f>
        <v>0</v>
      </c>
      <c r="BF297" s="205">
        <f>IF(N297="snížená",J297,0)</f>
        <v>0</v>
      </c>
      <c r="BG297" s="205">
        <f>IF(N297="zákl. přenesená",J297,0)</f>
        <v>0</v>
      </c>
      <c r="BH297" s="205">
        <f>IF(N297="sníž. přenesená",J297,0)</f>
        <v>0</v>
      </c>
      <c r="BI297" s="205">
        <f>IF(N297="nulová",J297,0)</f>
        <v>0</v>
      </c>
      <c r="BJ297" s="18" t="s">
        <v>78</v>
      </c>
      <c r="BK297" s="205">
        <f>ROUND(I297*H297,2)</f>
        <v>0</v>
      </c>
      <c r="BL297" s="18" t="s">
        <v>169</v>
      </c>
      <c r="BM297" s="204" t="s">
        <v>1453</v>
      </c>
    </row>
    <row r="298" spans="1:65" s="12" customFormat="1" ht="25.9" customHeight="1">
      <c r="B298" s="177"/>
      <c r="C298" s="178"/>
      <c r="D298" s="179" t="s">
        <v>70</v>
      </c>
      <c r="E298" s="180" t="s">
        <v>2854</v>
      </c>
      <c r="F298" s="180" t="s">
        <v>2855</v>
      </c>
      <c r="G298" s="178"/>
      <c r="H298" s="178"/>
      <c r="I298" s="181"/>
      <c r="J298" s="182">
        <f>BK298</f>
        <v>0</v>
      </c>
      <c r="K298" s="178"/>
      <c r="L298" s="183"/>
      <c r="M298" s="184"/>
      <c r="N298" s="185"/>
      <c r="O298" s="185"/>
      <c r="P298" s="186">
        <f>SUM(P299:P318)</f>
        <v>0</v>
      </c>
      <c r="Q298" s="185"/>
      <c r="R298" s="186">
        <f>SUM(R299:R318)</f>
        <v>0</v>
      </c>
      <c r="S298" s="185"/>
      <c r="T298" s="187">
        <f>SUM(T299:T318)</f>
        <v>0</v>
      </c>
      <c r="AR298" s="188" t="s">
        <v>78</v>
      </c>
      <c r="AT298" s="189" t="s">
        <v>70</v>
      </c>
      <c r="AU298" s="189" t="s">
        <v>71</v>
      </c>
      <c r="AY298" s="188" t="s">
        <v>162</v>
      </c>
      <c r="BK298" s="190">
        <f>SUM(BK299:BK318)</f>
        <v>0</v>
      </c>
    </row>
    <row r="299" spans="1:65" s="2" customFormat="1" ht="16.5" customHeight="1">
      <c r="A299" s="35"/>
      <c r="B299" s="36"/>
      <c r="C299" s="193" t="s">
        <v>843</v>
      </c>
      <c r="D299" s="193" t="s">
        <v>164</v>
      </c>
      <c r="E299" s="194" t="s">
        <v>2856</v>
      </c>
      <c r="F299" s="195" t="s">
        <v>2857</v>
      </c>
      <c r="G299" s="196" t="s">
        <v>2640</v>
      </c>
      <c r="H299" s="197">
        <v>24</v>
      </c>
      <c r="I299" s="198"/>
      <c r="J299" s="199">
        <f>ROUND(I299*H299,2)</f>
        <v>0</v>
      </c>
      <c r="K299" s="195" t="s">
        <v>19</v>
      </c>
      <c r="L299" s="40"/>
      <c r="M299" s="200" t="s">
        <v>19</v>
      </c>
      <c r="N299" s="201" t="s">
        <v>42</v>
      </c>
      <c r="O299" s="65"/>
      <c r="P299" s="202">
        <f>O299*H299</f>
        <v>0</v>
      </c>
      <c r="Q299" s="202">
        <v>0</v>
      </c>
      <c r="R299" s="202">
        <f>Q299*H299</f>
        <v>0</v>
      </c>
      <c r="S299" s="202">
        <v>0</v>
      </c>
      <c r="T299" s="203">
        <f>S299*H299</f>
        <v>0</v>
      </c>
      <c r="U299" s="35"/>
      <c r="V299" s="35"/>
      <c r="W299" s="35"/>
      <c r="X299" s="35"/>
      <c r="Y299" s="35"/>
      <c r="Z299" s="35"/>
      <c r="AA299" s="35"/>
      <c r="AB299" s="35"/>
      <c r="AC299" s="35"/>
      <c r="AD299" s="35"/>
      <c r="AE299" s="35"/>
      <c r="AR299" s="204" t="s">
        <v>169</v>
      </c>
      <c r="AT299" s="204" t="s">
        <v>164</v>
      </c>
      <c r="AU299" s="204" t="s">
        <v>78</v>
      </c>
      <c r="AY299" s="18" t="s">
        <v>162</v>
      </c>
      <c r="BE299" s="205">
        <f>IF(N299="základní",J299,0)</f>
        <v>0</v>
      </c>
      <c r="BF299" s="205">
        <f>IF(N299="snížená",J299,0)</f>
        <v>0</v>
      </c>
      <c r="BG299" s="205">
        <f>IF(N299="zákl. přenesená",J299,0)</f>
        <v>0</v>
      </c>
      <c r="BH299" s="205">
        <f>IF(N299="sníž. přenesená",J299,0)</f>
        <v>0</v>
      </c>
      <c r="BI299" s="205">
        <f>IF(N299="nulová",J299,0)</f>
        <v>0</v>
      </c>
      <c r="BJ299" s="18" t="s">
        <v>78</v>
      </c>
      <c r="BK299" s="205">
        <f>ROUND(I299*H299,2)</f>
        <v>0</v>
      </c>
      <c r="BL299" s="18" t="s">
        <v>169</v>
      </c>
      <c r="BM299" s="204" t="s">
        <v>1463</v>
      </c>
    </row>
    <row r="300" spans="1:65" s="2" customFormat="1" ht="19.5">
      <c r="A300" s="35"/>
      <c r="B300" s="36"/>
      <c r="C300" s="37"/>
      <c r="D300" s="206" t="s">
        <v>264</v>
      </c>
      <c r="E300" s="37"/>
      <c r="F300" s="207" t="s">
        <v>2858</v>
      </c>
      <c r="G300" s="37"/>
      <c r="H300" s="37"/>
      <c r="I300" s="116"/>
      <c r="J300" s="37"/>
      <c r="K300" s="37"/>
      <c r="L300" s="40"/>
      <c r="M300" s="208"/>
      <c r="N300" s="209"/>
      <c r="O300" s="65"/>
      <c r="P300" s="65"/>
      <c r="Q300" s="65"/>
      <c r="R300" s="65"/>
      <c r="S300" s="65"/>
      <c r="T300" s="66"/>
      <c r="U300" s="35"/>
      <c r="V300" s="35"/>
      <c r="W300" s="35"/>
      <c r="X300" s="35"/>
      <c r="Y300" s="35"/>
      <c r="Z300" s="35"/>
      <c r="AA300" s="35"/>
      <c r="AB300" s="35"/>
      <c r="AC300" s="35"/>
      <c r="AD300" s="35"/>
      <c r="AE300" s="35"/>
      <c r="AT300" s="18" t="s">
        <v>264</v>
      </c>
      <c r="AU300" s="18" t="s">
        <v>78</v>
      </c>
    </row>
    <row r="301" spans="1:65" s="2" customFormat="1" ht="21.75" customHeight="1">
      <c r="A301" s="35"/>
      <c r="B301" s="36"/>
      <c r="C301" s="193" t="s">
        <v>848</v>
      </c>
      <c r="D301" s="193" t="s">
        <v>164</v>
      </c>
      <c r="E301" s="194" t="s">
        <v>2859</v>
      </c>
      <c r="F301" s="195" t="s">
        <v>2860</v>
      </c>
      <c r="G301" s="196" t="s">
        <v>2640</v>
      </c>
      <c r="H301" s="197">
        <v>2</v>
      </c>
      <c r="I301" s="198"/>
      <c r="J301" s="199">
        <f>ROUND(I301*H301,2)</f>
        <v>0</v>
      </c>
      <c r="K301" s="195" t="s">
        <v>19</v>
      </c>
      <c r="L301" s="40"/>
      <c r="M301" s="200" t="s">
        <v>19</v>
      </c>
      <c r="N301" s="201" t="s">
        <v>42</v>
      </c>
      <c r="O301" s="65"/>
      <c r="P301" s="202">
        <f>O301*H301</f>
        <v>0</v>
      </c>
      <c r="Q301" s="202">
        <v>0</v>
      </c>
      <c r="R301" s="202">
        <f>Q301*H301</f>
        <v>0</v>
      </c>
      <c r="S301" s="202">
        <v>0</v>
      </c>
      <c r="T301" s="203">
        <f>S301*H301</f>
        <v>0</v>
      </c>
      <c r="U301" s="35"/>
      <c r="V301" s="35"/>
      <c r="W301" s="35"/>
      <c r="X301" s="35"/>
      <c r="Y301" s="35"/>
      <c r="Z301" s="35"/>
      <c r="AA301" s="35"/>
      <c r="AB301" s="35"/>
      <c r="AC301" s="35"/>
      <c r="AD301" s="35"/>
      <c r="AE301" s="35"/>
      <c r="AR301" s="204" t="s">
        <v>169</v>
      </c>
      <c r="AT301" s="204" t="s">
        <v>164</v>
      </c>
      <c r="AU301" s="204" t="s">
        <v>78</v>
      </c>
      <c r="AY301" s="18" t="s">
        <v>162</v>
      </c>
      <c r="BE301" s="205">
        <f>IF(N301="základní",J301,0)</f>
        <v>0</v>
      </c>
      <c r="BF301" s="205">
        <f>IF(N301="snížená",J301,0)</f>
        <v>0</v>
      </c>
      <c r="BG301" s="205">
        <f>IF(N301="zákl. přenesená",J301,0)</f>
        <v>0</v>
      </c>
      <c r="BH301" s="205">
        <f>IF(N301="sníž. přenesená",J301,0)</f>
        <v>0</v>
      </c>
      <c r="BI301" s="205">
        <f>IF(N301="nulová",J301,0)</f>
        <v>0</v>
      </c>
      <c r="BJ301" s="18" t="s">
        <v>78</v>
      </c>
      <c r="BK301" s="205">
        <f>ROUND(I301*H301,2)</f>
        <v>0</v>
      </c>
      <c r="BL301" s="18" t="s">
        <v>169</v>
      </c>
      <c r="BM301" s="204" t="s">
        <v>1473</v>
      </c>
    </row>
    <row r="302" spans="1:65" s="2" customFormat="1" ht="19.5">
      <c r="A302" s="35"/>
      <c r="B302" s="36"/>
      <c r="C302" s="37"/>
      <c r="D302" s="206" t="s">
        <v>264</v>
      </c>
      <c r="E302" s="37"/>
      <c r="F302" s="207" t="s">
        <v>2861</v>
      </c>
      <c r="G302" s="37"/>
      <c r="H302" s="37"/>
      <c r="I302" s="116"/>
      <c r="J302" s="37"/>
      <c r="K302" s="37"/>
      <c r="L302" s="40"/>
      <c r="M302" s="208"/>
      <c r="N302" s="209"/>
      <c r="O302" s="65"/>
      <c r="P302" s="65"/>
      <c r="Q302" s="65"/>
      <c r="R302" s="65"/>
      <c r="S302" s="65"/>
      <c r="T302" s="66"/>
      <c r="U302" s="35"/>
      <c r="V302" s="35"/>
      <c r="W302" s="35"/>
      <c r="X302" s="35"/>
      <c r="Y302" s="35"/>
      <c r="Z302" s="35"/>
      <c r="AA302" s="35"/>
      <c r="AB302" s="35"/>
      <c r="AC302" s="35"/>
      <c r="AD302" s="35"/>
      <c r="AE302" s="35"/>
      <c r="AT302" s="18" t="s">
        <v>264</v>
      </c>
      <c r="AU302" s="18" t="s">
        <v>78</v>
      </c>
    </row>
    <row r="303" spans="1:65" s="2" customFormat="1" ht="16.5" customHeight="1">
      <c r="A303" s="35"/>
      <c r="B303" s="36"/>
      <c r="C303" s="193" t="s">
        <v>852</v>
      </c>
      <c r="D303" s="193" t="s">
        <v>164</v>
      </c>
      <c r="E303" s="194" t="s">
        <v>2862</v>
      </c>
      <c r="F303" s="195" t="s">
        <v>2863</v>
      </c>
      <c r="G303" s="196" t="s">
        <v>2640</v>
      </c>
      <c r="H303" s="197">
        <v>35</v>
      </c>
      <c r="I303" s="198"/>
      <c r="J303" s="199">
        <f>ROUND(I303*H303,2)</f>
        <v>0</v>
      </c>
      <c r="K303" s="195" t="s">
        <v>19</v>
      </c>
      <c r="L303" s="40"/>
      <c r="M303" s="200" t="s">
        <v>19</v>
      </c>
      <c r="N303" s="201" t="s">
        <v>42</v>
      </c>
      <c r="O303" s="65"/>
      <c r="P303" s="202">
        <f>O303*H303</f>
        <v>0</v>
      </c>
      <c r="Q303" s="202">
        <v>0</v>
      </c>
      <c r="R303" s="202">
        <f>Q303*H303</f>
        <v>0</v>
      </c>
      <c r="S303" s="202">
        <v>0</v>
      </c>
      <c r="T303" s="203">
        <f>S303*H303</f>
        <v>0</v>
      </c>
      <c r="U303" s="35"/>
      <c r="V303" s="35"/>
      <c r="W303" s="35"/>
      <c r="X303" s="35"/>
      <c r="Y303" s="35"/>
      <c r="Z303" s="35"/>
      <c r="AA303" s="35"/>
      <c r="AB303" s="35"/>
      <c r="AC303" s="35"/>
      <c r="AD303" s="35"/>
      <c r="AE303" s="35"/>
      <c r="AR303" s="204" t="s">
        <v>169</v>
      </c>
      <c r="AT303" s="204" t="s">
        <v>164</v>
      </c>
      <c r="AU303" s="204" t="s">
        <v>78</v>
      </c>
      <c r="AY303" s="18" t="s">
        <v>162</v>
      </c>
      <c r="BE303" s="205">
        <f>IF(N303="základní",J303,0)</f>
        <v>0</v>
      </c>
      <c r="BF303" s="205">
        <f>IF(N303="snížená",J303,0)</f>
        <v>0</v>
      </c>
      <c r="BG303" s="205">
        <f>IF(N303="zákl. přenesená",J303,0)</f>
        <v>0</v>
      </c>
      <c r="BH303" s="205">
        <f>IF(N303="sníž. přenesená",J303,0)</f>
        <v>0</v>
      </c>
      <c r="BI303" s="205">
        <f>IF(N303="nulová",J303,0)</f>
        <v>0</v>
      </c>
      <c r="BJ303" s="18" t="s">
        <v>78</v>
      </c>
      <c r="BK303" s="205">
        <f>ROUND(I303*H303,2)</f>
        <v>0</v>
      </c>
      <c r="BL303" s="18" t="s">
        <v>169</v>
      </c>
      <c r="BM303" s="204" t="s">
        <v>1483</v>
      </c>
    </row>
    <row r="304" spans="1:65" s="2" customFormat="1" ht="19.5">
      <c r="A304" s="35"/>
      <c r="B304" s="36"/>
      <c r="C304" s="37"/>
      <c r="D304" s="206" t="s">
        <v>264</v>
      </c>
      <c r="E304" s="37"/>
      <c r="F304" s="207" t="s">
        <v>2864</v>
      </c>
      <c r="G304" s="37"/>
      <c r="H304" s="37"/>
      <c r="I304" s="116"/>
      <c r="J304" s="37"/>
      <c r="K304" s="37"/>
      <c r="L304" s="40"/>
      <c r="M304" s="208"/>
      <c r="N304" s="209"/>
      <c r="O304" s="65"/>
      <c r="P304" s="65"/>
      <c r="Q304" s="65"/>
      <c r="R304" s="65"/>
      <c r="S304" s="65"/>
      <c r="T304" s="66"/>
      <c r="U304" s="35"/>
      <c r="V304" s="35"/>
      <c r="W304" s="35"/>
      <c r="X304" s="35"/>
      <c r="Y304" s="35"/>
      <c r="Z304" s="35"/>
      <c r="AA304" s="35"/>
      <c r="AB304" s="35"/>
      <c r="AC304" s="35"/>
      <c r="AD304" s="35"/>
      <c r="AE304" s="35"/>
      <c r="AT304" s="18" t="s">
        <v>264</v>
      </c>
      <c r="AU304" s="18" t="s">
        <v>78</v>
      </c>
    </row>
    <row r="305" spans="1:65" s="2" customFormat="1" ht="16.5" customHeight="1">
      <c r="A305" s="35"/>
      <c r="B305" s="36"/>
      <c r="C305" s="193" t="s">
        <v>854</v>
      </c>
      <c r="D305" s="193" t="s">
        <v>164</v>
      </c>
      <c r="E305" s="194" t="s">
        <v>2865</v>
      </c>
      <c r="F305" s="195" t="s">
        <v>2866</v>
      </c>
      <c r="G305" s="196" t="s">
        <v>2640</v>
      </c>
      <c r="H305" s="197">
        <v>3</v>
      </c>
      <c r="I305" s="198"/>
      <c r="J305" s="199">
        <f>ROUND(I305*H305,2)</f>
        <v>0</v>
      </c>
      <c r="K305" s="195" t="s">
        <v>19</v>
      </c>
      <c r="L305" s="40"/>
      <c r="M305" s="200" t="s">
        <v>19</v>
      </c>
      <c r="N305" s="201" t="s">
        <v>42</v>
      </c>
      <c r="O305" s="65"/>
      <c r="P305" s="202">
        <f>O305*H305</f>
        <v>0</v>
      </c>
      <c r="Q305" s="202">
        <v>0</v>
      </c>
      <c r="R305" s="202">
        <f>Q305*H305</f>
        <v>0</v>
      </c>
      <c r="S305" s="202">
        <v>0</v>
      </c>
      <c r="T305" s="203">
        <f>S305*H305</f>
        <v>0</v>
      </c>
      <c r="U305" s="35"/>
      <c r="V305" s="35"/>
      <c r="W305" s="35"/>
      <c r="X305" s="35"/>
      <c r="Y305" s="35"/>
      <c r="Z305" s="35"/>
      <c r="AA305" s="35"/>
      <c r="AB305" s="35"/>
      <c r="AC305" s="35"/>
      <c r="AD305" s="35"/>
      <c r="AE305" s="35"/>
      <c r="AR305" s="204" t="s">
        <v>169</v>
      </c>
      <c r="AT305" s="204" t="s">
        <v>164</v>
      </c>
      <c r="AU305" s="204" t="s">
        <v>78</v>
      </c>
      <c r="AY305" s="18" t="s">
        <v>162</v>
      </c>
      <c r="BE305" s="205">
        <f>IF(N305="základní",J305,0)</f>
        <v>0</v>
      </c>
      <c r="BF305" s="205">
        <f>IF(N305="snížená",J305,0)</f>
        <v>0</v>
      </c>
      <c r="BG305" s="205">
        <f>IF(N305="zákl. přenesená",J305,0)</f>
        <v>0</v>
      </c>
      <c r="BH305" s="205">
        <f>IF(N305="sníž. přenesená",J305,0)</f>
        <v>0</v>
      </c>
      <c r="BI305" s="205">
        <f>IF(N305="nulová",J305,0)</f>
        <v>0</v>
      </c>
      <c r="BJ305" s="18" t="s">
        <v>78</v>
      </c>
      <c r="BK305" s="205">
        <f>ROUND(I305*H305,2)</f>
        <v>0</v>
      </c>
      <c r="BL305" s="18" t="s">
        <v>169</v>
      </c>
      <c r="BM305" s="204" t="s">
        <v>1493</v>
      </c>
    </row>
    <row r="306" spans="1:65" s="2" customFormat="1" ht="19.5">
      <c r="A306" s="35"/>
      <c r="B306" s="36"/>
      <c r="C306" s="37"/>
      <c r="D306" s="206" t="s">
        <v>264</v>
      </c>
      <c r="E306" s="37"/>
      <c r="F306" s="207" t="s">
        <v>2867</v>
      </c>
      <c r="G306" s="37"/>
      <c r="H306" s="37"/>
      <c r="I306" s="116"/>
      <c r="J306" s="37"/>
      <c r="K306" s="37"/>
      <c r="L306" s="40"/>
      <c r="M306" s="208"/>
      <c r="N306" s="209"/>
      <c r="O306" s="65"/>
      <c r="P306" s="65"/>
      <c r="Q306" s="65"/>
      <c r="R306" s="65"/>
      <c r="S306" s="65"/>
      <c r="T306" s="66"/>
      <c r="U306" s="35"/>
      <c r="V306" s="35"/>
      <c r="W306" s="35"/>
      <c r="X306" s="35"/>
      <c r="Y306" s="35"/>
      <c r="Z306" s="35"/>
      <c r="AA306" s="35"/>
      <c r="AB306" s="35"/>
      <c r="AC306" s="35"/>
      <c r="AD306" s="35"/>
      <c r="AE306" s="35"/>
      <c r="AT306" s="18" t="s">
        <v>264</v>
      </c>
      <c r="AU306" s="18" t="s">
        <v>78</v>
      </c>
    </row>
    <row r="307" spans="1:65" s="2" customFormat="1" ht="16.5" customHeight="1">
      <c r="A307" s="35"/>
      <c r="B307" s="36"/>
      <c r="C307" s="193" t="s">
        <v>859</v>
      </c>
      <c r="D307" s="193" t="s">
        <v>164</v>
      </c>
      <c r="E307" s="194" t="s">
        <v>2868</v>
      </c>
      <c r="F307" s="195" t="s">
        <v>2869</v>
      </c>
      <c r="G307" s="196" t="s">
        <v>2640</v>
      </c>
      <c r="H307" s="197">
        <v>3</v>
      </c>
      <c r="I307" s="198"/>
      <c r="J307" s="199">
        <f>ROUND(I307*H307,2)</f>
        <v>0</v>
      </c>
      <c r="K307" s="195" t="s">
        <v>19</v>
      </c>
      <c r="L307" s="40"/>
      <c r="M307" s="200" t="s">
        <v>19</v>
      </c>
      <c r="N307" s="201" t="s">
        <v>42</v>
      </c>
      <c r="O307" s="65"/>
      <c r="P307" s="202">
        <f>O307*H307</f>
        <v>0</v>
      </c>
      <c r="Q307" s="202">
        <v>0</v>
      </c>
      <c r="R307" s="202">
        <f>Q307*H307</f>
        <v>0</v>
      </c>
      <c r="S307" s="202">
        <v>0</v>
      </c>
      <c r="T307" s="203">
        <f>S307*H307</f>
        <v>0</v>
      </c>
      <c r="U307" s="35"/>
      <c r="V307" s="35"/>
      <c r="W307" s="35"/>
      <c r="X307" s="35"/>
      <c r="Y307" s="35"/>
      <c r="Z307" s="35"/>
      <c r="AA307" s="35"/>
      <c r="AB307" s="35"/>
      <c r="AC307" s="35"/>
      <c r="AD307" s="35"/>
      <c r="AE307" s="35"/>
      <c r="AR307" s="204" t="s">
        <v>169</v>
      </c>
      <c r="AT307" s="204" t="s">
        <v>164</v>
      </c>
      <c r="AU307" s="204" t="s">
        <v>78</v>
      </c>
      <c r="AY307" s="18" t="s">
        <v>162</v>
      </c>
      <c r="BE307" s="205">
        <f>IF(N307="základní",J307,0)</f>
        <v>0</v>
      </c>
      <c r="BF307" s="205">
        <f>IF(N307="snížená",J307,0)</f>
        <v>0</v>
      </c>
      <c r="BG307" s="205">
        <f>IF(N307="zákl. přenesená",J307,0)</f>
        <v>0</v>
      </c>
      <c r="BH307" s="205">
        <f>IF(N307="sníž. přenesená",J307,0)</f>
        <v>0</v>
      </c>
      <c r="BI307" s="205">
        <f>IF(N307="nulová",J307,0)</f>
        <v>0</v>
      </c>
      <c r="BJ307" s="18" t="s">
        <v>78</v>
      </c>
      <c r="BK307" s="205">
        <f>ROUND(I307*H307,2)</f>
        <v>0</v>
      </c>
      <c r="BL307" s="18" t="s">
        <v>169</v>
      </c>
      <c r="BM307" s="204" t="s">
        <v>1503</v>
      </c>
    </row>
    <row r="308" spans="1:65" s="2" customFormat="1" ht="19.5">
      <c r="A308" s="35"/>
      <c r="B308" s="36"/>
      <c r="C308" s="37"/>
      <c r="D308" s="206" t="s">
        <v>264</v>
      </c>
      <c r="E308" s="37"/>
      <c r="F308" s="207" t="s">
        <v>2870</v>
      </c>
      <c r="G308" s="37"/>
      <c r="H308" s="37"/>
      <c r="I308" s="116"/>
      <c r="J308" s="37"/>
      <c r="K308" s="37"/>
      <c r="L308" s="40"/>
      <c r="M308" s="208"/>
      <c r="N308" s="209"/>
      <c r="O308" s="65"/>
      <c r="P308" s="65"/>
      <c r="Q308" s="65"/>
      <c r="R308" s="65"/>
      <c r="S308" s="65"/>
      <c r="T308" s="66"/>
      <c r="U308" s="35"/>
      <c r="V308" s="35"/>
      <c r="W308" s="35"/>
      <c r="X308" s="35"/>
      <c r="Y308" s="35"/>
      <c r="Z308" s="35"/>
      <c r="AA308" s="35"/>
      <c r="AB308" s="35"/>
      <c r="AC308" s="35"/>
      <c r="AD308" s="35"/>
      <c r="AE308" s="35"/>
      <c r="AT308" s="18" t="s">
        <v>264</v>
      </c>
      <c r="AU308" s="18" t="s">
        <v>78</v>
      </c>
    </row>
    <row r="309" spans="1:65" s="2" customFormat="1" ht="16.5" customHeight="1">
      <c r="A309" s="35"/>
      <c r="B309" s="36"/>
      <c r="C309" s="193" t="s">
        <v>865</v>
      </c>
      <c r="D309" s="193" t="s">
        <v>164</v>
      </c>
      <c r="E309" s="194" t="s">
        <v>2871</v>
      </c>
      <c r="F309" s="195" t="s">
        <v>2872</v>
      </c>
      <c r="G309" s="196" t="s">
        <v>2640</v>
      </c>
      <c r="H309" s="197">
        <v>2</v>
      </c>
      <c r="I309" s="198"/>
      <c r="J309" s="199">
        <f>ROUND(I309*H309,2)</f>
        <v>0</v>
      </c>
      <c r="K309" s="195" t="s">
        <v>19</v>
      </c>
      <c r="L309" s="40"/>
      <c r="M309" s="200" t="s">
        <v>19</v>
      </c>
      <c r="N309" s="201" t="s">
        <v>42</v>
      </c>
      <c r="O309" s="65"/>
      <c r="P309" s="202">
        <f>O309*H309</f>
        <v>0</v>
      </c>
      <c r="Q309" s="202">
        <v>0</v>
      </c>
      <c r="R309" s="202">
        <f>Q309*H309</f>
        <v>0</v>
      </c>
      <c r="S309" s="202">
        <v>0</v>
      </c>
      <c r="T309" s="203">
        <f>S309*H309</f>
        <v>0</v>
      </c>
      <c r="U309" s="35"/>
      <c r="V309" s="35"/>
      <c r="W309" s="35"/>
      <c r="X309" s="35"/>
      <c r="Y309" s="35"/>
      <c r="Z309" s="35"/>
      <c r="AA309" s="35"/>
      <c r="AB309" s="35"/>
      <c r="AC309" s="35"/>
      <c r="AD309" s="35"/>
      <c r="AE309" s="35"/>
      <c r="AR309" s="204" t="s">
        <v>169</v>
      </c>
      <c r="AT309" s="204" t="s">
        <v>164</v>
      </c>
      <c r="AU309" s="204" t="s">
        <v>78</v>
      </c>
      <c r="AY309" s="18" t="s">
        <v>162</v>
      </c>
      <c r="BE309" s="205">
        <f>IF(N309="základní",J309,0)</f>
        <v>0</v>
      </c>
      <c r="BF309" s="205">
        <f>IF(N309="snížená",J309,0)</f>
        <v>0</v>
      </c>
      <c r="BG309" s="205">
        <f>IF(N309="zákl. přenesená",J309,0)</f>
        <v>0</v>
      </c>
      <c r="BH309" s="205">
        <f>IF(N309="sníž. přenesená",J309,0)</f>
        <v>0</v>
      </c>
      <c r="BI309" s="205">
        <f>IF(N309="nulová",J309,0)</f>
        <v>0</v>
      </c>
      <c r="BJ309" s="18" t="s">
        <v>78</v>
      </c>
      <c r="BK309" s="205">
        <f>ROUND(I309*H309,2)</f>
        <v>0</v>
      </c>
      <c r="BL309" s="18" t="s">
        <v>169</v>
      </c>
      <c r="BM309" s="204" t="s">
        <v>1512</v>
      </c>
    </row>
    <row r="310" spans="1:65" s="2" customFormat="1" ht="19.5">
      <c r="A310" s="35"/>
      <c r="B310" s="36"/>
      <c r="C310" s="37"/>
      <c r="D310" s="206" t="s">
        <v>264</v>
      </c>
      <c r="E310" s="37"/>
      <c r="F310" s="207" t="s">
        <v>2873</v>
      </c>
      <c r="G310" s="37"/>
      <c r="H310" s="37"/>
      <c r="I310" s="116"/>
      <c r="J310" s="37"/>
      <c r="K310" s="37"/>
      <c r="L310" s="40"/>
      <c r="M310" s="208"/>
      <c r="N310" s="209"/>
      <c r="O310" s="65"/>
      <c r="P310" s="65"/>
      <c r="Q310" s="65"/>
      <c r="R310" s="65"/>
      <c r="S310" s="65"/>
      <c r="T310" s="66"/>
      <c r="U310" s="35"/>
      <c r="V310" s="35"/>
      <c r="W310" s="35"/>
      <c r="X310" s="35"/>
      <c r="Y310" s="35"/>
      <c r="Z310" s="35"/>
      <c r="AA310" s="35"/>
      <c r="AB310" s="35"/>
      <c r="AC310" s="35"/>
      <c r="AD310" s="35"/>
      <c r="AE310" s="35"/>
      <c r="AT310" s="18" t="s">
        <v>264</v>
      </c>
      <c r="AU310" s="18" t="s">
        <v>78</v>
      </c>
    </row>
    <row r="311" spans="1:65" s="2" customFormat="1" ht="21.75" customHeight="1">
      <c r="A311" s="35"/>
      <c r="B311" s="36"/>
      <c r="C311" s="193" t="s">
        <v>871</v>
      </c>
      <c r="D311" s="193" t="s">
        <v>164</v>
      </c>
      <c r="E311" s="194" t="s">
        <v>2874</v>
      </c>
      <c r="F311" s="195" t="s">
        <v>2875</v>
      </c>
      <c r="G311" s="196" t="s">
        <v>2640</v>
      </c>
      <c r="H311" s="197">
        <v>6</v>
      </c>
      <c r="I311" s="198"/>
      <c r="J311" s="199">
        <f>ROUND(I311*H311,2)</f>
        <v>0</v>
      </c>
      <c r="K311" s="195" t="s">
        <v>19</v>
      </c>
      <c r="L311" s="40"/>
      <c r="M311" s="200" t="s">
        <v>19</v>
      </c>
      <c r="N311" s="201" t="s">
        <v>42</v>
      </c>
      <c r="O311" s="65"/>
      <c r="P311" s="202">
        <f>O311*H311</f>
        <v>0</v>
      </c>
      <c r="Q311" s="202">
        <v>0</v>
      </c>
      <c r="R311" s="202">
        <f>Q311*H311</f>
        <v>0</v>
      </c>
      <c r="S311" s="202">
        <v>0</v>
      </c>
      <c r="T311" s="203">
        <f>S311*H311</f>
        <v>0</v>
      </c>
      <c r="U311" s="35"/>
      <c r="V311" s="35"/>
      <c r="W311" s="35"/>
      <c r="X311" s="35"/>
      <c r="Y311" s="35"/>
      <c r="Z311" s="35"/>
      <c r="AA311" s="35"/>
      <c r="AB311" s="35"/>
      <c r="AC311" s="35"/>
      <c r="AD311" s="35"/>
      <c r="AE311" s="35"/>
      <c r="AR311" s="204" t="s">
        <v>169</v>
      </c>
      <c r="AT311" s="204" t="s">
        <v>164</v>
      </c>
      <c r="AU311" s="204" t="s">
        <v>78</v>
      </c>
      <c r="AY311" s="18" t="s">
        <v>162</v>
      </c>
      <c r="BE311" s="205">
        <f>IF(N311="základní",J311,0)</f>
        <v>0</v>
      </c>
      <c r="BF311" s="205">
        <f>IF(N311="snížená",J311,0)</f>
        <v>0</v>
      </c>
      <c r="BG311" s="205">
        <f>IF(N311="zákl. přenesená",J311,0)</f>
        <v>0</v>
      </c>
      <c r="BH311" s="205">
        <f>IF(N311="sníž. přenesená",J311,0)</f>
        <v>0</v>
      </c>
      <c r="BI311" s="205">
        <f>IF(N311="nulová",J311,0)</f>
        <v>0</v>
      </c>
      <c r="BJ311" s="18" t="s">
        <v>78</v>
      </c>
      <c r="BK311" s="205">
        <f>ROUND(I311*H311,2)</f>
        <v>0</v>
      </c>
      <c r="BL311" s="18" t="s">
        <v>169</v>
      </c>
      <c r="BM311" s="204" t="s">
        <v>1520</v>
      </c>
    </row>
    <row r="312" spans="1:65" s="2" customFormat="1" ht="19.5">
      <c r="A312" s="35"/>
      <c r="B312" s="36"/>
      <c r="C312" s="37"/>
      <c r="D312" s="206" t="s">
        <v>264</v>
      </c>
      <c r="E312" s="37"/>
      <c r="F312" s="207" t="s">
        <v>2876</v>
      </c>
      <c r="G312" s="37"/>
      <c r="H312" s="37"/>
      <c r="I312" s="116"/>
      <c r="J312" s="37"/>
      <c r="K312" s="37"/>
      <c r="L312" s="40"/>
      <c r="M312" s="208"/>
      <c r="N312" s="209"/>
      <c r="O312" s="65"/>
      <c r="P312" s="65"/>
      <c r="Q312" s="65"/>
      <c r="R312" s="65"/>
      <c r="S312" s="65"/>
      <c r="T312" s="66"/>
      <c r="U312" s="35"/>
      <c r="V312" s="35"/>
      <c r="W312" s="35"/>
      <c r="X312" s="35"/>
      <c r="Y312" s="35"/>
      <c r="Z312" s="35"/>
      <c r="AA312" s="35"/>
      <c r="AB312" s="35"/>
      <c r="AC312" s="35"/>
      <c r="AD312" s="35"/>
      <c r="AE312" s="35"/>
      <c r="AT312" s="18" t="s">
        <v>264</v>
      </c>
      <c r="AU312" s="18" t="s">
        <v>78</v>
      </c>
    </row>
    <row r="313" spans="1:65" s="2" customFormat="1" ht="16.5" customHeight="1">
      <c r="A313" s="35"/>
      <c r="B313" s="36"/>
      <c r="C313" s="193" t="s">
        <v>877</v>
      </c>
      <c r="D313" s="193" t="s">
        <v>164</v>
      </c>
      <c r="E313" s="194" t="s">
        <v>2877</v>
      </c>
      <c r="F313" s="195" t="s">
        <v>2878</v>
      </c>
      <c r="G313" s="196" t="s">
        <v>2640</v>
      </c>
      <c r="H313" s="197">
        <v>3</v>
      </c>
      <c r="I313" s="198"/>
      <c r="J313" s="199">
        <f>ROUND(I313*H313,2)</f>
        <v>0</v>
      </c>
      <c r="K313" s="195" t="s">
        <v>19</v>
      </c>
      <c r="L313" s="40"/>
      <c r="M313" s="200" t="s">
        <v>19</v>
      </c>
      <c r="N313" s="201" t="s">
        <v>42</v>
      </c>
      <c r="O313" s="65"/>
      <c r="P313" s="202">
        <f>O313*H313</f>
        <v>0</v>
      </c>
      <c r="Q313" s="202">
        <v>0</v>
      </c>
      <c r="R313" s="202">
        <f>Q313*H313</f>
        <v>0</v>
      </c>
      <c r="S313" s="202">
        <v>0</v>
      </c>
      <c r="T313" s="203">
        <f>S313*H313</f>
        <v>0</v>
      </c>
      <c r="U313" s="35"/>
      <c r="V313" s="35"/>
      <c r="W313" s="35"/>
      <c r="X313" s="35"/>
      <c r="Y313" s="35"/>
      <c r="Z313" s="35"/>
      <c r="AA313" s="35"/>
      <c r="AB313" s="35"/>
      <c r="AC313" s="35"/>
      <c r="AD313" s="35"/>
      <c r="AE313" s="35"/>
      <c r="AR313" s="204" t="s">
        <v>169</v>
      </c>
      <c r="AT313" s="204" t="s">
        <v>164</v>
      </c>
      <c r="AU313" s="204" t="s">
        <v>78</v>
      </c>
      <c r="AY313" s="18" t="s">
        <v>162</v>
      </c>
      <c r="BE313" s="205">
        <f>IF(N313="základní",J313,0)</f>
        <v>0</v>
      </c>
      <c r="BF313" s="205">
        <f>IF(N313="snížená",J313,0)</f>
        <v>0</v>
      </c>
      <c r="BG313" s="205">
        <f>IF(N313="zákl. přenesená",J313,0)</f>
        <v>0</v>
      </c>
      <c r="BH313" s="205">
        <f>IF(N313="sníž. přenesená",J313,0)</f>
        <v>0</v>
      </c>
      <c r="BI313" s="205">
        <f>IF(N313="nulová",J313,0)</f>
        <v>0</v>
      </c>
      <c r="BJ313" s="18" t="s">
        <v>78</v>
      </c>
      <c r="BK313" s="205">
        <f>ROUND(I313*H313,2)</f>
        <v>0</v>
      </c>
      <c r="BL313" s="18" t="s">
        <v>169</v>
      </c>
      <c r="BM313" s="204" t="s">
        <v>1528</v>
      </c>
    </row>
    <row r="314" spans="1:65" s="2" customFormat="1" ht="19.5">
      <c r="A314" s="35"/>
      <c r="B314" s="36"/>
      <c r="C314" s="37"/>
      <c r="D314" s="206" t="s">
        <v>264</v>
      </c>
      <c r="E314" s="37"/>
      <c r="F314" s="207" t="s">
        <v>2879</v>
      </c>
      <c r="G314" s="37"/>
      <c r="H314" s="37"/>
      <c r="I314" s="116"/>
      <c r="J314" s="37"/>
      <c r="K314" s="37"/>
      <c r="L314" s="40"/>
      <c r="M314" s="208"/>
      <c r="N314" s="209"/>
      <c r="O314" s="65"/>
      <c r="P314" s="65"/>
      <c r="Q314" s="65"/>
      <c r="R314" s="65"/>
      <c r="S314" s="65"/>
      <c r="T314" s="66"/>
      <c r="U314" s="35"/>
      <c r="V314" s="35"/>
      <c r="W314" s="35"/>
      <c r="X314" s="35"/>
      <c r="Y314" s="35"/>
      <c r="Z314" s="35"/>
      <c r="AA314" s="35"/>
      <c r="AB314" s="35"/>
      <c r="AC314" s="35"/>
      <c r="AD314" s="35"/>
      <c r="AE314" s="35"/>
      <c r="AT314" s="18" t="s">
        <v>264</v>
      </c>
      <c r="AU314" s="18" t="s">
        <v>78</v>
      </c>
    </row>
    <row r="315" spans="1:65" s="2" customFormat="1" ht="21.75" customHeight="1">
      <c r="A315" s="35"/>
      <c r="B315" s="36"/>
      <c r="C315" s="193" t="s">
        <v>880</v>
      </c>
      <c r="D315" s="193" t="s">
        <v>164</v>
      </c>
      <c r="E315" s="194" t="s">
        <v>2880</v>
      </c>
      <c r="F315" s="195" t="s">
        <v>2881</v>
      </c>
      <c r="G315" s="196" t="s">
        <v>2640</v>
      </c>
      <c r="H315" s="197">
        <v>1</v>
      </c>
      <c r="I315" s="198"/>
      <c r="J315" s="199">
        <f>ROUND(I315*H315,2)</f>
        <v>0</v>
      </c>
      <c r="K315" s="195" t="s">
        <v>19</v>
      </c>
      <c r="L315" s="40"/>
      <c r="M315" s="200" t="s">
        <v>19</v>
      </c>
      <c r="N315" s="201" t="s">
        <v>42</v>
      </c>
      <c r="O315" s="65"/>
      <c r="P315" s="202">
        <f>O315*H315</f>
        <v>0</v>
      </c>
      <c r="Q315" s="202">
        <v>0</v>
      </c>
      <c r="R315" s="202">
        <f>Q315*H315</f>
        <v>0</v>
      </c>
      <c r="S315" s="202">
        <v>0</v>
      </c>
      <c r="T315" s="203">
        <f>S315*H315</f>
        <v>0</v>
      </c>
      <c r="U315" s="35"/>
      <c r="V315" s="35"/>
      <c r="W315" s="35"/>
      <c r="X315" s="35"/>
      <c r="Y315" s="35"/>
      <c r="Z315" s="35"/>
      <c r="AA315" s="35"/>
      <c r="AB315" s="35"/>
      <c r="AC315" s="35"/>
      <c r="AD315" s="35"/>
      <c r="AE315" s="35"/>
      <c r="AR315" s="204" t="s">
        <v>169</v>
      </c>
      <c r="AT315" s="204" t="s">
        <v>164</v>
      </c>
      <c r="AU315" s="204" t="s">
        <v>78</v>
      </c>
      <c r="AY315" s="18" t="s">
        <v>162</v>
      </c>
      <c r="BE315" s="205">
        <f>IF(N315="základní",J315,0)</f>
        <v>0</v>
      </c>
      <c r="BF315" s="205">
        <f>IF(N315="snížená",J315,0)</f>
        <v>0</v>
      </c>
      <c r="BG315" s="205">
        <f>IF(N315="zákl. přenesená",J315,0)</f>
        <v>0</v>
      </c>
      <c r="BH315" s="205">
        <f>IF(N315="sníž. přenesená",J315,0)</f>
        <v>0</v>
      </c>
      <c r="BI315" s="205">
        <f>IF(N315="nulová",J315,0)</f>
        <v>0</v>
      </c>
      <c r="BJ315" s="18" t="s">
        <v>78</v>
      </c>
      <c r="BK315" s="205">
        <f>ROUND(I315*H315,2)</f>
        <v>0</v>
      </c>
      <c r="BL315" s="18" t="s">
        <v>169</v>
      </c>
      <c r="BM315" s="204" t="s">
        <v>1536</v>
      </c>
    </row>
    <row r="316" spans="1:65" s="2" customFormat="1" ht="19.5">
      <c r="A316" s="35"/>
      <c r="B316" s="36"/>
      <c r="C316" s="37"/>
      <c r="D316" s="206" t="s">
        <v>264</v>
      </c>
      <c r="E316" s="37"/>
      <c r="F316" s="207" t="s">
        <v>2882</v>
      </c>
      <c r="G316" s="37"/>
      <c r="H316" s="37"/>
      <c r="I316" s="116"/>
      <c r="J316" s="37"/>
      <c r="K316" s="37"/>
      <c r="L316" s="40"/>
      <c r="M316" s="208"/>
      <c r="N316" s="209"/>
      <c r="O316" s="65"/>
      <c r="P316" s="65"/>
      <c r="Q316" s="65"/>
      <c r="R316" s="65"/>
      <c r="S316" s="65"/>
      <c r="T316" s="66"/>
      <c r="U316" s="35"/>
      <c r="V316" s="35"/>
      <c r="W316" s="35"/>
      <c r="X316" s="35"/>
      <c r="Y316" s="35"/>
      <c r="Z316" s="35"/>
      <c r="AA316" s="35"/>
      <c r="AB316" s="35"/>
      <c r="AC316" s="35"/>
      <c r="AD316" s="35"/>
      <c r="AE316" s="35"/>
      <c r="AT316" s="18" t="s">
        <v>264</v>
      </c>
      <c r="AU316" s="18" t="s">
        <v>78</v>
      </c>
    </row>
    <row r="317" spans="1:65" s="2" customFormat="1" ht="16.5" customHeight="1">
      <c r="A317" s="35"/>
      <c r="B317" s="36"/>
      <c r="C317" s="193" t="s">
        <v>886</v>
      </c>
      <c r="D317" s="193" t="s">
        <v>164</v>
      </c>
      <c r="E317" s="194" t="s">
        <v>2883</v>
      </c>
      <c r="F317" s="195" t="s">
        <v>2884</v>
      </c>
      <c r="G317" s="196" t="s">
        <v>2204</v>
      </c>
      <c r="H317" s="197">
        <v>2</v>
      </c>
      <c r="I317" s="198"/>
      <c r="J317" s="199">
        <f>ROUND(I317*H317,2)</f>
        <v>0</v>
      </c>
      <c r="K317" s="195" t="s">
        <v>19</v>
      </c>
      <c r="L317" s="40"/>
      <c r="M317" s="200" t="s">
        <v>19</v>
      </c>
      <c r="N317" s="201" t="s">
        <v>42</v>
      </c>
      <c r="O317" s="65"/>
      <c r="P317" s="202">
        <f>O317*H317</f>
        <v>0</v>
      </c>
      <c r="Q317" s="202">
        <v>0</v>
      </c>
      <c r="R317" s="202">
        <f>Q317*H317</f>
        <v>0</v>
      </c>
      <c r="S317" s="202">
        <v>0</v>
      </c>
      <c r="T317" s="203">
        <f>S317*H317</f>
        <v>0</v>
      </c>
      <c r="U317" s="35"/>
      <c r="V317" s="35"/>
      <c r="W317" s="35"/>
      <c r="X317" s="35"/>
      <c r="Y317" s="35"/>
      <c r="Z317" s="35"/>
      <c r="AA317" s="35"/>
      <c r="AB317" s="35"/>
      <c r="AC317" s="35"/>
      <c r="AD317" s="35"/>
      <c r="AE317" s="35"/>
      <c r="AR317" s="204" t="s">
        <v>169</v>
      </c>
      <c r="AT317" s="204" t="s">
        <v>164</v>
      </c>
      <c r="AU317" s="204" t="s">
        <v>78</v>
      </c>
      <c r="AY317" s="18" t="s">
        <v>162</v>
      </c>
      <c r="BE317" s="205">
        <f>IF(N317="základní",J317,0)</f>
        <v>0</v>
      </c>
      <c r="BF317" s="205">
        <f>IF(N317="snížená",J317,0)</f>
        <v>0</v>
      </c>
      <c r="BG317" s="205">
        <f>IF(N317="zákl. přenesená",J317,0)</f>
        <v>0</v>
      </c>
      <c r="BH317" s="205">
        <f>IF(N317="sníž. přenesená",J317,0)</f>
        <v>0</v>
      </c>
      <c r="BI317" s="205">
        <f>IF(N317="nulová",J317,0)</f>
        <v>0</v>
      </c>
      <c r="BJ317" s="18" t="s">
        <v>78</v>
      </c>
      <c r="BK317" s="205">
        <f>ROUND(I317*H317,2)</f>
        <v>0</v>
      </c>
      <c r="BL317" s="18" t="s">
        <v>169</v>
      </c>
      <c r="BM317" s="204" t="s">
        <v>1544</v>
      </c>
    </row>
    <row r="318" spans="1:65" s="2" customFormat="1" ht="16.5" customHeight="1">
      <c r="A318" s="35"/>
      <c r="B318" s="36"/>
      <c r="C318" s="193" t="s">
        <v>890</v>
      </c>
      <c r="D318" s="193" t="s">
        <v>164</v>
      </c>
      <c r="E318" s="194" t="s">
        <v>2885</v>
      </c>
      <c r="F318" s="195" t="s">
        <v>2886</v>
      </c>
      <c r="G318" s="196" t="s">
        <v>262</v>
      </c>
      <c r="H318" s="197">
        <v>3.5</v>
      </c>
      <c r="I318" s="198"/>
      <c r="J318" s="199">
        <f>ROUND(I318*H318,2)</f>
        <v>0</v>
      </c>
      <c r="K318" s="195" t="s">
        <v>19</v>
      </c>
      <c r="L318" s="40"/>
      <c r="M318" s="200" t="s">
        <v>19</v>
      </c>
      <c r="N318" s="201" t="s">
        <v>42</v>
      </c>
      <c r="O318" s="65"/>
      <c r="P318" s="202">
        <f>O318*H318</f>
        <v>0</v>
      </c>
      <c r="Q318" s="202">
        <v>0</v>
      </c>
      <c r="R318" s="202">
        <f>Q318*H318</f>
        <v>0</v>
      </c>
      <c r="S318" s="202">
        <v>0</v>
      </c>
      <c r="T318" s="203">
        <f>S318*H318</f>
        <v>0</v>
      </c>
      <c r="U318" s="35"/>
      <c r="V318" s="35"/>
      <c r="W318" s="35"/>
      <c r="X318" s="35"/>
      <c r="Y318" s="35"/>
      <c r="Z318" s="35"/>
      <c r="AA318" s="35"/>
      <c r="AB318" s="35"/>
      <c r="AC318" s="35"/>
      <c r="AD318" s="35"/>
      <c r="AE318" s="35"/>
      <c r="AR318" s="204" t="s">
        <v>169</v>
      </c>
      <c r="AT318" s="204" t="s">
        <v>164</v>
      </c>
      <c r="AU318" s="204" t="s">
        <v>78</v>
      </c>
      <c r="AY318" s="18" t="s">
        <v>162</v>
      </c>
      <c r="BE318" s="205">
        <f>IF(N318="základní",J318,0)</f>
        <v>0</v>
      </c>
      <c r="BF318" s="205">
        <f>IF(N318="snížená",J318,0)</f>
        <v>0</v>
      </c>
      <c r="BG318" s="205">
        <f>IF(N318="zákl. přenesená",J318,0)</f>
        <v>0</v>
      </c>
      <c r="BH318" s="205">
        <f>IF(N318="sníž. přenesená",J318,0)</f>
        <v>0</v>
      </c>
      <c r="BI318" s="205">
        <f>IF(N318="nulová",J318,0)</f>
        <v>0</v>
      </c>
      <c r="BJ318" s="18" t="s">
        <v>78</v>
      </c>
      <c r="BK318" s="205">
        <f>ROUND(I318*H318,2)</f>
        <v>0</v>
      </c>
      <c r="BL318" s="18" t="s">
        <v>169</v>
      </c>
      <c r="BM318" s="204" t="s">
        <v>1554</v>
      </c>
    </row>
    <row r="319" spans="1:65" s="12" customFormat="1" ht="25.9" customHeight="1">
      <c r="B319" s="177"/>
      <c r="C319" s="178"/>
      <c r="D319" s="179" t="s">
        <v>70</v>
      </c>
      <c r="E319" s="180" t="s">
        <v>2887</v>
      </c>
      <c r="F319" s="180" t="s">
        <v>2888</v>
      </c>
      <c r="G319" s="178"/>
      <c r="H319" s="178"/>
      <c r="I319" s="181"/>
      <c r="J319" s="182">
        <f>BK319</f>
        <v>0</v>
      </c>
      <c r="K319" s="178"/>
      <c r="L319" s="183"/>
      <c r="M319" s="184"/>
      <c r="N319" s="185"/>
      <c r="O319" s="185"/>
      <c r="P319" s="186">
        <f>SUM(P320:P340)</f>
        <v>0</v>
      </c>
      <c r="Q319" s="185"/>
      <c r="R319" s="186">
        <f>SUM(R320:R340)</f>
        <v>0</v>
      </c>
      <c r="S319" s="185"/>
      <c r="T319" s="187">
        <f>SUM(T320:T340)</f>
        <v>0</v>
      </c>
      <c r="AR319" s="188" t="s">
        <v>78</v>
      </c>
      <c r="AT319" s="189" t="s">
        <v>70</v>
      </c>
      <c r="AU319" s="189" t="s">
        <v>71</v>
      </c>
      <c r="AY319" s="188" t="s">
        <v>162</v>
      </c>
      <c r="BK319" s="190">
        <f>SUM(BK320:BK340)</f>
        <v>0</v>
      </c>
    </row>
    <row r="320" spans="1:65" s="2" customFormat="1" ht="16.5" customHeight="1">
      <c r="A320" s="35"/>
      <c r="B320" s="36"/>
      <c r="C320" s="193" t="s">
        <v>894</v>
      </c>
      <c r="D320" s="193" t="s">
        <v>164</v>
      </c>
      <c r="E320" s="194" t="s">
        <v>2889</v>
      </c>
      <c r="F320" s="195" t="s">
        <v>2890</v>
      </c>
      <c r="G320" s="196" t="s">
        <v>2204</v>
      </c>
      <c r="H320" s="197">
        <v>86</v>
      </c>
      <c r="I320" s="198"/>
      <c r="J320" s="199">
        <f>ROUND(I320*H320,2)</f>
        <v>0</v>
      </c>
      <c r="K320" s="195" t="s">
        <v>19</v>
      </c>
      <c r="L320" s="40"/>
      <c r="M320" s="200" t="s">
        <v>19</v>
      </c>
      <c r="N320" s="201" t="s">
        <v>42</v>
      </c>
      <c r="O320" s="65"/>
      <c r="P320" s="202">
        <f>O320*H320</f>
        <v>0</v>
      </c>
      <c r="Q320" s="202">
        <v>0</v>
      </c>
      <c r="R320" s="202">
        <f>Q320*H320</f>
        <v>0</v>
      </c>
      <c r="S320" s="202">
        <v>0</v>
      </c>
      <c r="T320" s="203">
        <f>S320*H320</f>
        <v>0</v>
      </c>
      <c r="U320" s="35"/>
      <c r="V320" s="35"/>
      <c r="W320" s="35"/>
      <c r="X320" s="35"/>
      <c r="Y320" s="35"/>
      <c r="Z320" s="35"/>
      <c r="AA320" s="35"/>
      <c r="AB320" s="35"/>
      <c r="AC320" s="35"/>
      <c r="AD320" s="35"/>
      <c r="AE320" s="35"/>
      <c r="AR320" s="204" t="s">
        <v>169</v>
      </c>
      <c r="AT320" s="204" t="s">
        <v>164</v>
      </c>
      <c r="AU320" s="204" t="s">
        <v>78</v>
      </c>
      <c r="AY320" s="18" t="s">
        <v>162</v>
      </c>
      <c r="BE320" s="205">
        <f>IF(N320="základní",J320,0)</f>
        <v>0</v>
      </c>
      <c r="BF320" s="205">
        <f>IF(N320="snížená",J320,0)</f>
        <v>0</v>
      </c>
      <c r="BG320" s="205">
        <f>IF(N320="zákl. přenesená",J320,0)</f>
        <v>0</v>
      </c>
      <c r="BH320" s="205">
        <f>IF(N320="sníž. přenesená",J320,0)</f>
        <v>0</v>
      </c>
      <c r="BI320" s="205">
        <f>IF(N320="nulová",J320,0)</f>
        <v>0</v>
      </c>
      <c r="BJ320" s="18" t="s">
        <v>78</v>
      </c>
      <c r="BK320" s="205">
        <f>ROUND(I320*H320,2)</f>
        <v>0</v>
      </c>
      <c r="BL320" s="18" t="s">
        <v>169</v>
      </c>
      <c r="BM320" s="204" t="s">
        <v>1567</v>
      </c>
    </row>
    <row r="321" spans="1:65" s="2" customFormat="1" ht="19.5">
      <c r="A321" s="35"/>
      <c r="B321" s="36"/>
      <c r="C321" s="37"/>
      <c r="D321" s="206" t="s">
        <v>264</v>
      </c>
      <c r="E321" s="37"/>
      <c r="F321" s="207" t="s">
        <v>2891</v>
      </c>
      <c r="G321" s="37"/>
      <c r="H321" s="37"/>
      <c r="I321" s="116"/>
      <c r="J321" s="37"/>
      <c r="K321" s="37"/>
      <c r="L321" s="40"/>
      <c r="M321" s="208"/>
      <c r="N321" s="209"/>
      <c r="O321" s="65"/>
      <c r="P321" s="65"/>
      <c r="Q321" s="65"/>
      <c r="R321" s="65"/>
      <c r="S321" s="65"/>
      <c r="T321" s="66"/>
      <c r="U321" s="35"/>
      <c r="V321" s="35"/>
      <c r="W321" s="35"/>
      <c r="X321" s="35"/>
      <c r="Y321" s="35"/>
      <c r="Z321" s="35"/>
      <c r="AA321" s="35"/>
      <c r="AB321" s="35"/>
      <c r="AC321" s="35"/>
      <c r="AD321" s="35"/>
      <c r="AE321" s="35"/>
      <c r="AT321" s="18" t="s">
        <v>264</v>
      </c>
      <c r="AU321" s="18" t="s">
        <v>78</v>
      </c>
    </row>
    <row r="322" spans="1:65" s="2" customFormat="1" ht="16.5" customHeight="1">
      <c r="A322" s="35"/>
      <c r="B322" s="36"/>
      <c r="C322" s="193" t="s">
        <v>899</v>
      </c>
      <c r="D322" s="193" t="s">
        <v>164</v>
      </c>
      <c r="E322" s="194" t="s">
        <v>2892</v>
      </c>
      <c r="F322" s="195" t="s">
        <v>2893</v>
      </c>
      <c r="G322" s="196" t="s">
        <v>2204</v>
      </c>
      <c r="H322" s="197">
        <v>35</v>
      </c>
      <c r="I322" s="198"/>
      <c r="J322" s="199">
        <f>ROUND(I322*H322,2)</f>
        <v>0</v>
      </c>
      <c r="K322" s="195" t="s">
        <v>19</v>
      </c>
      <c r="L322" s="40"/>
      <c r="M322" s="200" t="s">
        <v>19</v>
      </c>
      <c r="N322" s="201" t="s">
        <v>42</v>
      </c>
      <c r="O322" s="65"/>
      <c r="P322" s="202">
        <f>O322*H322</f>
        <v>0</v>
      </c>
      <c r="Q322" s="202">
        <v>0</v>
      </c>
      <c r="R322" s="202">
        <f>Q322*H322</f>
        <v>0</v>
      </c>
      <c r="S322" s="202">
        <v>0</v>
      </c>
      <c r="T322" s="203">
        <f>S322*H322</f>
        <v>0</v>
      </c>
      <c r="U322" s="35"/>
      <c r="V322" s="35"/>
      <c r="W322" s="35"/>
      <c r="X322" s="35"/>
      <c r="Y322" s="35"/>
      <c r="Z322" s="35"/>
      <c r="AA322" s="35"/>
      <c r="AB322" s="35"/>
      <c r="AC322" s="35"/>
      <c r="AD322" s="35"/>
      <c r="AE322" s="35"/>
      <c r="AR322" s="204" t="s">
        <v>169</v>
      </c>
      <c r="AT322" s="204" t="s">
        <v>164</v>
      </c>
      <c r="AU322" s="204" t="s">
        <v>78</v>
      </c>
      <c r="AY322" s="18" t="s">
        <v>162</v>
      </c>
      <c r="BE322" s="205">
        <f>IF(N322="základní",J322,0)</f>
        <v>0</v>
      </c>
      <c r="BF322" s="205">
        <f>IF(N322="snížená",J322,0)</f>
        <v>0</v>
      </c>
      <c r="BG322" s="205">
        <f>IF(N322="zákl. přenesená",J322,0)</f>
        <v>0</v>
      </c>
      <c r="BH322" s="205">
        <f>IF(N322="sníž. přenesená",J322,0)</f>
        <v>0</v>
      </c>
      <c r="BI322" s="205">
        <f>IF(N322="nulová",J322,0)</f>
        <v>0</v>
      </c>
      <c r="BJ322" s="18" t="s">
        <v>78</v>
      </c>
      <c r="BK322" s="205">
        <f>ROUND(I322*H322,2)</f>
        <v>0</v>
      </c>
      <c r="BL322" s="18" t="s">
        <v>169</v>
      </c>
      <c r="BM322" s="204" t="s">
        <v>1575</v>
      </c>
    </row>
    <row r="323" spans="1:65" s="2" customFormat="1" ht="19.5">
      <c r="A323" s="35"/>
      <c r="B323" s="36"/>
      <c r="C323" s="37"/>
      <c r="D323" s="206" t="s">
        <v>264</v>
      </c>
      <c r="E323" s="37"/>
      <c r="F323" s="207" t="s">
        <v>2894</v>
      </c>
      <c r="G323" s="37"/>
      <c r="H323" s="37"/>
      <c r="I323" s="116"/>
      <c r="J323" s="37"/>
      <c r="K323" s="37"/>
      <c r="L323" s="40"/>
      <c r="M323" s="208"/>
      <c r="N323" s="209"/>
      <c r="O323" s="65"/>
      <c r="P323" s="65"/>
      <c r="Q323" s="65"/>
      <c r="R323" s="65"/>
      <c r="S323" s="65"/>
      <c r="T323" s="66"/>
      <c r="U323" s="35"/>
      <c r="V323" s="35"/>
      <c r="W323" s="35"/>
      <c r="X323" s="35"/>
      <c r="Y323" s="35"/>
      <c r="Z323" s="35"/>
      <c r="AA323" s="35"/>
      <c r="AB323" s="35"/>
      <c r="AC323" s="35"/>
      <c r="AD323" s="35"/>
      <c r="AE323" s="35"/>
      <c r="AT323" s="18" t="s">
        <v>264</v>
      </c>
      <c r="AU323" s="18" t="s">
        <v>78</v>
      </c>
    </row>
    <row r="324" spans="1:65" s="2" customFormat="1" ht="16.5" customHeight="1">
      <c r="A324" s="35"/>
      <c r="B324" s="36"/>
      <c r="C324" s="193" t="s">
        <v>904</v>
      </c>
      <c r="D324" s="193" t="s">
        <v>164</v>
      </c>
      <c r="E324" s="194" t="s">
        <v>2895</v>
      </c>
      <c r="F324" s="195" t="s">
        <v>2896</v>
      </c>
      <c r="G324" s="196" t="s">
        <v>2204</v>
      </c>
      <c r="H324" s="197">
        <v>2</v>
      </c>
      <c r="I324" s="198"/>
      <c r="J324" s="199">
        <f>ROUND(I324*H324,2)</f>
        <v>0</v>
      </c>
      <c r="K324" s="195" t="s">
        <v>19</v>
      </c>
      <c r="L324" s="40"/>
      <c r="M324" s="200" t="s">
        <v>19</v>
      </c>
      <c r="N324" s="201" t="s">
        <v>42</v>
      </c>
      <c r="O324" s="65"/>
      <c r="P324" s="202">
        <f>O324*H324</f>
        <v>0</v>
      </c>
      <c r="Q324" s="202">
        <v>0</v>
      </c>
      <c r="R324" s="202">
        <f>Q324*H324</f>
        <v>0</v>
      </c>
      <c r="S324" s="202">
        <v>0</v>
      </c>
      <c r="T324" s="203">
        <f>S324*H324</f>
        <v>0</v>
      </c>
      <c r="U324" s="35"/>
      <c r="V324" s="35"/>
      <c r="W324" s="35"/>
      <c r="X324" s="35"/>
      <c r="Y324" s="35"/>
      <c r="Z324" s="35"/>
      <c r="AA324" s="35"/>
      <c r="AB324" s="35"/>
      <c r="AC324" s="35"/>
      <c r="AD324" s="35"/>
      <c r="AE324" s="35"/>
      <c r="AR324" s="204" t="s">
        <v>169</v>
      </c>
      <c r="AT324" s="204" t="s">
        <v>164</v>
      </c>
      <c r="AU324" s="204" t="s">
        <v>78</v>
      </c>
      <c r="AY324" s="18" t="s">
        <v>162</v>
      </c>
      <c r="BE324" s="205">
        <f>IF(N324="základní",J324,0)</f>
        <v>0</v>
      </c>
      <c r="BF324" s="205">
        <f>IF(N324="snížená",J324,0)</f>
        <v>0</v>
      </c>
      <c r="BG324" s="205">
        <f>IF(N324="zákl. přenesená",J324,0)</f>
        <v>0</v>
      </c>
      <c r="BH324" s="205">
        <f>IF(N324="sníž. přenesená",J324,0)</f>
        <v>0</v>
      </c>
      <c r="BI324" s="205">
        <f>IF(N324="nulová",J324,0)</f>
        <v>0</v>
      </c>
      <c r="BJ324" s="18" t="s">
        <v>78</v>
      </c>
      <c r="BK324" s="205">
        <f>ROUND(I324*H324,2)</f>
        <v>0</v>
      </c>
      <c r="BL324" s="18" t="s">
        <v>169</v>
      </c>
      <c r="BM324" s="204" t="s">
        <v>1586</v>
      </c>
    </row>
    <row r="325" spans="1:65" s="2" customFormat="1" ht="19.5">
      <c r="A325" s="35"/>
      <c r="B325" s="36"/>
      <c r="C325" s="37"/>
      <c r="D325" s="206" t="s">
        <v>264</v>
      </c>
      <c r="E325" s="37"/>
      <c r="F325" s="207" t="s">
        <v>2897</v>
      </c>
      <c r="G325" s="37"/>
      <c r="H325" s="37"/>
      <c r="I325" s="116"/>
      <c r="J325" s="37"/>
      <c r="K325" s="37"/>
      <c r="L325" s="40"/>
      <c r="M325" s="208"/>
      <c r="N325" s="209"/>
      <c r="O325" s="65"/>
      <c r="P325" s="65"/>
      <c r="Q325" s="65"/>
      <c r="R325" s="65"/>
      <c r="S325" s="65"/>
      <c r="T325" s="66"/>
      <c r="U325" s="35"/>
      <c r="V325" s="35"/>
      <c r="W325" s="35"/>
      <c r="X325" s="35"/>
      <c r="Y325" s="35"/>
      <c r="Z325" s="35"/>
      <c r="AA325" s="35"/>
      <c r="AB325" s="35"/>
      <c r="AC325" s="35"/>
      <c r="AD325" s="35"/>
      <c r="AE325" s="35"/>
      <c r="AT325" s="18" t="s">
        <v>264</v>
      </c>
      <c r="AU325" s="18" t="s">
        <v>78</v>
      </c>
    </row>
    <row r="326" spans="1:65" s="2" customFormat="1" ht="16.5" customHeight="1">
      <c r="A326" s="35"/>
      <c r="B326" s="36"/>
      <c r="C326" s="193" t="s">
        <v>909</v>
      </c>
      <c r="D326" s="193" t="s">
        <v>164</v>
      </c>
      <c r="E326" s="194" t="s">
        <v>2898</v>
      </c>
      <c r="F326" s="195" t="s">
        <v>2899</v>
      </c>
      <c r="G326" s="196" t="s">
        <v>2204</v>
      </c>
      <c r="H326" s="197">
        <v>3</v>
      </c>
      <c r="I326" s="198"/>
      <c r="J326" s="199">
        <f>ROUND(I326*H326,2)</f>
        <v>0</v>
      </c>
      <c r="K326" s="195" t="s">
        <v>19</v>
      </c>
      <c r="L326" s="40"/>
      <c r="M326" s="200" t="s">
        <v>19</v>
      </c>
      <c r="N326" s="201" t="s">
        <v>42</v>
      </c>
      <c r="O326" s="65"/>
      <c r="P326" s="202">
        <f>O326*H326</f>
        <v>0</v>
      </c>
      <c r="Q326" s="202">
        <v>0</v>
      </c>
      <c r="R326" s="202">
        <f>Q326*H326</f>
        <v>0</v>
      </c>
      <c r="S326" s="202">
        <v>0</v>
      </c>
      <c r="T326" s="203">
        <f>S326*H326</f>
        <v>0</v>
      </c>
      <c r="U326" s="35"/>
      <c r="V326" s="35"/>
      <c r="W326" s="35"/>
      <c r="X326" s="35"/>
      <c r="Y326" s="35"/>
      <c r="Z326" s="35"/>
      <c r="AA326" s="35"/>
      <c r="AB326" s="35"/>
      <c r="AC326" s="35"/>
      <c r="AD326" s="35"/>
      <c r="AE326" s="35"/>
      <c r="AR326" s="204" t="s">
        <v>169</v>
      </c>
      <c r="AT326" s="204" t="s">
        <v>164</v>
      </c>
      <c r="AU326" s="204" t="s">
        <v>78</v>
      </c>
      <c r="AY326" s="18" t="s">
        <v>162</v>
      </c>
      <c r="BE326" s="205">
        <f>IF(N326="základní",J326,0)</f>
        <v>0</v>
      </c>
      <c r="BF326" s="205">
        <f>IF(N326="snížená",J326,0)</f>
        <v>0</v>
      </c>
      <c r="BG326" s="205">
        <f>IF(N326="zákl. přenesená",J326,0)</f>
        <v>0</v>
      </c>
      <c r="BH326" s="205">
        <f>IF(N326="sníž. přenesená",J326,0)</f>
        <v>0</v>
      </c>
      <c r="BI326" s="205">
        <f>IF(N326="nulová",J326,0)</f>
        <v>0</v>
      </c>
      <c r="BJ326" s="18" t="s">
        <v>78</v>
      </c>
      <c r="BK326" s="205">
        <f>ROUND(I326*H326,2)</f>
        <v>0</v>
      </c>
      <c r="BL326" s="18" t="s">
        <v>169</v>
      </c>
      <c r="BM326" s="204" t="s">
        <v>1594</v>
      </c>
    </row>
    <row r="327" spans="1:65" s="2" customFormat="1" ht="19.5">
      <c r="A327" s="35"/>
      <c r="B327" s="36"/>
      <c r="C327" s="37"/>
      <c r="D327" s="206" t="s">
        <v>264</v>
      </c>
      <c r="E327" s="37"/>
      <c r="F327" s="207" t="s">
        <v>2900</v>
      </c>
      <c r="G327" s="37"/>
      <c r="H327" s="37"/>
      <c r="I327" s="116"/>
      <c r="J327" s="37"/>
      <c r="K327" s="37"/>
      <c r="L327" s="40"/>
      <c r="M327" s="208"/>
      <c r="N327" s="209"/>
      <c r="O327" s="65"/>
      <c r="P327" s="65"/>
      <c r="Q327" s="65"/>
      <c r="R327" s="65"/>
      <c r="S327" s="65"/>
      <c r="T327" s="66"/>
      <c r="U327" s="35"/>
      <c r="V327" s="35"/>
      <c r="W327" s="35"/>
      <c r="X327" s="35"/>
      <c r="Y327" s="35"/>
      <c r="Z327" s="35"/>
      <c r="AA327" s="35"/>
      <c r="AB327" s="35"/>
      <c r="AC327" s="35"/>
      <c r="AD327" s="35"/>
      <c r="AE327" s="35"/>
      <c r="AT327" s="18" t="s">
        <v>264</v>
      </c>
      <c r="AU327" s="18" t="s">
        <v>78</v>
      </c>
    </row>
    <row r="328" spans="1:65" s="2" customFormat="1" ht="16.5" customHeight="1">
      <c r="A328" s="35"/>
      <c r="B328" s="36"/>
      <c r="C328" s="193" t="s">
        <v>914</v>
      </c>
      <c r="D328" s="193" t="s">
        <v>164</v>
      </c>
      <c r="E328" s="194" t="s">
        <v>2901</v>
      </c>
      <c r="F328" s="195" t="s">
        <v>2902</v>
      </c>
      <c r="G328" s="196" t="s">
        <v>2204</v>
      </c>
      <c r="H328" s="197">
        <v>2</v>
      </c>
      <c r="I328" s="198"/>
      <c r="J328" s="199">
        <f>ROUND(I328*H328,2)</f>
        <v>0</v>
      </c>
      <c r="K328" s="195" t="s">
        <v>19</v>
      </c>
      <c r="L328" s="40"/>
      <c r="M328" s="200" t="s">
        <v>19</v>
      </c>
      <c r="N328" s="201" t="s">
        <v>42</v>
      </c>
      <c r="O328" s="65"/>
      <c r="P328" s="202">
        <f>O328*H328</f>
        <v>0</v>
      </c>
      <c r="Q328" s="202">
        <v>0</v>
      </c>
      <c r="R328" s="202">
        <f>Q328*H328</f>
        <v>0</v>
      </c>
      <c r="S328" s="202">
        <v>0</v>
      </c>
      <c r="T328" s="203">
        <f>S328*H328</f>
        <v>0</v>
      </c>
      <c r="U328" s="35"/>
      <c r="V328" s="35"/>
      <c r="W328" s="35"/>
      <c r="X328" s="35"/>
      <c r="Y328" s="35"/>
      <c r="Z328" s="35"/>
      <c r="AA328" s="35"/>
      <c r="AB328" s="35"/>
      <c r="AC328" s="35"/>
      <c r="AD328" s="35"/>
      <c r="AE328" s="35"/>
      <c r="AR328" s="204" t="s">
        <v>169</v>
      </c>
      <c r="AT328" s="204" t="s">
        <v>164</v>
      </c>
      <c r="AU328" s="204" t="s">
        <v>78</v>
      </c>
      <c r="AY328" s="18" t="s">
        <v>162</v>
      </c>
      <c r="BE328" s="205">
        <f>IF(N328="základní",J328,0)</f>
        <v>0</v>
      </c>
      <c r="BF328" s="205">
        <f>IF(N328="snížená",J328,0)</f>
        <v>0</v>
      </c>
      <c r="BG328" s="205">
        <f>IF(N328="zákl. přenesená",J328,0)</f>
        <v>0</v>
      </c>
      <c r="BH328" s="205">
        <f>IF(N328="sníž. přenesená",J328,0)</f>
        <v>0</v>
      </c>
      <c r="BI328" s="205">
        <f>IF(N328="nulová",J328,0)</f>
        <v>0</v>
      </c>
      <c r="BJ328" s="18" t="s">
        <v>78</v>
      </c>
      <c r="BK328" s="205">
        <f>ROUND(I328*H328,2)</f>
        <v>0</v>
      </c>
      <c r="BL328" s="18" t="s">
        <v>169</v>
      </c>
      <c r="BM328" s="204" t="s">
        <v>1605</v>
      </c>
    </row>
    <row r="329" spans="1:65" s="2" customFormat="1" ht="19.5">
      <c r="A329" s="35"/>
      <c r="B329" s="36"/>
      <c r="C329" s="37"/>
      <c r="D329" s="206" t="s">
        <v>264</v>
      </c>
      <c r="E329" s="37"/>
      <c r="F329" s="207" t="s">
        <v>2903</v>
      </c>
      <c r="G329" s="37"/>
      <c r="H329" s="37"/>
      <c r="I329" s="116"/>
      <c r="J329" s="37"/>
      <c r="K329" s="37"/>
      <c r="L329" s="40"/>
      <c r="M329" s="208"/>
      <c r="N329" s="209"/>
      <c r="O329" s="65"/>
      <c r="P329" s="65"/>
      <c r="Q329" s="65"/>
      <c r="R329" s="65"/>
      <c r="S329" s="65"/>
      <c r="T329" s="66"/>
      <c r="U329" s="35"/>
      <c r="V329" s="35"/>
      <c r="W329" s="35"/>
      <c r="X329" s="35"/>
      <c r="Y329" s="35"/>
      <c r="Z329" s="35"/>
      <c r="AA329" s="35"/>
      <c r="AB329" s="35"/>
      <c r="AC329" s="35"/>
      <c r="AD329" s="35"/>
      <c r="AE329" s="35"/>
      <c r="AT329" s="18" t="s">
        <v>264</v>
      </c>
      <c r="AU329" s="18" t="s">
        <v>78</v>
      </c>
    </row>
    <row r="330" spans="1:65" s="2" customFormat="1" ht="16.5" customHeight="1">
      <c r="A330" s="35"/>
      <c r="B330" s="36"/>
      <c r="C330" s="193" t="s">
        <v>919</v>
      </c>
      <c r="D330" s="193" t="s">
        <v>164</v>
      </c>
      <c r="E330" s="194" t="s">
        <v>2904</v>
      </c>
      <c r="F330" s="195" t="s">
        <v>2905</v>
      </c>
      <c r="G330" s="196" t="s">
        <v>2204</v>
      </c>
      <c r="H330" s="197">
        <v>35</v>
      </c>
      <c r="I330" s="198"/>
      <c r="J330" s="199">
        <f>ROUND(I330*H330,2)</f>
        <v>0</v>
      </c>
      <c r="K330" s="195" t="s">
        <v>19</v>
      </c>
      <c r="L330" s="40"/>
      <c r="M330" s="200" t="s">
        <v>19</v>
      </c>
      <c r="N330" s="201" t="s">
        <v>42</v>
      </c>
      <c r="O330" s="65"/>
      <c r="P330" s="202">
        <f>O330*H330</f>
        <v>0</v>
      </c>
      <c r="Q330" s="202">
        <v>0</v>
      </c>
      <c r="R330" s="202">
        <f>Q330*H330</f>
        <v>0</v>
      </c>
      <c r="S330" s="202">
        <v>0</v>
      </c>
      <c r="T330" s="203">
        <f>S330*H330</f>
        <v>0</v>
      </c>
      <c r="U330" s="35"/>
      <c r="V330" s="35"/>
      <c r="W330" s="35"/>
      <c r="X330" s="35"/>
      <c r="Y330" s="35"/>
      <c r="Z330" s="35"/>
      <c r="AA330" s="35"/>
      <c r="AB330" s="35"/>
      <c r="AC330" s="35"/>
      <c r="AD330" s="35"/>
      <c r="AE330" s="35"/>
      <c r="AR330" s="204" t="s">
        <v>169</v>
      </c>
      <c r="AT330" s="204" t="s">
        <v>164</v>
      </c>
      <c r="AU330" s="204" t="s">
        <v>78</v>
      </c>
      <c r="AY330" s="18" t="s">
        <v>162</v>
      </c>
      <c r="BE330" s="205">
        <f>IF(N330="základní",J330,0)</f>
        <v>0</v>
      </c>
      <c r="BF330" s="205">
        <f>IF(N330="snížená",J330,0)</f>
        <v>0</v>
      </c>
      <c r="BG330" s="205">
        <f>IF(N330="zákl. přenesená",J330,0)</f>
        <v>0</v>
      </c>
      <c r="BH330" s="205">
        <f>IF(N330="sníž. přenesená",J330,0)</f>
        <v>0</v>
      </c>
      <c r="BI330" s="205">
        <f>IF(N330="nulová",J330,0)</f>
        <v>0</v>
      </c>
      <c r="BJ330" s="18" t="s">
        <v>78</v>
      </c>
      <c r="BK330" s="205">
        <f>ROUND(I330*H330,2)</f>
        <v>0</v>
      </c>
      <c r="BL330" s="18" t="s">
        <v>169</v>
      </c>
      <c r="BM330" s="204" t="s">
        <v>1618</v>
      </c>
    </row>
    <row r="331" spans="1:65" s="2" customFormat="1" ht="19.5">
      <c r="A331" s="35"/>
      <c r="B331" s="36"/>
      <c r="C331" s="37"/>
      <c r="D331" s="206" t="s">
        <v>264</v>
      </c>
      <c r="E331" s="37"/>
      <c r="F331" s="207" t="s">
        <v>2906</v>
      </c>
      <c r="G331" s="37"/>
      <c r="H331" s="37"/>
      <c r="I331" s="116"/>
      <c r="J331" s="37"/>
      <c r="K331" s="37"/>
      <c r="L331" s="40"/>
      <c r="M331" s="208"/>
      <c r="N331" s="209"/>
      <c r="O331" s="65"/>
      <c r="P331" s="65"/>
      <c r="Q331" s="65"/>
      <c r="R331" s="65"/>
      <c r="S331" s="65"/>
      <c r="T331" s="66"/>
      <c r="U331" s="35"/>
      <c r="V331" s="35"/>
      <c r="W331" s="35"/>
      <c r="X331" s="35"/>
      <c r="Y331" s="35"/>
      <c r="Z331" s="35"/>
      <c r="AA331" s="35"/>
      <c r="AB331" s="35"/>
      <c r="AC331" s="35"/>
      <c r="AD331" s="35"/>
      <c r="AE331" s="35"/>
      <c r="AT331" s="18" t="s">
        <v>264</v>
      </c>
      <c r="AU331" s="18" t="s">
        <v>78</v>
      </c>
    </row>
    <row r="332" spans="1:65" s="2" customFormat="1" ht="16.5" customHeight="1">
      <c r="A332" s="35"/>
      <c r="B332" s="36"/>
      <c r="C332" s="193" t="s">
        <v>925</v>
      </c>
      <c r="D332" s="193" t="s">
        <v>164</v>
      </c>
      <c r="E332" s="194" t="s">
        <v>2907</v>
      </c>
      <c r="F332" s="195" t="s">
        <v>2908</v>
      </c>
      <c r="G332" s="196" t="s">
        <v>2204</v>
      </c>
      <c r="H332" s="197">
        <v>26</v>
      </c>
      <c r="I332" s="198"/>
      <c r="J332" s="199">
        <f>ROUND(I332*H332,2)</f>
        <v>0</v>
      </c>
      <c r="K332" s="195" t="s">
        <v>19</v>
      </c>
      <c r="L332" s="40"/>
      <c r="M332" s="200" t="s">
        <v>19</v>
      </c>
      <c r="N332" s="201" t="s">
        <v>42</v>
      </c>
      <c r="O332" s="65"/>
      <c r="P332" s="202">
        <f>O332*H332</f>
        <v>0</v>
      </c>
      <c r="Q332" s="202">
        <v>0</v>
      </c>
      <c r="R332" s="202">
        <f>Q332*H332</f>
        <v>0</v>
      </c>
      <c r="S332" s="202">
        <v>0</v>
      </c>
      <c r="T332" s="203">
        <f>S332*H332</f>
        <v>0</v>
      </c>
      <c r="U332" s="35"/>
      <c r="V332" s="35"/>
      <c r="W332" s="35"/>
      <c r="X332" s="35"/>
      <c r="Y332" s="35"/>
      <c r="Z332" s="35"/>
      <c r="AA332" s="35"/>
      <c r="AB332" s="35"/>
      <c r="AC332" s="35"/>
      <c r="AD332" s="35"/>
      <c r="AE332" s="35"/>
      <c r="AR332" s="204" t="s">
        <v>169</v>
      </c>
      <c r="AT332" s="204" t="s">
        <v>164</v>
      </c>
      <c r="AU332" s="204" t="s">
        <v>78</v>
      </c>
      <c r="AY332" s="18" t="s">
        <v>162</v>
      </c>
      <c r="BE332" s="205">
        <f>IF(N332="základní",J332,0)</f>
        <v>0</v>
      </c>
      <c r="BF332" s="205">
        <f>IF(N332="snížená",J332,0)</f>
        <v>0</v>
      </c>
      <c r="BG332" s="205">
        <f>IF(N332="zákl. přenesená",J332,0)</f>
        <v>0</v>
      </c>
      <c r="BH332" s="205">
        <f>IF(N332="sníž. přenesená",J332,0)</f>
        <v>0</v>
      </c>
      <c r="BI332" s="205">
        <f>IF(N332="nulová",J332,0)</f>
        <v>0</v>
      </c>
      <c r="BJ332" s="18" t="s">
        <v>78</v>
      </c>
      <c r="BK332" s="205">
        <f>ROUND(I332*H332,2)</f>
        <v>0</v>
      </c>
      <c r="BL332" s="18" t="s">
        <v>169</v>
      </c>
      <c r="BM332" s="204" t="s">
        <v>1627</v>
      </c>
    </row>
    <row r="333" spans="1:65" s="2" customFormat="1" ht="19.5">
      <c r="A333" s="35"/>
      <c r="B333" s="36"/>
      <c r="C333" s="37"/>
      <c r="D333" s="206" t="s">
        <v>264</v>
      </c>
      <c r="E333" s="37"/>
      <c r="F333" s="207" t="s">
        <v>2909</v>
      </c>
      <c r="G333" s="37"/>
      <c r="H333" s="37"/>
      <c r="I333" s="116"/>
      <c r="J333" s="37"/>
      <c r="K333" s="37"/>
      <c r="L333" s="40"/>
      <c r="M333" s="208"/>
      <c r="N333" s="209"/>
      <c r="O333" s="65"/>
      <c r="P333" s="65"/>
      <c r="Q333" s="65"/>
      <c r="R333" s="65"/>
      <c r="S333" s="65"/>
      <c r="T333" s="66"/>
      <c r="U333" s="35"/>
      <c r="V333" s="35"/>
      <c r="W333" s="35"/>
      <c r="X333" s="35"/>
      <c r="Y333" s="35"/>
      <c r="Z333" s="35"/>
      <c r="AA333" s="35"/>
      <c r="AB333" s="35"/>
      <c r="AC333" s="35"/>
      <c r="AD333" s="35"/>
      <c r="AE333" s="35"/>
      <c r="AT333" s="18" t="s">
        <v>264</v>
      </c>
      <c r="AU333" s="18" t="s">
        <v>78</v>
      </c>
    </row>
    <row r="334" spans="1:65" s="2" customFormat="1" ht="16.5" customHeight="1">
      <c r="A334" s="35"/>
      <c r="B334" s="36"/>
      <c r="C334" s="193" t="s">
        <v>928</v>
      </c>
      <c r="D334" s="193" t="s">
        <v>164</v>
      </c>
      <c r="E334" s="194" t="s">
        <v>2910</v>
      </c>
      <c r="F334" s="195" t="s">
        <v>2911</v>
      </c>
      <c r="G334" s="196" t="s">
        <v>2204</v>
      </c>
      <c r="H334" s="197">
        <v>2</v>
      </c>
      <c r="I334" s="198"/>
      <c r="J334" s="199">
        <f>ROUND(I334*H334,2)</f>
        <v>0</v>
      </c>
      <c r="K334" s="195" t="s">
        <v>19</v>
      </c>
      <c r="L334" s="40"/>
      <c r="M334" s="200" t="s">
        <v>19</v>
      </c>
      <c r="N334" s="201" t="s">
        <v>42</v>
      </c>
      <c r="O334" s="65"/>
      <c r="P334" s="202">
        <f>O334*H334</f>
        <v>0</v>
      </c>
      <c r="Q334" s="202">
        <v>0</v>
      </c>
      <c r="R334" s="202">
        <f>Q334*H334</f>
        <v>0</v>
      </c>
      <c r="S334" s="202">
        <v>0</v>
      </c>
      <c r="T334" s="203">
        <f>S334*H334</f>
        <v>0</v>
      </c>
      <c r="U334" s="35"/>
      <c r="V334" s="35"/>
      <c r="W334" s="35"/>
      <c r="X334" s="35"/>
      <c r="Y334" s="35"/>
      <c r="Z334" s="35"/>
      <c r="AA334" s="35"/>
      <c r="AB334" s="35"/>
      <c r="AC334" s="35"/>
      <c r="AD334" s="35"/>
      <c r="AE334" s="35"/>
      <c r="AR334" s="204" t="s">
        <v>169</v>
      </c>
      <c r="AT334" s="204" t="s">
        <v>164</v>
      </c>
      <c r="AU334" s="204" t="s">
        <v>78</v>
      </c>
      <c r="AY334" s="18" t="s">
        <v>162</v>
      </c>
      <c r="BE334" s="205">
        <f>IF(N334="základní",J334,0)</f>
        <v>0</v>
      </c>
      <c r="BF334" s="205">
        <f>IF(N334="snížená",J334,0)</f>
        <v>0</v>
      </c>
      <c r="BG334" s="205">
        <f>IF(N334="zákl. přenesená",J334,0)</f>
        <v>0</v>
      </c>
      <c r="BH334" s="205">
        <f>IF(N334="sníž. přenesená",J334,0)</f>
        <v>0</v>
      </c>
      <c r="BI334" s="205">
        <f>IF(N334="nulová",J334,0)</f>
        <v>0</v>
      </c>
      <c r="BJ334" s="18" t="s">
        <v>78</v>
      </c>
      <c r="BK334" s="205">
        <f>ROUND(I334*H334,2)</f>
        <v>0</v>
      </c>
      <c r="BL334" s="18" t="s">
        <v>169</v>
      </c>
      <c r="BM334" s="204" t="s">
        <v>1639</v>
      </c>
    </row>
    <row r="335" spans="1:65" s="2" customFormat="1" ht="19.5">
      <c r="A335" s="35"/>
      <c r="B335" s="36"/>
      <c r="C335" s="37"/>
      <c r="D335" s="206" t="s">
        <v>264</v>
      </c>
      <c r="E335" s="37"/>
      <c r="F335" s="207" t="s">
        <v>2912</v>
      </c>
      <c r="G335" s="37"/>
      <c r="H335" s="37"/>
      <c r="I335" s="116"/>
      <c r="J335" s="37"/>
      <c r="K335" s="37"/>
      <c r="L335" s="40"/>
      <c r="M335" s="208"/>
      <c r="N335" s="209"/>
      <c r="O335" s="65"/>
      <c r="P335" s="65"/>
      <c r="Q335" s="65"/>
      <c r="R335" s="65"/>
      <c r="S335" s="65"/>
      <c r="T335" s="66"/>
      <c r="U335" s="35"/>
      <c r="V335" s="35"/>
      <c r="W335" s="35"/>
      <c r="X335" s="35"/>
      <c r="Y335" s="35"/>
      <c r="Z335" s="35"/>
      <c r="AA335" s="35"/>
      <c r="AB335" s="35"/>
      <c r="AC335" s="35"/>
      <c r="AD335" s="35"/>
      <c r="AE335" s="35"/>
      <c r="AT335" s="18" t="s">
        <v>264</v>
      </c>
      <c r="AU335" s="18" t="s">
        <v>78</v>
      </c>
    </row>
    <row r="336" spans="1:65" s="2" customFormat="1" ht="16.5" customHeight="1">
      <c r="A336" s="35"/>
      <c r="B336" s="36"/>
      <c r="C336" s="193" t="s">
        <v>945</v>
      </c>
      <c r="D336" s="193" t="s">
        <v>164</v>
      </c>
      <c r="E336" s="194" t="s">
        <v>2913</v>
      </c>
      <c r="F336" s="195" t="s">
        <v>2914</v>
      </c>
      <c r="G336" s="196" t="s">
        <v>2204</v>
      </c>
      <c r="H336" s="197">
        <v>9</v>
      </c>
      <c r="I336" s="198"/>
      <c r="J336" s="199">
        <f>ROUND(I336*H336,2)</f>
        <v>0</v>
      </c>
      <c r="K336" s="195" t="s">
        <v>19</v>
      </c>
      <c r="L336" s="40"/>
      <c r="M336" s="200" t="s">
        <v>19</v>
      </c>
      <c r="N336" s="201" t="s">
        <v>42</v>
      </c>
      <c r="O336" s="65"/>
      <c r="P336" s="202">
        <f>O336*H336</f>
        <v>0</v>
      </c>
      <c r="Q336" s="202">
        <v>0</v>
      </c>
      <c r="R336" s="202">
        <f>Q336*H336</f>
        <v>0</v>
      </c>
      <c r="S336" s="202">
        <v>0</v>
      </c>
      <c r="T336" s="203">
        <f>S336*H336</f>
        <v>0</v>
      </c>
      <c r="U336" s="35"/>
      <c r="V336" s="35"/>
      <c r="W336" s="35"/>
      <c r="X336" s="35"/>
      <c r="Y336" s="35"/>
      <c r="Z336" s="35"/>
      <c r="AA336" s="35"/>
      <c r="AB336" s="35"/>
      <c r="AC336" s="35"/>
      <c r="AD336" s="35"/>
      <c r="AE336" s="35"/>
      <c r="AR336" s="204" t="s">
        <v>169</v>
      </c>
      <c r="AT336" s="204" t="s">
        <v>164</v>
      </c>
      <c r="AU336" s="204" t="s">
        <v>78</v>
      </c>
      <c r="AY336" s="18" t="s">
        <v>162</v>
      </c>
      <c r="BE336" s="205">
        <f>IF(N336="základní",J336,0)</f>
        <v>0</v>
      </c>
      <c r="BF336" s="205">
        <f>IF(N336="snížená",J336,0)</f>
        <v>0</v>
      </c>
      <c r="BG336" s="205">
        <f>IF(N336="zákl. přenesená",J336,0)</f>
        <v>0</v>
      </c>
      <c r="BH336" s="205">
        <f>IF(N336="sníž. přenesená",J336,0)</f>
        <v>0</v>
      </c>
      <c r="BI336" s="205">
        <f>IF(N336="nulová",J336,0)</f>
        <v>0</v>
      </c>
      <c r="BJ336" s="18" t="s">
        <v>78</v>
      </c>
      <c r="BK336" s="205">
        <f>ROUND(I336*H336,2)</f>
        <v>0</v>
      </c>
      <c r="BL336" s="18" t="s">
        <v>169</v>
      </c>
      <c r="BM336" s="204" t="s">
        <v>2915</v>
      </c>
    </row>
    <row r="337" spans="1:65" s="2" customFormat="1" ht="19.5">
      <c r="A337" s="35"/>
      <c r="B337" s="36"/>
      <c r="C337" s="37"/>
      <c r="D337" s="206" t="s">
        <v>264</v>
      </c>
      <c r="E337" s="37"/>
      <c r="F337" s="207" t="s">
        <v>2916</v>
      </c>
      <c r="G337" s="37"/>
      <c r="H337" s="37"/>
      <c r="I337" s="116"/>
      <c r="J337" s="37"/>
      <c r="K337" s="37"/>
      <c r="L337" s="40"/>
      <c r="M337" s="208"/>
      <c r="N337" s="209"/>
      <c r="O337" s="65"/>
      <c r="P337" s="65"/>
      <c r="Q337" s="65"/>
      <c r="R337" s="65"/>
      <c r="S337" s="65"/>
      <c r="T337" s="66"/>
      <c r="U337" s="35"/>
      <c r="V337" s="35"/>
      <c r="W337" s="35"/>
      <c r="X337" s="35"/>
      <c r="Y337" s="35"/>
      <c r="Z337" s="35"/>
      <c r="AA337" s="35"/>
      <c r="AB337" s="35"/>
      <c r="AC337" s="35"/>
      <c r="AD337" s="35"/>
      <c r="AE337" s="35"/>
      <c r="AT337" s="18" t="s">
        <v>264</v>
      </c>
      <c r="AU337" s="18" t="s">
        <v>78</v>
      </c>
    </row>
    <row r="338" spans="1:65" s="2" customFormat="1" ht="16.5" customHeight="1">
      <c r="A338" s="35"/>
      <c r="B338" s="36"/>
      <c r="C338" s="193" t="s">
        <v>951</v>
      </c>
      <c r="D338" s="193" t="s">
        <v>164</v>
      </c>
      <c r="E338" s="194" t="s">
        <v>2917</v>
      </c>
      <c r="F338" s="195" t="s">
        <v>2918</v>
      </c>
      <c r="G338" s="196" t="s">
        <v>2204</v>
      </c>
      <c r="H338" s="197">
        <v>3</v>
      </c>
      <c r="I338" s="198"/>
      <c r="J338" s="199">
        <f>ROUND(I338*H338,2)</f>
        <v>0</v>
      </c>
      <c r="K338" s="195" t="s">
        <v>19</v>
      </c>
      <c r="L338" s="40"/>
      <c r="M338" s="200" t="s">
        <v>19</v>
      </c>
      <c r="N338" s="201" t="s">
        <v>42</v>
      </c>
      <c r="O338" s="65"/>
      <c r="P338" s="202">
        <f>O338*H338</f>
        <v>0</v>
      </c>
      <c r="Q338" s="202">
        <v>0</v>
      </c>
      <c r="R338" s="202">
        <f>Q338*H338</f>
        <v>0</v>
      </c>
      <c r="S338" s="202">
        <v>0</v>
      </c>
      <c r="T338" s="203">
        <f>S338*H338</f>
        <v>0</v>
      </c>
      <c r="U338" s="35"/>
      <c r="V338" s="35"/>
      <c r="W338" s="35"/>
      <c r="X338" s="35"/>
      <c r="Y338" s="35"/>
      <c r="Z338" s="35"/>
      <c r="AA338" s="35"/>
      <c r="AB338" s="35"/>
      <c r="AC338" s="35"/>
      <c r="AD338" s="35"/>
      <c r="AE338" s="35"/>
      <c r="AR338" s="204" t="s">
        <v>169</v>
      </c>
      <c r="AT338" s="204" t="s">
        <v>164</v>
      </c>
      <c r="AU338" s="204" t="s">
        <v>78</v>
      </c>
      <c r="AY338" s="18" t="s">
        <v>162</v>
      </c>
      <c r="BE338" s="205">
        <f>IF(N338="základní",J338,0)</f>
        <v>0</v>
      </c>
      <c r="BF338" s="205">
        <f>IF(N338="snížená",J338,0)</f>
        <v>0</v>
      </c>
      <c r="BG338" s="205">
        <f>IF(N338="zákl. přenesená",J338,0)</f>
        <v>0</v>
      </c>
      <c r="BH338" s="205">
        <f>IF(N338="sníž. přenesená",J338,0)</f>
        <v>0</v>
      </c>
      <c r="BI338" s="205">
        <f>IF(N338="nulová",J338,0)</f>
        <v>0</v>
      </c>
      <c r="BJ338" s="18" t="s">
        <v>78</v>
      </c>
      <c r="BK338" s="205">
        <f>ROUND(I338*H338,2)</f>
        <v>0</v>
      </c>
      <c r="BL338" s="18" t="s">
        <v>169</v>
      </c>
      <c r="BM338" s="204" t="s">
        <v>1698</v>
      </c>
    </row>
    <row r="339" spans="1:65" s="2" customFormat="1" ht="19.5">
      <c r="A339" s="35"/>
      <c r="B339" s="36"/>
      <c r="C339" s="37"/>
      <c r="D339" s="206" t="s">
        <v>264</v>
      </c>
      <c r="E339" s="37"/>
      <c r="F339" s="207" t="s">
        <v>2919</v>
      </c>
      <c r="G339" s="37"/>
      <c r="H339" s="37"/>
      <c r="I339" s="116"/>
      <c r="J339" s="37"/>
      <c r="K339" s="37"/>
      <c r="L339" s="40"/>
      <c r="M339" s="208"/>
      <c r="N339" s="209"/>
      <c r="O339" s="65"/>
      <c r="P339" s="65"/>
      <c r="Q339" s="65"/>
      <c r="R339" s="65"/>
      <c r="S339" s="65"/>
      <c r="T339" s="66"/>
      <c r="U339" s="35"/>
      <c r="V339" s="35"/>
      <c r="W339" s="35"/>
      <c r="X339" s="35"/>
      <c r="Y339" s="35"/>
      <c r="Z339" s="35"/>
      <c r="AA339" s="35"/>
      <c r="AB339" s="35"/>
      <c r="AC339" s="35"/>
      <c r="AD339" s="35"/>
      <c r="AE339" s="35"/>
      <c r="AT339" s="18" t="s">
        <v>264</v>
      </c>
      <c r="AU339" s="18" t="s">
        <v>78</v>
      </c>
    </row>
    <row r="340" spans="1:65" s="2" customFormat="1" ht="16.5" customHeight="1">
      <c r="A340" s="35"/>
      <c r="B340" s="36"/>
      <c r="C340" s="193" t="s">
        <v>958</v>
      </c>
      <c r="D340" s="193" t="s">
        <v>164</v>
      </c>
      <c r="E340" s="194" t="s">
        <v>2920</v>
      </c>
      <c r="F340" s="195" t="s">
        <v>2886</v>
      </c>
      <c r="G340" s="196" t="s">
        <v>262</v>
      </c>
      <c r="H340" s="197">
        <v>0.4</v>
      </c>
      <c r="I340" s="198"/>
      <c r="J340" s="199">
        <f>ROUND(I340*H340,2)</f>
        <v>0</v>
      </c>
      <c r="K340" s="195" t="s">
        <v>19</v>
      </c>
      <c r="L340" s="40"/>
      <c r="M340" s="253" t="s">
        <v>19</v>
      </c>
      <c r="N340" s="254" t="s">
        <v>42</v>
      </c>
      <c r="O340" s="255"/>
      <c r="P340" s="256">
        <f>O340*H340</f>
        <v>0</v>
      </c>
      <c r="Q340" s="256">
        <v>0</v>
      </c>
      <c r="R340" s="256">
        <f>Q340*H340</f>
        <v>0</v>
      </c>
      <c r="S340" s="256">
        <v>0</v>
      </c>
      <c r="T340" s="257">
        <f>S340*H340</f>
        <v>0</v>
      </c>
      <c r="U340" s="35"/>
      <c r="V340" s="35"/>
      <c r="W340" s="35"/>
      <c r="X340" s="35"/>
      <c r="Y340" s="35"/>
      <c r="Z340" s="35"/>
      <c r="AA340" s="35"/>
      <c r="AB340" s="35"/>
      <c r="AC340" s="35"/>
      <c r="AD340" s="35"/>
      <c r="AE340" s="35"/>
      <c r="AR340" s="204" t="s">
        <v>169</v>
      </c>
      <c r="AT340" s="204" t="s">
        <v>164</v>
      </c>
      <c r="AU340" s="204" t="s">
        <v>78</v>
      </c>
      <c r="AY340" s="18" t="s">
        <v>162</v>
      </c>
      <c r="BE340" s="205">
        <f>IF(N340="základní",J340,0)</f>
        <v>0</v>
      </c>
      <c r="BF340" s="205">
        <f>IF(N340="snížená",J340,0)</f>
        <v>0</v>
      </c>
      <c r="BG340" s="205">
        <f>IF(N340="zákl. přenesená",J340,0)</f>
        <v>0</v>
      </c>
      <c r="BH340" s="205">
        <f>IF(N340="sníž. přenesená",J340,0)</f>
        <v>0</v>
      </c>
      <c r="BI340" s="205">
        <f>IF(N340="nulová",J340,0)</f>
        <v>0</v>
      </c>
      <c r="BJ340" s="18" t="s">
        <v>78</v>
      </c>
      <c r="BK340" s="205">
        <f>ROUND(I340*H340,2)</f>
        <v>0</v>
      </c>
      <c r="BL340" s="18" t="s">
        <v>169</v>
      </c>
      <c r="BM340" s="204" t="s">
        <v>1711</v>
      </c>
    </row>
    <row r="341" spans="1:65" s="2" customFormat="1" ht="6.95" customHeight="1">
      <c r="A341" s="35"/>
      <c r="B341" s="48"/>
      <c r="C341" s="49"/>
      <c r="D341" s="49"/>
      <c r="E341" s="49"/>
      <c r="F341" s="49"/>
      <c r="G341" s="49"/>
      <c r="H341" s="49"/>
      <c r="I341" s="143"/>
      <c r="J341" s="49"/>
      <c r="K341" s="49"/>
      <c r="L341" s="40"/>
      <c r="M341" s="35"/>
      <c r="O341" s="35"/>
      <c r="P341" s="35"/>
      <c r="Q341" s="35"/>
      <c r="R341" s="35"/>
      <c r="S341" s="35"/>
      <c r="T341" s="35"/>
      <c r="U341" s="35"/>
      <c r="V341" s="35"/>
      <c r="W341" s="35"/>
      <c r="X341" s="35"/>
      <c r="Y341" s="35"/>
      <c r="Z341" s="35"/>
      <c r="AA341" s="35"/>
      <c r="AB341" s="35"/>
      <c r="AC341" s="35"/>
      <c r="AD341" s="35"/>
      <c r="AE341" s="35"/>
    </row>
  </sheetData>
  <sheetProtection algorithmName="SHA-512" hashValue="VCE3ZjgzMZzS7WMEheuLD4tajVZWHjc26rf2/mszxTUHh+g2TttNIXYU0iWSBXXEYnuZDCUWZAWTYH2ljH2Bsg==" saltValue="nm4IlukjTBsDHSYoO3E1bYSViYhfJaOHRrnCoA4NTi9eqAQMExhy4o2Rbcuiq1V0hehquSkhWjWHmcaaHg9JVg==" spinCount="100000" sheet="1" objects="1" scenarios="1" formatColumns="0" formatRows="0" autoFilter="0"/>
  <autoFilter ref="C89:K340" xr:uid="{00000000-0009-0000-0000-000002000000}"/>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6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91</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2921</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35.25" customHeight="1">
      <c r="A29" s="120"/>
      <c r="B29" s="121"/>
      <c r="C29" s="120"/>
      <c r="D29" s="120"/>
      <c r="E29" s="386" t="s">
        <v>2922</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ROUND(J86,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ROUND((SUM(BE86:BE161)),  2)</f>
        <v>0</v>
      </c>
      <c r="G35" s="35"/>
      <c r="H35" s="35"/>
      <c r="I35" s="132">
        <v>0.21</v>
      </c>
      <c r="J35" s="131">
        <f>ROUND(((SUM(BE86:BE161))*I35),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ROUND((SUM(BF86:BF161)),  2)</f>
        <v>0</v>
      </c>
      <c r="G36" s="35"/>
      <c r="H36" s="35"/>
      <c r="I36" s="132">
        <v>0.15</v>
      </c>
      <c r="J36" s="131">
        <f>ROUND(((SUM(BF86:BF161))*I36),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ROUND((SUM(BG86:BG161)),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ROUND((SUM(BH86:BH161)),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ROUND((SUM(BI86:BI161)),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D.06a - Vytápění, chlazení</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J86</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2923</v>
      </c>
      <c r="E64" s="155"/>
      <c r="F64" s="155"/>
      <c r="G64" s="155"/>
      <c r="H64" s="155"/>
      <c r="I64" s="156"/>
      <c r="J64" s="157">
        <f>J87</f>
        <v>0</v>
      </c>
      <c r="K64" s="153"/>
      <c r="L64" s="158"/>
    </row>
    <row r="65" spans="1:31" s="2" customFormat="1" ht="21.75" customHeight="1">
      <c r="A65" s="35"/>
      <c r="B65" s="36"/>
      <c r="C65" s="37"/>
      <c r="D65" s="37"/>
      <c r="E65" s="37"/>
      <c r="F65" s="37"/>
      <c r="G65" s="37"/>
      <c r="H65" s="37"/>
      <c r="I65" s="116"/>
      <c r="J65" s="37"/>
      <c r="K65" s="37"/>
      <c r="L65" s="117"/>
      <c r="S65" s="35"/>
      <c r="T65" s="35"/>
      <c r="U65" s="35"/>
      <c r="V65" s="35"/>
      <c r="W65" s="35"/>
      <c r="X65" s="35"/>
      <c r="Y65" s="35"/>
      <c r="Z65" s="35"/>
      <c r="AA65" s="35"/>
      <c r="AB65" s="35"/>
      <c r="AC65" s="35"/>
      <c r="AD65" s="35"/>
      <c r="AE65" s="35"/>
    </row>
    <row r="66" spans="1:31" s="2" customFormat="1" ht="6.95" customHeight="1">
      <c r="A66" s="35"/>
      <c r="B66" s="48"/>
      <c r="C66" s="49"/>
      <c r="D66" s="49"/>
      <c r="E66" s="49"/>
      <c r="F66" s="49"/>
      <c r="G66" s="49"/>
      <c r="H66" s="49"/>
      <c r="I66" s="143"/>
      <c r="J66" s="49"/>
      <c r="K66" s="49"/>
      <c r="L66" s="117"/>
      <c r="S66" s="35"/>
      <c r="T66" s="35"/>
      <c r="U66" s="35"/>
      <c r="V66" s="35"/>
      <c r="W66" s="35"/>
      <c r="X66" s="35"/>
      <c r="Y66" s="35"/>
      <c r="Z66" s="35"/>
      <c r="AA66" s="35"/>
      <c r="AB66" s="35"/>
      <c r="AC66" s="35"/>
      <c r="AD66" s="35"/>
      <c r="AE66" s="35"/>
    </row>
    <row r="70" spans="1:31" s="2" customFormat="1" ht="6.95" customHeight="1">
      <c r="A70" s="35"/>
      <c r="B70" s="50"/>
      <c r="C70" s="51"/>
      <c r="D70" s="51"/>
      <c r="E70" s="51"/>
      <c r="F70" s="51"/>
      <c r="G70" s="51"/>
      <c r="H70" s="51"/>
      <c r="I70" s="146"/>
      <c r="J70" s="51"/>
      <c r="K70" s="51"/>
      <c r="L70" s="117"/>
      <c r="S70" s="35"/>
      <c r="T70" s="35"/>
      <c r="U70" s="35"/>
      <c r="V70" s="35"/>
      <c r="W70" s="35"/>
      <c r="X70" s="35"/>
      <c r="Y70" s="35"/>
      <c r="Z70" s="35"/>
      <c r="AA70" s="35"/>
      <c r="AB70" s="35"/>
      <c r="AC70" s="35"/>
      <c r="AD70" s="35"/>
      <c r="AE70" s="35"/>
    </row>
    <row r="71" spans="1:31" s="2" customFormat="1" ht="24.95" customHeight="1">
      <c r="A71" s="35"/>
      <c r="B71" s="36"/>
      <c r="C71" s="24" t="s">
        <v>147</v>
      </c>
      <c r="D71" s="37"/>
      <c r="E71" s="37"/>
      <c r="F71" s="37"/>
      <c r="G71" s="37"/>
      <c r="H71" s="37"/>
      <c r="I71" s="116"/>
      <c r="J71" s="37"/>
      <c r="K71" s="37"/>
      <c r="L71" s="117"/>
      <c r="S71" s="35"/>
      <c r="T71" s="35"/>
      <c r="U71" s="35"/>
      <c r="V71" s="35"/>
      <c r="W71" s="35"/>
      <c r="X71" s="35"/>
      <c r="Y71" s="35"/>
      <c r="Z71" s="35"/>
      <c r="AA71" s="35"/>
      <c r="AB71" s="35"/>
      <c r="AC71" s="35"/>
      <c r="AD71" s="35"/>
      <c r="AE71" s="35"/>
    </row>
    <row r="72" spans="1:31" s="2" customFormat="1" ht="6.95" customHeight="1">
      <c r="A72" s="35"/>
      <c r="B72" s="36"/>
      <c r="C72" s="37"/>
      <c r="D72" s="37"/>
      <c r="E72" s="37"/>
      <c r="F72" s="37"/>
      <c r="G72" s="37"/>
      <c r="H72" s="37"/>
      <c r="I72" s="116"/>
      <c r="J72" s="37"/>
      <c r="K72" s="37"/>
      <c r="L72" s="117"/>
      <c r="S72" s="35"/>
      <c r="T72" s="35"/>
      <c r="U72" s="35"/>
      <c r="V72" s="35"/>
      <c r="W72" s="35"/>
      <c r="X72" s="35"/>
      <c r="Y72" s="35"/>
      <c r="Z72" s="35"/>
      <c r="AA72" s="35"/>
      <c r="AB72" s="35"/>
      <c r="AC72" s="35"/>
      <c r="AD72" s="35"/>
      <c r="AE72" s="35"/>
    </row>
    <row r="73" spans="1:31" s="2" customFormat="1" ht="12" customHeight="1">
      <c r="A73" s="35"/>
      <c r="B73" s="36"/>
      <c r="C73" s="30" t="s">
        <v>16</v>
      </c>
      <c r="D73" s="37"/>
      <c r="E73" s="37"/>
      <c r="F73" s="37"/>
      <c r="G73" s="37"/>
      <c r="H73" s="37"/>
      <c r="I73" s="116"/>
      <c r="J73" s="37"/>
      <c r="K73" s="37"/>
      <c r="L73" s="117"/>
      <c r="S73" s="35"/>
      <c r="T73" s="35"/>
      <c r="U73" s="35"/>
      <c r="V73" s="35"/>
      <c r="W73" s="35"/>
      <c r="X73" s="35"/>
      <c r="Y73" s="35"/>
      <c r="Z73" s="35"/>
      <c r="AA73" s="35"/>
      <c r="AB73" s="35"/>
      <c r="AC73" s="35"/>
      <c r="AD73" s="35"/>
      <c r="AE73" s="35"/>
    </row>
    <row r="74" spans="1:31" s="2" customFormat="1" ht="16.5" customHeight="1">
      <c r="A74" s="35"/>
      <c r="B74" s="36"/>
      <c r="C74" s="37"/>
      <c r="D74" s="37"/>
      <c r="E74" s="387" t="str">
        <f>E7</f>
        <v>Sportovní hala Sušice</v>
      </c>
      <c r="F74" s="388"/>
      <c r="G74" s="388"/>
      <c r="H74" s="388"/>
      <c r="I74" s="116"/>
      <c r="J74" s="37"/>
      <c r="K74" s="37"/>
      <c r="L74" s="117"/>
      <c r="S74" s="35"/>
      <c r="T74" s="35"/>
      <c r="U74" s="35"/>
      <c r="V74" s="35"/>
      <c r="W74" s="35"/>
      <c r="X74" s="35"/>
      <c r="Y74" s="35"/>
      <c r="Z74" s="35"/>
      <c r="AA74" s="35"/>
      <c r="AB74" s="35"/>
      <c r="AC74" s="35"/>
      <c r="AD74" s="35"/>
      <c r="AE74" s="35"/>
    </row>
    <row r="75" spans="1:31" s="1" customFormat="1" ht="12" customHeight="1">
      <c r="B75" s="22"/>
      <c r="C75" s="30" t="s">
        <v>105</v>
      </c>
      <c r="D75" s="23"/>
      <c r="E75" s="23"/>
      <c r="F75" s="23"/>
      <c r="G75" s="23"/>
      <c r="H75" s="23"/>
      <c r="I75" s="109"/>
      <c r="J75" s="23"/>
      <c r="K75" s="23"/>
      <c r="L75" s="21"/>
    </row>
    <row r="76" spans="1:31" s="2" customFormat="1" ht="16.5" customHeight="1">
      <c r="A76" s="35"/>
      <c r="B76" s="36"/>
      <c r="C76" s="37"/>
      <c r="D76" s="37"/>
      <c r="E76" s="387" t="s">
        <v>106</v>
      </c>
      <c r="F76" s="389"/>
      <c r="G76" s="389"/>
      <c r="H76" s="389"/>
      <c r="I76" s="116"/>
      <c r="J76" s="37"/>
      <c r="K76" s="37"/>
      <c r="L76" s="117"/>
      <c r="S76" s="35"/>
      <c r="T76" s="35"/>
      <c r="U76" s="35"/>
      <c r="V76" s="35"/>
      <c r="W76" s="35"/>
      <c r="X76" s="35"/>
      <c r="Y76" s="35"/>
      <c r="Z76" s="35"/>
      <c r="AA76" s="35"/>
      <c r="AB76" s="35"/>
      <c r="AC76" s="35"/>
      <c r="AD76" s="35"/>
      <c r="AE76" s="35"/>
    </row>
    <row r="77" spans="1:31" s="2" customFormat="1" ht="12" customHeight="1">
      <c r="A77" s="35"/>
      <c r="B77" s="36"/>
      <c r="C77" s="30" t="s">
        <v>107</v>
      </c>
      <c r="D77" s="37"/>
      <c r="E77" s="37"/>
      <c r="F77" s="37"/>
      <c r="G77" s="37"/>
      <c r="H77" s="37"/>
      <c r="I77" s="116"/>
      <c r="J77" s="37"/>
      <c r="K77" s="37"/>
      <c r="L77" s="117"/>
      <c r="S77" s="35"/>
      <c r="T77" s="35"/>
      <c r="U77" s="35"/>
      <c r="V77" s="35"/>
      <c r="W77" s="35"/>
      <c r="X77" s="35"/>
      <c r="Y77" s="35"/>
      <c r="Z77" s="35"/>
      <c r="AA77" s="35"/>
      <c r="AB77" s="35"/>
      <c r="AC77" s="35"/>
      <c r="AD77" s="35"/>
      <c r="AE77" s="35"/>
    </row>
    <row r="78" spans="1:31" s="2" customFormat="1" ht="16.5" customHeight="1">
      <c r="A78" s="35"/>
      <c r="B78" s="36"/>
      <c r="C78" s="37"/>
      <c r="D78" s="37"/>
      <c r="E78" s="336" t="str">
        <f>E11</f>
        <v>D.06a - Vytápění, chlazení</v>
      </c>
      <c r="F78" s="389"/>
      <c r="G78" s="389"/>
      <c r="H78" s="389"/>
      <c r="I78" s="116"/>
      <c r="J78" s="37"/>
      <c r="K78" s="37"/>
      <c r="L78" s="117"/>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116"/>
      <c r="J79" s="37"/>
      <c r="K79" s="37"/>
      <c r="L79" s="117"/>
      <c r="S79" s="35"/>
      <c r="T79" s="35"/>
      <c r="U79" s="35"/>
      <c r="V79" s="35"/>
      <c r="W79" s="35"/>
      <c r="X79" s="35"/>
      <c r="Y79" s="35"/>
      <c r="Z79" s="35"/>
      <c r="AA79" s="35"/>
      <c r="AB79" s="35"/>
      <c r="AC79" s="35"/>
      <c r="AD79" s="35"/>
      <c r="AE79" s="35"/>
    </row>
    <row r="80" spans="1:31" s="2" customFormat="1" ht="12" customHeight="1">
      <c r="A80" s="35"/>
      <c r="B80" s="36"/>
      <c r="C80" s="30" t="s">
        <v>21</v>
      </c>
      <c r="D80" s="37"/>
      <c r="E80" s="37"/>
      <c r="F80" s="28" t="str">
        <f>F14</f>
        <v xml:space="preserve"> </v>
      </c>
      <c r="G80" s="37"/>
      <c r="H80" s="37"/>
      <c r="I80" s="118" t="s">
        <v>23</v>
      </c>
      <c r="J80" s="60" t="str">
        <f>IF(J14="","",J14)</f>
        <v>12. 3. 2019</v>
      </c>
      <c r="K80" s="37"/>
      <c r="L80" s="117"/>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116"/>
      <c r="J81" s="37"/>
      <c r="K81" s="37"/>
      <c r="L81" s="117"/>
      <c r="S81" s="35"/>
      <c r="T81" s="35"/>
      <c r="U81" s="35"/>
      <c r="V81" s="35"/>
      <c r="W81" s="35"/>
      <c r="X81" s="35"/>
      <c r="Y81" s="35"/>
      <c r="Z81" s="35"/>
      <c r="AA81" s="35"/>
      <c r="AB81" s="35"/>
      <c r="AC81" s="35"/>
      <c r="AD81" s="35"/>
      <c r="AE81" s="35"/>
    </row>
    <row r="82" spans="1:65" s="2" customFormat="1" ht="40.15" customHeight="1">
      <c r="A82" s="35"/>
      <c r="B82" s="36"/>
      <c r="C82" s="30" t="s">
        <v>25</v>
      </c>
      <c r="D82" s="37"/>
      <c r="E82" s="37"/>
      <c r="F82" s="28" t="str">
        <f>E17</f>
        <v>Město Sušice, nám. Svobody 138, 342 01 Sušice</v>
      </c>
      <c r="G82" s="37"/>
      <c r="H82" s="37"/>
      <c r="I82" s="118" t="s">
        <v>31</v>
      </c>
      <c r="J82" s="33" t="str">
        <f>E23</f>
        <v>APRIS 3MP s.r.o., Baarova 36, 140 00 Praha 4</v>
      </c>
      <c r="K82" s="37"/>
      <c r="L82" s="117"/>
      <c r="S82" s="35"/>
      <c r="T82" s="35"/>
      <c r="U82" s="35"/>
      <c r="V82" s="35"/>
      <c r="W82" s="35"/>
      <c r="X82" s="35"/>
      <c r="Y82" s="35"/>
      <c r="Z82" s="35"/>
      <c r="AA82" s="35"/>
      <c r="AB82" s="35"/>
      <c r="AC82" s="35"/>
      <c r="AD82" s="35"/>
      <c r="AE82" s="35"/>
    </row>
    <row r="83" spans="1:65" s="2" customFormat="1" ht="15.2" customHeight="1">
      <c r="A83" s="35"/>
      <c r="B83" s="36"/>
      <c r="C83" s="30" t="s">
        <v>29</v>
      </c>
      <c r="D83" s="37"/>
      <c r="E83" s="37"/>
      <c r="F83" s="28" t="str">
        <f>IF(E20="","",E20)</f>
        <v>Vyplň údaj</v>
      </c>
      <c r="G83" s="37"/>
      <c r="H83" s="37"/>
      <c r="I83" s="118" t="s">
        <v>34</v>
      </c>
      <c r="J83" s="33" t="str">
        <f>E26</f>
        <v xml:space="preserve"> </v>
      </c>
      <c r="K83" s="37"/>
      <c r="L83" s="117"/>
      <c r="S83" s="35"/>
      <c r="T83" s="35"/>
      <c r="U83" s="35"/>
      <c r="V83" s="35"/>
      <c r="W83" s="35"/>
      <c r="X83" s="35"/>
      <c r="Y83" s="35"/>
      <c r="Z83" s="35"/>
      <c r="AA83" s="35"/>
      <c r="AB83" s="35"/>
      <c r="AC83" s="35"/>
      <c r="AD83" s="35"/>
      <c r="AE83" s="35"/>
    </row>
    <row r="84" spans="1:65" s="2" customFormat="1" ht="10.35" customHeight="1">
      <c r="A84" s="35"/>
      <c r="B84" s="36"/>
      <c r="C84" s="37"/>
      <c r="D84" s="37"/>
      <c r="E84" s="37"/>
      <c r="F84" s="37"/>
      <c r="G84" s="37"/>
      <c r="H84" s="37"/>
      <c r="I84" s="116"/>
      <c r="J84" s="37"/>
      <c r="K84" s="37"/>
      <c r="L84" s="117"/>
      <c r="S84" s="35"/>
      <c r="T84" s="35"/>
      <c r="U84" s="35"/>
      <c r="V84" s="35"/>
      <c r="W84" s="35"/>
      <c r="X84" s="35"/>
      <c r="Y84" s="35"/>
      <c r="Z84" s="35"/>
      <c r="AA84" s="35"/>
      <c r="AB84" s="35"/>
      <c r="AC84" s="35"/>
      <c r="AD84" s="35"/>
      <c r="AE84" s="35"/>
    </row>
    <row r="85" spans="1:65" s="11" customFormat="1" ht="29.25" customHeight="1">
      <c r="A85" s="165"/>
      <c r="B85" s="166"/>
      <c r="C85" s="167" t="s">
        <v>148</v>
      </c>
      <c r="D85" s="168" t="s">
        <v>56</v>
      </c>
      <c r="E85" s="168" t="s">
        <v>52</v>
      </c>
      <c r="F85" s="168" t="s">
        <v>53</v>
      </c>
      <c r="G85" s="168" t="s">
        <v>149</v>
      </c>
      <c r="H85" s="168" t="s">
        <v>150</v>
      </c>
      <c r="I85" s="169" t="s">
        <v>151</v>
      </c>
      <c r="J85" s="168" t="s">
        <v>111</v>
      </c>
      <c r="K85" s="170" t="s">
        <v>152</v>
      </c>
      <c r="L85" s="171"/>
      <c r="M85" s="69" t="s">
        <v>19</v>
      </c>
      <c r="N85" s="70" t="s">
        <v>41</v>
      </c>
      <c r="O85" s="70" t="s">
        <v>153</v>
      </c>
      <c r="P85" s="70" t="s">
        <v>154</v>
      </c>
      <c r="Q85" s="70" t="s">
        <v>155</v>
      </c>
      <c r="R85" s="70" t="s">
        <v>156</v>
      </c>
      <c r="S85" s="70" t="s">
        <v>157</v>
      </c>
      <c r="T85" s="71" t="s">
        <v>158</v>
      </c>
      <c r="U85" s="165"/>
      <c r="V85" s="165"/>
      <c r="W85" s="165"/>
      <c r="X85" s="165"/>
      <c r="Y85" s="165"/>
      <c r="Z85" s="165"/>
      <c r="AA85" s="165"/>
      <c r="AB85" s="165"/>
      <c r="AC85" s="165"/>
      <c r="AD85" s="165"/>
      <c r="AE85" s="165"/>
    </row>
    <row r="86" spans="1:65" s="2" customFormat="1" ht="22.9" customHeight="1">
      <c r="A86" s="35"/>
      <c r="B86" s="36"/>
      <c r="C86" s="76" t="s">
        <v>159</v>
      </c>
      <c r="D86" s="37"/>
      <c r="E86" s="37"/>
      <c r="F86" s="37"/>
      <c r="G86" s="37"/>
      <c r="H86" s="37"/>
      <c r="I86" s="116"/>
      <c r="J86" s="172">
        <f>BK86</f>
        <v>0</v>
      </c>
      <c r="K86" s="37"/>
      <c r="L86" s="40"/>
      <c r="M86" s="72"/>
      <c r="N86" s="173"/>
      <c r="O86" s="73"/>
      <c r="P86" s="174">
        <f>P87</f>
        <v>0</v>
      </c>
      <c r="Q86" s="73"/>
      <c r="R86" s="174">
        <f>R87</f>
        <v>0</v>
      </c>
      <c r="S86" s="73"/>
      <c r="T86" s="175">
        <f>T87</f>
        <v>0</v>
      </c>
      <c r="U86" s="35"/>
      <c r="V86" s="35"/>
      <c r="W86" s="35"/>
      <c r="X86" s="35"/>
      <c r="Y86" s="35"/>
      <c r="Z86" s="35"/>
      <c r="AA86" s="35"/>
      <c r="AB86" s="35"/>
      <c r="AC86" s="35"/>
      <c r="AD86" s="35"/>
      <c r="AE86" s="35"/>
      <c r="AT86" s="18" t="s">
        <v>70</v>
      </c>
      <c r="AU86" s="18" t="s">
        <v>112</v>
      </c>
      <c r="BK86" s="176">
        <f>BK87</f>
        <v>0</v>
      </c>
    </row>
    <row r="87" spans="1:65" s="12" customFormat="1" ht="25.9" customHeight="1">
      <c r="B87" s="177"/>
      <c r="C87" s="178"/>
      <c r="D87" s="179" t="s">
        <v>70</v>
      </c>
      <c r="E87" s="180" t="s">
        <v>2573</v>
      </c>
      <c r="F87" s="180" t="s">
        <v>2924</v>
      </c>
      <c r="G87" s="178"/>
      <c r="H87" s="178"/>
      <c r="I87" s="181"/>
      <c r="J87" s="182">
        <f>BK87</f>
        <v>0</v>
      </c>
      <c r="K87" s="178"/>
      <c r="L87" s="183"/>
      <c r="M87" s="184"/>
      <c r="N87" s="185"/>
      <c r="O87" s="185"/>
      <c r="P87" s="186">
        <f>SUM(P88:P161)</f>
        <v>0</v>
      </c>
      <c r="Q87" s="185"/>
      <c r="R87" s="186">
        <f>SUM(R88:R161)</f>
        <v>0</v>
      </c>
      <c r="S87" s="185"/>
      <c r="T87" s="187">
        <f>SUM(T88:T161)</f>
        <v>0</v>
      </c>
      <c r="AR87" s="188" t="s">
        <v>78</v>
      </c>
      <c r="AT87" s="189" t="s">
        <v>70</v>
      </c>
      <c r="AU87" s="189" t="s">
        <v>71</v>
      </c>
      <c r="AY87" s="188" t="s">
        <v>162</v>
      </c>
      <c r="BK87" s="190">
        <f>SUM(BK88:BK161)</f>
        <v>0</v>
      </c>
    </row>
    <row r="88" spans="1:65" s="2" customFormat="1" ht="21.75" customHeight="1">
      <c r="A88" s="35"/>
      <c r="B88" s="36"/>
      <c r="C88" s="193" t="s">
        <v>78</v>
      </c>
      <c r="D88" s="193" t="s">
        <v>164</v>
      </c>
      <c r="E88" s="194" t="s">
        <v>2574</v>
      </c>
      <c r="F88" s="195" t="s">
        <v>2925</v>
      </c>
      <c r="G88" s="196" t="s">
        <v>2926</v>
      </c>
      <c r="H88" s="197">
        <v>1</v>
      </c>
      <c r="I88" s="198"/>
      <c r="J88" s="199">
        <f t="shared" ref="J88:J119" si="0">ROUND(I88*H88,2)</f>
        <v>0</v>
      </c>
      <c r="K88" s="195" t="s">
        <v>19</v>
      </c>
      <c r="L88" s="40"/>
      <c r="M88" s="200" t="s">
        <v>19</v>
      </c>
      <c r="N88" s="201" t="s">
        <v>42</v>
      </c>
      <c r="O88" s="65"/>
      <c r="P88" s="202">
        <f t="shared" ref="P88:P119" si="1">O88*H88</f>
        <v>0</v>
      </c>
      <c r="Q88" s="202">
        <v>0</v>
      </c>
      <c r="R88" s="202">
        <f t="shared" ref="R88:R119" si="2">Q88*H88</f>
        <v>0</v>
      </c>
      <c r="S88" s="202">
        <v>0</v>
      </c>
      <c r="T88" s="203">
        <f t="shared" ref="T88:T119" si="3">S88*H88</f>
        <v>0</v>
      </c>
      <c r="U88" s="35"/>
      <c r="V88" s="35"/>
      <c r="W88" s="35"/>
      <c r="X88" s="35"/>
      <c r="Y88" s="35"/>
      <c r="Z88" s="35"/>
      <c r="AA88" s="35"/>
      <c r="AB88" s="35"/>
      <c r="AC88" s="35"/>
      <c r="AD88" s="35"/>
      <c r="AE88" s="35"/>
      <c r="AR88" s="204" t="s">
        <v>169</v>
      </c>
      <c r="AT88" s="204" t="s">
        <v>164</v>
      </c>
      <c r="AU88" s="204" t="s">
        <v>78</v>
      </c>
      <c r="AY88" s="18" t="s">
        <v>162</v>
      </c>
      <c r="BE88" s="205">
        <f t="shared" ref="BE88:BE119" si="4">IF(N88="základní",J88,0)</f>
        <v>0</v>
      </c>
      <c r="BF88" s="205">
        <f t="shared" ref="BF88:BF119" si="5">IF(N88="snížená",J88,0)</f>
        <v>0</v>
      </c>
      <c r="BG88" s="205">
        <f t="shared" ref="BG88:BG119" si="6">IF(N88="zákl. přenesená",J88,0)</f>
        <v>0</v>
      </c>
      <c r="BH88" s="205">
        <f t="shared" ref="BH88:BH119" si="7">IF(N88="sníž. přenesená",J88,0)</f>
        <v>0</v>
      </c>
      <c r="BI88" s="205">
        <f t="shared" ref="BI88:BI119" si="8">IF(N88="nulová",J88,0)</f>
        <v>0</v>
      </c>
      <c r="BJ88" s="18" t="s">
        <v>78</v>
      </c>
      <c r="BK88" s="205">
        <f t="shared" ref="BK88:BK119" si="9">ROUND(I88*H88,2)</f>
        <v>0</v>
      </c>
      <c r="BL88" s="18" t="s">
        <v>169</v>
      </c>
      <c r="BM88" s="204" t="s">
        <v>80</v>
      </c>
    </row>
    <row r="89" spans="1:65" s="2" customFormat="1" ht="21.75" customHeight="1">
      <c r="A89" s="35"/>
      <c r="B89" s="36"/>
      <c r="C89" s="193" t="s">
        <v>80</v>
      </c>
      <c r="D89" s="193" t="s">
        <v>164</v>
      </c>
      <c r="E89" s="194" t="s">
        <v>2576</v>
      </c>
      <c r="F89" s="195" t="s">
        <v>2927</v>
      </c>
      <c r="G89" s="196" t="s">
        <v>2204</v>
      </c>
      <c r="H89" s="197">
        <v>1</v>
      </c>
      <c r="I89" s="198"/>
      <c r="J89" s="199">
        <f t="shared" si="0"/>
        <v>0</v>
      </c>
      <c r="K89" s="195" t="s">
        <v>19</v>
      </c>
      <c r="L89" s="40"/>
      <c r="M89" s="200" t="s">
        <v>19</v>
      </c>
      <c r="N89" s="201" t="s">
        <v>42</v>
      </c>
      <c r="O89" s="65"/>
      <c r="P89" s="202">
        <f t="shared" si="1"/>
        <v>0</v>
      </c>
      <c r="Q89" s="202">
        <v>0</v>
      </c>
      <c r="R89" s="202">
        <f t="shared" si="2"/>
        <v>0</v>
      </c>
      <c r="S89" s="202">
        <v>0</v>
      </c>
      <c r="T89" s="203">
        <f t="shared" si="3"/>
        <v>0</v>
      </c>
      <c r="U89" s="35"/>
      <c r="V89" s="35"/>
      <c r="W89" s="35"/>
      <c r="X89" s="35"/>
      <c r="Y89" s="35"/>
      <c r="Z89" s="35"/>
      <c r="AA89" s="35"/>
      <c r="AB89" s="35"/>
      <c r="AC89" s="35"/>
      <c r="AD89" s="35"/>
      <c r="AE89" s="35"/>
      <c r="AR89" s="204" t="s">
        <v>169</v>
      </c>
      <c r="AT89" s="204" t="s">
        <v>164</v>
      </c>
      <c r="AU89" s="204" t="s">
        <v>78</v>
      </c>
      <c r="AY89" s="18" t="s">
        <v>162</v>
      </c>
      <c r="BE89" s="205">
        <f t="shared" si="4"/>
        <v>0</v>
      </c>
      <c r="BF89" s="205">
        <f t="shared" si="5"/>
        <v>0</v>
      </c>
      <c r="BG89" s="205">
        <f t="shared" si="6"/>
        <v>0</v>
      </c>
      <c r="BH89" s="205">
        <f t="shared" si="7"/>
        <v>0</v>
      </c>
      <c r="BI89" s="205">
        <f t="shared" si="8"/>
        <v>0</v>
      </c>
      <c r="BJ89" s="18" t="s">
        <v>78</v>
      </c>
      <c r="BK89" s="205">
        <f t="shared" si="9"/>
        <v>0</v>
      </c>
      <c r="BL89" s="18" t="s">
        <v>169</v>
      </c>
      <c r="BM89" s="204" t="s">
        <v>169</v>
      </c>
    </row>
    <row r="90" spans="1:65" s="2" customFormat="1" ht="16.5" customHeight="1">
      <c r="A90" s="35"/>
      <c r="B90" s="36"/>
      <c r="C90" s="193" t="s">
        <v>178</v>
      </c>
      <c r="D90" s="193" t="s">
        <v>164</v>
      </c>
      <c r="E90" s="194" t="s">
        <v>2578</v>
      </c>
      <c r="F90" s="195" t="s">
        <v>2928</v>
      </c>
      <c r="G90" s="196" t="s">
        <v>2204</v>
      </c>
      <c r="H90" s="197">
        <v>14</v>
      </c>
      <c r="I90" s="198"/>
      <c r="J90" s="199">
        <f t="shared" si="0"/>
        <v>0</v>
      </c>
      <c r="K90" s="195" t="s">
        <v>19</v>
      </c>
      <c r="L90" s="40"/>
      <c r="M90" s="200" t="s">
        <v>19</v>
      </c>
      <c r="N90" s="201" t="s">
        <v>42</v>
      </c>
      <c r="O90" s="65"/>
      <c r="P90" s="202">
        <f t="shared" si="1"/>
        <v>0</v>
      </c>
      <c r="Q90" s="202">
        <v>0</v>
      </c>
      <c r="R90" s="202">
        <f t="shared" si="2"/>
        <v>0</v>
      </c>
      <c r="S90" s="202">
        <v>0</v>
      </c>
      <c r="T90" s="203">
        <f t="shared" si="3"/>
        <v>0</v>
      </c>
      <c r="U90" s="35"/>
      <c r="V90" s="35"/>
      <c r="W90" s="35"/>
      <c r="X90" s="35"/>
      <c r="Y90" s="35"/>
      <c r="Z90" s="35"/>
      <c r="AA90" s="35"/>
      <c r="AB90" s="35"/>
      <c r="AC90" s="35"/>
      <c r="AD90" s="35"/>
      <c r="AE90" s="35"/>
      <c r="AR90" s="204" t="s">
        <v>169</v>
      </c>
      <c r="AT90" s="204" t="s">
        <v>164</v>
      </c>
      <c r="AU90" s="204" t="s">
        <v>78</v>
      </c>
      <c r="AY90" s="18" t="s">
        <v>162</v>
      </c>
      <c r="BE90" s="205">
        <f t="shared" si="4"/>
        <v>0</v>
      </c>
      <c r="BF90" s="205">
        <f t="shared" si="5"/>
        <v>0</v>
      </c>
      <c r="BG90" s="205">
        <f t="shared" si="6"/>
        <v>0</v>
      </c>
      <c r="BH90" s="205">
        <f t="shared" si="7"/>
        <v>0</v>
      </c>
      <c r="BI90" s="205">
        <f t="shared" si="8"/>
        <v>0</v>
      </c>
      <c r="BJ90" s="18" t="s">
        <v>78</v>
      </c>
      <c r="BK90" s="205">
        <f t="shared" si="9"/>
        <v>0</v>
      </c>
      <c r="BL90" s="18" t="s">
        <v>169</v>
      </c>
      <c r="BM90" s="204" t="s">
        <v>196</v>
      </c>
    </row>
    <row r="91" spans="1:65" s="2" customFormat="1" ht="16.5" customHeight="1">
      <c r="A91" s="35"/>
      <c r="B91" s="36"/>
      <c r="C91" s="193" t="s">
        <v>169</v>
      </c>
      <c r="D91" s="193" t="s">
        <v>164</v>
      </c>
      <c r="E91" s="194" t="s">
        <v>2580</v>
      </c>
      <c r="F91" s="195" t="s">
        <v>2929</v>
      </c>
      <c r="G91" s="196" t="s">
        <v>2204</v>
      </c>
      <c r="H91" s="197">
        <v>16</v>
      </c>
      <c r="I91" s="198"/>
      <c r="J91" s="199">
        <f t="shared" si="0"/>
        <v>0</v>
      </c>
      <c r="K91" s="195" t="s">
        <v>19</v>
      </c>
      <c r="L91" s="40"/>
      <c r="M91" s="200" t="s">
        <v>19</v>
      </c>
      <c r="N91" s="201" t="s">
        <v>42</v>
      </c>
      <c r="O91" s="65"/>
      <c r="P91" s="202">
        <f t="shared" si="1"/>
        <v>0</v>
      </c>
      <c r="Q91" s="202">
        <v>0</v>
      </c>
      <c r="R91" s="202">
        <f t="shared" si="2"/>
        <v>0</v>
      </c>
      <c r="S91" s="202">
        <v>0</v>
      </c>
      <c r="T91" s="203">
        <f t="shared" si="3"/>
        <v>0</v>
      </c>
      <c r="U91" s="35"/>
      <c r="V91" s="35"/>
      <c r="W91" s="35"/>
      <c r="X91" s="35"/>
      <c r="Y91" s="35"/>
      <c r="Z91" s="35"/>
      <c r="AA91" s="35"/>
      <c r="AB91" s="35"/>
      <c r="AC91" s="35"/>
      <c r="AD91" s="35"/>
      <c r="AE91" s="35"/>
      <c r="AR91" s="204" t="s">
        <v>169</v>
      </c>
      <c r="AT91" s="204" t="s">
        <v>164</v>
      </c>
      <c r="AU91" s="204" t="s">
        <v>78</v>
      </c>
      <c r="AY91" s="18" t="s">
        <v>162</v>
      </c>
      <c r="BE91" s="205">
        <f t="shared" si="4"/>
        <v>0</v>
      </c>
      <c r="BF91" s="205">
        <f t="shared" si="5"/>
        <v>0</v>
      </c>
      <c r="BG91" s="205">
        <f t="shared" si="6"/>
        <v>0</v>
      </c>
      <c r="BH91" s="205">
        <f t="shared" si="7"/>
        <v>0</v>
      </c>
      <c r="BI91" s="205">
        <f t="shared" si="8"/>
        <v>0</v>
      </c>
      <c r="BJ91" s="18" t="s">
        <v>78</v>
      </c>
      <c r="BK91" s="205">
        <f t="shared" si="9"/>
        <v>0</v>
      </c>
      <c r="BL91" s="18" t="s">
        <v>169</v>
      </c>
      <c r="BM91" s="204" t="s">
        <v>207</v>
      </c>
    </row>
    <row r="92" spans="1:65" s="2" customFormat="1" ht="16.5" customHeight="1">
      <c r="A92" s="35"/>
      <c r="B92" s="36"/>
      <c r="C92" s="193" t="s">
        <v>190</v>
      </c>
      <c r="D92" s="193" t="s">
        <v>164</v>
      </c>
      <c r="E92" s="194" t="s">
        <v>2582</v>
      </c>
      <c r="F92" s="195" t="s">
        <v>2930</v>
      </c>
      <c r="G92" s="196" t="s">
        <v>2204</v>
      </c>
      <c r="H92" s="197">
        <v>1</v>
      </c>
      <c r="I92" s="198"/>
      <c r="J92" s="199">
        <f t="shared" si="0"/>
        <v>0</v>
      </c>
      <c r="K92" s="195" t="s">
        <v>19</v>
      </c>
      <c r="L92" s="40"/>
      <c r="M92" s="200" t="s">
        <v>19</v>
      </c>
      <c r="N92" s="201" t="s">
        <v>42</v>
      </c>
      <c r="O92" s="65"/>
      <c r="P92" s="202">
        <f t="shared" si="1"/>
        <v>0</v>
      </c>
      <c r="Q92" s="202">
        <v>0</v>
      </c>
      <c r="R92" s="202">
        <f t="shared" si="2"/>
        <v>0</v>
      </c>
      <c r="S92" s="202">
        <v>0</v>
      </c>
      <c r="T92" s="203">
        <f t="shared" si="3"/>
        <v>0</v>
      </c>
      <c r="U92" s="35"/>
      <c r="V92" s="35"/>
      <c r="W92" s="35"/>
      <c r="X92" s="35"/>
      <c r="Y92" s="35"/>
      <c r="Z92" s="35"/>
      <c r="AA92" s="35"/>
      <c r="AB92" s="35"/>
      <c r="AC92" s="35"/>
      <c r="AD92" s="35"/>
      <c r="AE92" s="35"/>
      <c r="AR92" s="204" t="s">
        <v>169</v>
      </c>
      <c r="AT92" s="204" t="s">
        <v>164</v>
      </c>
      <c r="AU92" s="204" t="s">
        <v>78</v>
      </c>
      <c r="AY92" s="18" t="s">
        <v>162</v>
      </c>
      <c r="BE92" s="205">
        <f t="shared" si="4"/>
        <v>0</v>
      </c>
      <c r="BF92" s="205">
        <f t="shared" si="5"/>
        <v>0</v>
      </c>
      <c r="BG92" s="205">
        <f t="shared" si="6"/>
        <v>0</v>
      </c>
      <c r="BH92" s="205">
        <f t="shared" si="7"/>
        <v>0</v>
      </c>
      <c r="BI92" s="205">
        <f t="shared" si="8"/>
        <v>0</v>
      </c>
      <c r="BJ92" s="18" t="s">
        <v>78</v>
      </c>
      <c r="BK92" s="205">
        <f t="shared" si="9"/>
        <v>0</v>
      </c>
      <c r="BL92" s="18" t="s">
        <v>169</v>
      </c>
      <c r="BM92" s="204" t="s">
        <v>218</v>
      </c>
    </row>
    <row r="93" spans="1:65" s="2" customFormat="1" ht="16.5" customHeight="1">
      <c r="A93" s="35"/>
      <c r="B93" s="36"/>
      <c r="C93" s="193" t="s">
        <v>196</v>
      </c>
      <c r="D93" s="193" t="s">
        <v>164</v>
      </c>
      <c r="E93" s="194" t="s">
        <v>2584</v>
      </c>
      <c r="F93" s="195" t="s">
        <v>2931</v>
      </c>
      <c r="G93" s="196" t="s">
        <v>2204</v>
      </c>
      <c r="H93" s="197">
        <v>1</v>
      </c>
      <c r="I93" s="198"/>
      <c r="J93" s="199">
        <f t="shared" si="0"/>
        <v>0</v>
      </c>
      <c r="K93" s="195" t="s">
        <v>19</v>
      </c>
      <c r="L93" s="40"/>
      <c r="M93" s="200" t="s">
        <v>19</v>
      </c>
      <c r="N93" s="201" t="s">
        <v>42</v>
      </c>
      <c r="O93" s="65"/>
      <c r="P93" s="202">
        <f t="shared" si="1"/>
        <v>0</v>
      </c>
      <c r="Q93" s="202">
        <v>0</v>
      </c>
      <c r="R93" s="202">
        <f t="shared" si="2"/>
        <v>0</v>
      </c>
      <c r="S93" s="202">
        <v>0</v>
      </c>
      <c r="T93" s="203">
        <f t="shared" si="3"/>
        <v>0</v>
      </c>
      <c r="U93" s="35"/>
      <c r="V93" s="35"/>
      <c r="W93" s="35"/>
      <c r="X93" s="35"/>
      <c r="Y93" s="35"/>
      <c r="Z93" s="35"/>
      <c r="AA93" s="35"/>
      <c r="AB93" s="35"/>
      <c r="AC93" s="35"/>
      <c r="AD93" s="35"/>
      <c r="AE93" s="35"/>
      <c r="AR93" s="204" t="s">
        <v>169</v>
      </c>
      <c r="AT93" s="204" t="s">
        <v>164</v>
      </c>
      <c r="AU93" s="204" t="s">
        <v>78</v>
      </c>
      <c r="AY93" s="18" t="s">
        <v>162</v>
      </c>
      <c r="BE93" s="205">
        <f t="shared" si="4"/>
        <v>0</v>
      </c>
      <c r="BF93" s="205">
        <f t="shared" si="5"/>
        <v>0</v>
      </c>
      <c r="BG93" s="205">
        <f t="shared" si="6"/>
        <v>0</v>
      </c>
      <c r="BH93" s="205">
        <f t="shared" si="7"/>
        <v>0</v>
      </c>
      <c r="BI93" s="205">
        <f t="shared" si="8"/>
        <v>0</v>
      </c>
      <c r="BJ93" s="18" t="s">
        <v>78</v>
      </c>
      <c r="BK93" s="205">
        <f t="shared" si="9"/>
        <v>0</v>
      </c>
      <c r="BL93" s="18" t="s">
        <v>169</v>
      </c>
      <c r="BM93" s="204" t="s">
        <v>229</v>
      </c>
    </row>
    <row r="94" spans="1:65" s="2" customFormat="1" ht="16.5" customHeight="1">
      <c r="A94" s="35"/>
      <c r="B94" s="36"/>
      <c r="C94" s="193" t="s">
        <v>202</v>
      </c>
      <c r="D94" s="193" t="s">
        <v>164</v>
      </c>
      <c r="E94" s="194" t="s">
        <v>2586</v>
      </c>
      <c r="F94" s="195" t="s">
        <v>2932</v>
      </c>
      <c r="G94" s="196" t="s">
        <v>2204</v>
      </c>
      <c r="H94" s="197">
        <v>6</v>
      </c>
      <c r="I94" s="198"/>
      <c r="J94" s="199">
        <f t="shared" si="0"/>
        <v>0</v>
      </c>
      <c r="K94" s="195" t="s">
        <v>19</v>
      </c>
      <c r="L94" s="40"/>
      <c r="M94" s="200" t="s">
        <v>19</v>
      </c>
      <c r="N94" s="201" t="s">
        <v>42</v>
      </c>
      <c r="O94" s="65"/>
      <c r="P94" s="202">
        <f t="shared" si="1"/>
        <v>0</v>
      </c>
      <c r="Q94" s="202">
        <v>0</v>
      </c>
      <c r="R94" s="202">
        <f t="shared" si="2"/>
        <v>0</v>
      </c>
      <c r="S94" s="202">
        <v>0</v>
      </c>
      <c r="T94" s="203">
        <f t="shared" si="3"/>
        <v>0</v>
      </c>
      <c r="U94" s="35"/>
      <c r="V94" s="35"/>
      <c r="W94" s="35"/>
      <c r="X94" s="35"/>
      <c r="Y94" s="35"/>
      <c r="Z94" s="35"/>
      <c r="AA94" s="35"/>
      <c r="AB94" s="35"/>
      <c r="AC94" s="35"/>
      <c r="AD94" s="35"/>
      <c r="AE94" s="35"/>
      <c r="AR94" s="204" t="s">
        <v>169</v>
      </c>
      <c r="AT94" s="204" t="s">
        <v>164</v>
      </c>
      <c r="AU94" s="204" t="s">
        <v>78</v>
      </c>
      <c r="AY94" s="18" t="s">
        <v>162</v>
      </c>
      <c r="BE94" s="205">
        <f t="shared" si="4"/>
        <v>0</v>
      </c>
      <c r="BF94" s="205">
        <f t="shared" si="5"/>
        <v>0</v>
      </c>
      <c r="BG94" s="205">
        <f t="shared" si="6"/>
        <v>0</v>
      </c>
      <c r="BH94" s="205">
        <f t="shared" si="7"/>
        <v>0</v>
      </c>
      <c r="BI94" s="205">
        <f t="shared" si="8"/>
        <v>0</v>
      </c>
      <c r="BJ94" s="18" t="s">
        <v>78</v>
      </c>
      <c r="BK94" s="205">
        <f t="shared" si="9"/>
        <v>0</v>
      </c>
      <c r="BL94" s="18" t="s">
        <v>169</v>
      </c>
      <c r="BM94" s="204" t="s">
        <v>242</v>
      </c>
    </row>
    <row r="95" spans="1:65" s="2" customFormat="1" ht="16.5" customHeight="1">
      <c r="A95" s="35"/>
      <c r="B95" s="36"/>
      <c r="C95" s="193" t="s">
        <v>207</v>
      </c>
      <c r="D95" s="193" t="s">
        <v>164</v>
      </c>
      <c r="E95" s="194" t="s">
        <v>2588</v>
      </c>
      <c r="F95" s="195" t="s">
        <v>2933</v>
      </c>
      <c r="G95" s="196" t="s">
        <v>2204</v>
      </c>
      <c r="H95" s="197">
        <v>2</v>
      </c>
      <c r="I95" s="198"/>
      <c r="J95" s="199">
        <f t="shared" si="0"/>
        <v>0</v>
      </c>
      <c r="K95" s="195" t="s">
        <v>19</v>
      </c>
      <c r="L95" s="40"/>
      <c r="M95" s="200" t="s">
        <v>19</v>
      </c>
      <c r="N95" s="201" t="s">
        <v>42</v>
      </c>
      <c r="O95" s="65"/>
      <c r="P95" s="202">
        <f t="shared" si="1"/>
        <v>0</v>
      </c>
      <c r="Q95" s="202">
        <v>0</v>
      </c>
      <c r="R95" s="202">
        <f t="shared" si="2"/>
        <v>0</v>
      </c>
      <c r="S95" s="202">
        <v>0</v>
      </c>
      <c r="T95" s="203">
        <f t="shared" si="3"/>
        <v>0</v>
      </c>
      <c r="U95" s="35"/>
      <c r="V95" s="35"/>
      <c r="W95" s="35"/>
      <c r="X95" s="35"/>
      <c r="Y95" s="35"/>
      <c r="Z95" s="35"/>
      <c r="AA95" s="35"/>
      <c r="AB95" s="35"/>
      <c r="AC95" s="35"/>
      <c r="AD95" s="35"/>
      <c r="AE95" s="35"/>
      <c r="AR95" s="204" t="s">
        <v>169</v>
      </c>
      <c r="AT95" s="204" t="s">
        <v>164</v>
      </c>
      <c r="AU95" s="204" t="s">
        <v>78</v>
      </c>
      <c r="AY95" s="18" t="s">
        <v>162</v>
      </c>
      <c r="BE95" s="205">
        <f t="shared" si="4"/>
        <v>0</v>
      </c>
      <c r="BF95" s="205">
        <f t="shared" si="5"/>
        <v>0</v>
      </c>
      <c r="BG95" s="205">
        <f t="shared" si="6"/>
        <v>0</v>
      </c>
      <c r="BH95" s="205">
        <f t="shared" si="7"/>
        <v>0</v>
      </c>
      <c r="BI95" s="205">
        <f t="shared" si="8"/>
        <v>0</v>
      </c>
      <c r="BJ95" s="18" t="s">
        <v>78</v>
      </c>
      <c r="BK95" s="205">
        <f t="shared" si="9"/>
        <v>0</v>
      </c>
      <c r="BL95" s="18" t="s">
        <v>169</v>
      </c>
      <c r="BM95" s="204" t="s">
        <v>254</v>
      </c>
    </row>
    <row r="96" spans="1:65" s="2" customFormat="1" ht="16.5" customHeight="1">
      <c r="A96" s="35"/>
      <c r="B96" s="36"/>
      <c r="C96" s="193" t="s">
        <v>213</v>
      </c>
      <c r="D96" s="193" t="s">
        <v>164</v>
      </c>
      <c r="E96" s="194" t="s">
        <v>2590</v>
      </c>
      <c r="F96" s="195" t="s">
        <v>2934</v>
      </c>
      <c r="G96" s="196" t="s">
        <v>2204</v>
      </c>
      <c r="H96" s="197">
        <v>1</v>
      </c>
      <c r="I96" s="198"/>
      <c r="J96" s="199">
        <f t="shared" si="0"/>
        <v>0</v>
      </c>
      <c r="K96" s="195" t="s">
        <v>19</v>
      </c>
      <c r="L96" s="40"/>
      <c r="M96" s="200" t="s">
        <v>19</v>
      </c>
      <c r="N96" s="201" t="s">
        <v>42</v>
      </c>
      <c r="O96" s="65"/>
      <c r="P96" s="202">
        <f t="shared" si="1"/>
        <v>0</v>
      </c>
      <c r="Q96" s="202">
        <v>0</v>
      </c>
      <c r="R96" s="202">
        <f t="shared" si="2"/>
        <v>0</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267</v>
      </c>
    </row>
    <row r="97" spans="1:65" s="2" customFormat="1" ht="16.5" customHeight="1">
      <c r="A97" s="35"/>
      <c r="B97" s="36"/>
      <c r="C97" s="193" t="s">
        <v>218</v>
      </c>
      <c r="D97" s="193" t="s">
        <v>164</v>
      </c>
      <c r="E97" s="194" t="s">
        <v>2592</v>
      </c>
      <c r="F97" s="195" t="s">
        <v>2935</v>
      </c>
      <c r="G97" s="196" t="s">
        <v>2204</v>
      </c>
      <c r="H97" s="197">
        <v>3</v>
      </c>
      <c r="I97" s="198"/>
      <c r="J97" s="199">
        <f t="shared" si="0"/>
        <v>0</v>
      </c>
      <c r="K97" s="195" t="s">
        <v>19</v>
      </c>
      <c r="L97" s="40"/>
      <c r="M97" s="200" t="s">
        <v>19</v>
      </c>
      <c r="N97" s="201" t="s">
        <v>42</v>
      </c>
      <c r="O97" s="65"/>
      <c r="P97" s="202">
        <f t="shared" si="1"/>
        <v>0</v>
      </c>
      <c r="Q97" s="202">
        <v>0</v>
      </c>
      <c r="R97" s="202">
        <f t="shared" si="2"/>
        <v>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278</v>
      </c>
    </row>
    <row r="98" spans="1:65" s="2" customFormat="1" ht="16.5" customHeight="1">
      <c r="A98" s="35"/>
      <c r="B98" s="36"/>
      <c r="C98" s="193" t="s">
        <v>224</v>
      </c>
      <c r="D98" s="193" t="s">
        <v>164</v>
      </c>
      <c r="E98" s="194" t="s">
        <v>2594</v>
      </c>
      <c r="F98" s="195" t="s">
        <v>2936</v>
      </c>
      <c r="G98" s="196" t="s">
        <v>2204</v>
      </c>
      <c r="H98" s="197">
        <v>4</v>
      </c>
      <c r="I98" s="198"/>
      <c r="J98" s="199">
        <f t="shared" si="0"/>
        <v>0</v>
      </c>
      <c r="K98" s="195" t="s">
        <v>19</v>
      </c>
      <c r="L98" s="40"/>
      <c r="M98" s="200" t="s">
        <v>19</v>
      </c>
      <c r="N98" s="201" t="s">
        <v>42</v>
      </c>
      <c r="O98" s="65"/>
      <c r="P98" s="202">
        <f t="shared" si="1"/>
        <v>0</v>
      </c>
      <c r="Q98" s="202">
        <v>0</v>
      </c>
      <c r="R98" s="202">
        <f t="shared" si="2"/>
        <v>0</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285</v>
      </c>
    </row>
    <row r="99" spans="1:65" s="2" customFormat="1" ht="16.5" customHeight="1">
      <c r="A99" s="35"/>
      <c r="B99" s="36"/>
      <c r="C99" s="193" t="s">
        <v>229</v>
      </c>
      <c r="D99" s="193" t="s">
        <v>164</v>
      </c>
      <c r="E99" s="194" t="s">
        <v>2596</v>
      </c>
      <c r="F99" s="195" t="s">
        <v>2937</v>
      </c>
      <c r="G99" s="196" t="s">
        <v>2204</v>
      </c>
      <c r="H99" s="197">
        <v>11</v>
      </c>
      <c r="I99" s="198"/>
      <c r="J99" s="199">
        <f t="shared" si="0"/>
        <v>0</v>
      </c>
      <c r="K99" s="195" t="s">
        <v>19</v>
      </c>
      <c r="L99" s="40"/>
      <c r="M99" s="200" t="s">
        <v>19</v>
      </c>
      <c r="N99" s="201" t="s">
        <v>42</v>
      </c>
      <c r="O99" s="65"/>
      <c r="P99" s="202">
        <f t="shared" si="1"/>
        <v>0</v>
      </c>
      <c r="Q99" s="202">
        <v>0</v>
      </c>
      <c r="R99" s="202">
        <f t="shared" si="2"/>
        <v>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296</v>
      </c>
    </row>
    <row r="100" spans="1:65" s="2" customFormat="1" ht="16.5" customHeight="1">
      <c r="A100" s="35"/>
      <c r="B100" s="36"/>
      <c r="C100" s="193" t="s">
        <v>237</v>
      </c>
      <c r="D100" s="193" t="s">
        <v>164</v>
      </c>
      <c r="E100" s="194" t="s">
        <v>2598</v>
      </c>
      <c r="F100" s="195" t="s">
        <v>2938</v>
      </c>
      <c r="G100" s="196" t="s">
        <v>2204</v>
      </c>
      <c r="H100" s="197">
        <v>6</v>
      </c>
      <c r="I100" s="198"/>
      <c r="J100" s="199">
        <f t="shared" si="0"/>
        <v>0</v>
      </c>
      <c r="K100" s="195" t="s">
        <v>19</v>
      </c>
      <c r="L100" s="40"/>
      <c r="M100" s="200" t="s">
        <v>19</v>
      </c>
      <c r="N100" s="201" t="s">
        <v>42</v>
      </c>
      <c r="O100" s="65"/>
      <c r="P100" s="202">
        <f t="shared" si="1"/>
        <v>0</v>
      </c>
      <c r="Q100" s="202">
        <v>0</v>
      </c>
      <c r="R100" s="202">
        <f t="shared" si="2"/>
        <v>0</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307</v>
      </c>
    </row>
    <row r="101" spans="1:65" s="2" customFormat="1" ht="16.5" customHeight="1">
      <c r="A101" s="35"/>
      <c r="B101" s="36"/>
      <c r="C101" s="193" t="s">
        <v>242</v>
      </c>
      <c r="D101" s="193" t="s">
        <v>164</v>
      </c>
      <c r="E101" s="194" t="s">
        <v>2600</v>
      </c>
      <c r="F101" s="195" t="s">
        <v>2939</v>
      </c>
      <c r="G101" s="196" t="s">
        <v>2204</v>
      </c>
      <c r="H101" s="197">
        <v>4</v>
      </c>
      <c r="I101" s="198"/>
      <c r="J101" s="199">
        <f t="shared" si="0"/>
        <v>0</v>
      </c>
      <c r="K101" s="195" t="s">
        <v>19</v>
      </c>
      <c r="L101" s="40"/>
      <c r="M101" s="200" t="s">
        <v>19</v>
      </c>
      <c r="N101" s="201" t="s">
        <v>42</v>
      </c>
      <c r="O101" s="65"/>
      <c r="P101" s="202">
        <f t="shared" si="1"/>
        <v>0</v>
      </c>
      <c r="Q101" s="202">
        <v>0</v>
      </c>
      <c r="R101" s="202">
        <f t="shared" si="2"/>
        <v>0</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318</v>
      </c>
    </row>
    <row r="102" spans="1:65" s="2" customFormat="1" ht="21.75" customHeight="1">
      <c r="A102" s="35"/>
      <c r="B102" s="36"/>
      <c r="C102" s="193" t="s">
        <v>8</v>
      </c>
      <c r="D102" s="193" t="s">
        <v>164</v>
      </c>
      <c r="E102" s="194" t="s">
        <v>2602</v>
      </c>
      <c r="F102" s="195" t="s">
        <v>2940</v>
      </c>
      <c r="G102" s="196" t="s">
        <v>2204</v>
      </c>
      <c r="H102" s="197">
        <v>1</v>
      </c>
      <c r="I102" s="198"/>
      <c r="J102" s="199">
        <f t="shared" si="0"/>
        <v>0</v>
      </c>
      <c r="K102" s="195" t="s">
        <v>19</v>
      </c>
      <c r="L102" s="40"/>
      <c r="M102" s="200" t="s">
        <v>19</v>
      </c>
      <c r="N102" s="201" t="s">
        <v>42</v>
      </c>
      <c r="O102" s="65"/>
      <c r="P102" s="202">
        <f t="shared" si="1"/>
        <v>0</v>
      </c>
      <c r="Q102" s="202">
        <v>0</v>
      </c>
      <c r="R102" s="202">
        <f t="shared" si="2"/>
        <v>0</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332</v>
      </c>
    </row>
    <row r="103" spans="1:65" s="2" customFormat="1" ht="21.75" customHeight="1">
      <c r="A103" s="35"/>
      <c r="B103" s="36"/>
      <c r="C103" s="193" t="s">
        <v>254</v>
      </c>
      <c r="D103" s="193" t="s">
        <v>164</v>
      </c>
      <c r="E103" s="194" t="s">
        <v>2604</v>
      </c>
      <c r="F103" s="195" t="s">
        <v>2941</v>
      </c>
      <c r="G103" s="196" t="s">
        <v>2926</v>
      </c>
      <c r="H103" s="197">
        <v>1</v>
      </c>
      <c r="I103" s="198"/>
      <c r="J103" s="199">
        <f t="shared" si="0"/>
        <v>0</v>
      </c>
      <c r="K103" s="195" t="s">
        <v>19</v>
      </c>
      <c r="L103" s="40"/>
      <c r="M103" s="200" t="s">
        <v>19</v>
      </c>
      <c r="N103" s="201" t="s">
        <v>42</v>
      </c>
      <c r="O103" s="65"/>
      <c r="P103" s="202">
        <f t="shared" si="1"/>
        <v>0</v>
      </c>
      <c r="Q103" s="202">
        <v>0</v>
      </c>
      <c r="R103" s="202">
        <f t="shared" si="2"/>
        <v>0</v>
      </c>
      <c r="S103" s="202">
        <v>0</v>
      </c>
      <c r="T103" s="203">
        <f t="shared" si="3"/>
        <v>0</v>
      </c>
      <c r="U103" s="35"/>
      <c r="V103" s="35"/>
      <c r="W103" s="35"/>
      <c r="X103" s="35"/>
      <c r="Y103" s="35"/>
      <c r="Z103" s="35"/>
      <c r="AA103" s="35"/>
      <c r="AB103" s="35"/>
      <c r="AC103" s="35"/>
      <c r="AD103" s="35"/>
      <c r="AE103" s="35"/>
      <c r="AR103" s="204" t="s">
        <v>169</v>
      </c>
      <c r="AT103" s="204" t="s">
        <v>164</v>
      </c>
      <c r="AU103" s="204" t="s">
        <v>78</v>
      </c>
      <c r="AY103" s="18" t="s">
        <v>162</v>
      </c>
      <c r="BE103" s="205">
        <f t="shared" si="4"/>
        <v>0</v>
      </c>
      <c r="BF103" s="205">
        <f t="shared" si="5"/>
        <v>0</v>
      </c>
      <c r="BG103" s="205">
        <f t="shared" si="6"/>
        <v>0</v>
      </c>
      <c r="BH103" s="205">
        <f t="shared" si="7"/>
        <v>0</v>
      </c>
      <c r="BI103" s="205">
        <f t="shared" si="8"/>
        <v>0</v>
      </c>
      <c r="BJ103" s="18" t="s">
        <v>78</v>
      </c>
      <c r="BK103" s="205">
        <f t="shared" si="9"/>
        <v>0</v>
      </c>
      <c r="BL103" s="18" t="s">
        <v>169</v>
      </c>
      <c r="BM103" s="204" t="s">
        <v>344</v>
      </c>
    </row>
    <row r="104" spans="1:65" s="2" customFormat="1" ht="16.5" customHeight="1">
      <c r="A104" s="35"/>
      <c r="B104" s="36"/>
      <c r="C104" s="193" t="s">
        <v>258</v>
      </c>
      <c r="D104" s="193" t="s">
        <v>164</v>
      </c>
      <c r="E104" s="194" t="s">
        <v>2606</v>
      </c>
      <c r="F104" s="195" t="s">
        <v>2942</v>
      </c>
      <c r="G104" s="196" t="s">
        <v>2926</v>
      </c>
      <c r="H104" s="197">
        <v>1</v>
      </c>
      <c r="I104" s="198"/>
      <c r="J104" s="199">
        <f t="shared" si="0"/>
        <v>0</v>
      </c>
      <c r="K104" s="195" t="s">
        <v>19</v>
      </c>
      <c r="L104" s="40"/>
      <c r="M104" s="200" t="s">
        <v>19</v>
      </c>
      <c r="N104" s="201" t="s">
        <v>42</v>
      </c>
      <c r="O104" s="65"/>
      <c r="P104" s="202">
        <f t="shared" si="1"/>
        <v>0</v>
      </c>
      <c r="Q104" s="202">
        <v>0</v>
      </c>
      <c r="R104" s="202">
        <f t="shared" si="2"/>
        <v>0</v>
      </c>
      <c r="S104" s="202">
        <v>0</v>
      </c>
      <c r="T104" s="203">
        <f t="shared" si="3"/>
        <v>0</v>
      </c>
      <c r="U104" s="35"/>
      <c r="V104" s="35"/>
      <c r="W104" s="35"/>
      <c r="X104" s="35"/>
      <c r="Y104" s="35"/>
      <c r="Z104" s="35"/>
      <c r="AA104" s="35"/>
      <c r="AB104" s="35"/>
      <c r="AC104" s="35"/>
      <c r="AD104" s="35"/>
      <c r="AE104" s="35"/>
      <c r="AR104" s="204" t="s">
        <v>169</v>
      </c>
      <c r="AT104" s="204" t="s">
        <v>164</v>
      </c>
      <c r="AU104" s="204" t="s">
        <v>78</v>
      </c>
      <c r="AY104" s="18" t="s">
        <v>162</v>
      </c>
      <c r="BE104" s="205">
        <f t="shared" si="4"/>
        <v>0</v>
      </c>
      <c r="BF104" s="205">
        <f t="shared" si="5"/>
        <v>0</v>
      </c>
      <c r="BG104" s="205">
        <f t="shared" si="6"/>
        <v>0</v>
      </c>
      <c r="BH104" s="205">
        <f t="shared" si="7"/>
        <v>0</v>
      </c>
      <c r="BI104" s="205">
        <f t="shared" si="8"/>
        <v>0</v>
      </c>
      <c r="BJ104" s="18" t="s">
        <v>78</v>
      </c>
      <c r="BK104" s="205">
        <f t="shared" si="9"/>
        <v>0</v>
      </c>
      <c r="BL104" s="18" t="s">
        <v>169</v>
      </c>
      <c r="BM104" s="204" t="s">
        <v>355</v>
      </c>
    </row>
    <row r="105" spans="1:65" s="2" customFormat="1" ht="16.5" customHeight="1">
      <c r="A105" s="35"/>
      <c r="B105" s="36"/>
      <c r="C105" s="193" t="s">
        <v>267</v>
      </c>
      <c r="D105" s="193" t="s">
        <v>164</v>
      </c>
      <c r="E105" s="194" t="s">
        <v>2943</v>
      </c>
      <c r="F105" s="195" t="s">
        <v>2944</v>
      </c>
      <c r="G105" s="196" t="s">
        <v>2926</v>
      </c>
      <c r="H105" s="197">
        <v>1</v>
      </c>
      <c r="I105" s="198"/>
      <c r="J105" s="199">
        <f t="shared" si="0"/>
        <v>0</v>
      </c>
      <c r="K105" s="195" t="s">
        <v>19</v>
      </c>
      <c r="L105" s="40"/>
      <c r="M105" s="200" t="s">
        <v>19</v>
      </c>
      <c r="N105" s="201" t="s">
        <v>42</v>
      </c>
      <c r="O105" s="65"/>
      <c r="P105" s="202">
        <f t="shared" si="1"/>
        <v>0</v>
      </c>
      <c r="Q105" s="202">
        <v>0</v>
      </c>
      <c r="R105" s="202">
        <f t="shared" si="2"/>
        <v>0</v>
      </c>
      <c r="S105" s="202">
        <v>0</v>
      </c>
      <c r="T105" s="203">
        <f t="shared" si="3"/>
        <v>0</v>
      </c>
      <c r="U105" s="35"/>
      <c r="V105" s="35"/>
      <c r="W105" s="35"/>
      <c r="X105" s="35"/>
      <c r="Y105" s="35"/>
      <c r="Z105" s="35"/>
      <c r="AA105" s="35"/>
      <c r="AB105" s="35"/>
      <c r="AC105" s="35"/>
      <c r="AD105" s="35"/>
      <c r="AE105" s="35"/>
      <c r="AR105" s="204" t="s">
        <v>169</v>
      </c>
      <c r="AT105" s="204" t="s">
        <v>164</v>
      </c>
      <c r="AU105" s="204" t="s">
        <v>78</v>
      </c>
      <c r="AY105" s="18" t="s">
        <v>162</v>
      </c>
      <c r="BE105" s="205">
        <f t="shared" si="4"/>
        <v>0</v>
      </c>
      <c r="BF105" s="205">
        <f t="shared" si="5"/>
        <v>0</v>
      </c>
      <c r="BG105" s="205">
        <f t="shared" si="6"/>
        <v>0</v>
      </c>
      <c r="BH105" s="205">
        <f t="shared" si="7"/>
        <v>0</v>
      </c>
      <c r="BI105" s="205">
        <f t="shared" si="8"/>
        <v>0</v>
      </c>
      <c r="BJ105" s="18" t="s">
        <v>78</v>
      </c>
      <c r="BK105" s="205">
        <f t="shared" si="9"/>
        <v>0</v>
      </c>
      <c r="BL105" s="18" t="s">
        <v>169</v>
      </c>
      <c r="BM105" s="204" t="s">
        <v>365</v>
      </c>
    </row>
    <row r="106" spans="1:65" s="2" customFormat="1" ht="16.5" customHeight="1">
      <c r="A106" s="35"/>
      <c r="B106" s="36"/>
      <c r="C106" s="193" t="s">
        <v>272</v>
      </c>
      <c r="D106" s="193" t="s">
        <v>164</v>
      </c>
      <c r="E106" s="194" t="s">
        <v>2945</v>
      </c>
      <c r="F106" s="195" t="s">
        <v>2946</v>
      </c>
      <c r="G106" s="196" t="s">
        <v>2204</v>
      </c>
      <c r="H106" s="197">
        <v>1</v>
      </c>
      <c r="I106" s="198"/>
      <c r="J106" s="199">
        <f t="shared" si="0"/>
        <v>0</v>
      </c>
      <c r="K106" s="195" t="s">
        <v>19</v>
      </c>
      <c r="L106" s="40"/>
      <c r="M106" s="200" t="s">
        <v>19</v>
      </c>
      <c r="N106" s="201" t="s">
        <v>42</v>
      </c>
      <c r="O106" s="65"/>
      <c r="P106" s="202">
        <f t="shared" si="1"/>
        <v>0</v>
      </c>
      <c r="Q106" s="202">
        <v>0</v>
      </c>
      <c r="R106" s="202">
        <f t="shared" si="2"/>
        <v>0</v>
      </c>
      <c r="S106" s="202">
        <v>0</v>
      </c>
      <c r="T106" s="203">
        <f t="shared" si="3"/>
        <v>0</v>
      </c>
      <c r="U106" s="35"/>
      <c r="V106" s="35"/>
      <c r="W106" s="35"/>
      <c r="X106" s="35"/>
      <c r="Y106" s="35"/>
      <c r="Z106" s="35"/>
      <c r="AA106" s="35"/>
      <c r="AB106" s="35"/>
      <c r="AC106" s="35"/>
      <c r="AD106" s="35"/>
      <c r="AE106" s="35"/>
      <c r="AR106" s="204" t="s">
        <v>169</v>
      </c>
      <c r="AT106" s="204" t="s">
        <v>164</v>
      </c>
      <c r="AU106" s="204" t="s">
        <v>78</v>
      </c>
      <c r="AY106" s="18" t="s">
        <v>162</v>
      </c>
      <c r="BE106" s="205">
        <f t="shared" si="4"/>
        <v>0</v>
      </c>
      <c r="BF106" s="205">
        <f t="shared" si="5"/>
        <v>0</v>
      </c>
      <c r="BG106" s="205">
        <f t="shared" si="6"/>
        <v>0</v>
      </c>
      <c r="BH106" s="205">
        <f t="shared" si="7"/>
        <v>0</v>
      </c>
      <c r="BI106" s="205">
        <f t="shared" si="8"/>
        <v>0</v>
      </c>
      <c r="BJ106" s="18" t="s">
        <v>78</v>
      </c>
      <c r="BK106" s="205">
        <f t="shared" si="9"/>
        <v>0</v>
      </c>
      <c r="BL106" s="18" t="s">
        <v>169</v>
      </c>
      <c r="BM106" s="204" t="s">
        <v>376</v>
      </c>
    </row>
    <row r="107" spans="1:65" s="2" customFormat="1" ht="16.5" customHeight="1">
      <c r="A107" s="35"/>
      <c r="B107" s="36"/>
      <c r="C107" s="193" t="s">
        <v>278</v>
      </c>
      <c r="D107" s="193" t="s">
        <v>164</v>
      </c>
      <c r="E107" s="194" t="s">
        <v>2947</v>
      </c>
      <c r="F107" s="195" t="s">
        <v>2948</v>
      </c>
      <c r="G107" s="196" t="s">
        <v>2204</v>
      </c>
      <c r="H107" s="197">
        <v>1</v>
      </c>
      <c r="I107" s="198"/>
      <c r="J107" s="199">
        <f t="shared" si="0"/>
        <v>0</v>
      </c>
      <c r="K107" s="195" t="s">
        <v>19</v>
      </c>
      <c r="L107" s="40"/>
      <c r="M107" s="200" t="s">
        <v>19</v>
      </c>
      <c r="N107" s="201" t="s">
        <v>42</v>
      </c>
      <c r="O107" s="65"/>
      <c r="P107" s="202">
        <f t="shared" si="1"/>
        <v>0</v>
      </c>
      <c r="Q107" s="202">
        <v>0</v>
      </c>
      <c r="R107" s="202">
        <f t="shared" si="2"/>
        <v>0</v>
      </c>
      <c r="S107" s="202">
        <v>0</v>
      </c>
      <c r="T107" s="203">
        <f t="shared" si="3"/>
        <v>0</v>
      </c>
      <c r="U107" s="35"/>
      <c r="V107" s="35"/>
      <c r="W107" s="35"/>
      <c r="X107" s="35"/>
      <c r="Y107" s="35"/>
      <c r="Z107" s="35"/>
      <c r="AA107" s="35"/>
      <c r="AB107" s="35"/>
      <c r="AC107" s="35"/>
      <c r="AD107" s="35"/>
      <c r="AE107" s="35"/>
      <c r="AR107" s="204" t="s">
        <v>169</v>
      </c>
      <c r="AT107" s="204" t="s">
        <v>164</v>
      </c>
      <c r="AU107" s="204" t="s">
        <v>78</v>
      </c>
      <c r="AY107" s="18" t="s">
        <v>162</v>
      </c>
      <c r="BE107" s="205">
        <f t="shared" si="4"/>
        <v>0</v>
      </c>
      <c r="BF107" s="205">
        <f t="shared" si="5"/>
        <v>0</v>
      </c>
      <c r="BG107" s="205">
        <f t="shared" si="6"/>
        <v>0</v>
      </c>
      <c r="BH107" s="205">
        <f t="shared" si="7"/>
        <v>0</v>
      </c>
      <c r="BI107" s="205">
        <f t="shared" si="8"/>
        <v>0</v>
      </c>
      <c r="BJ107" s="18" t="s">
        <v>78</v>
      </c>
      <c r="BK107" s="205">
        <f t="shared" si="9"/>
        <v>0</v>
      </c>
      <c r="BL107" s="18" t="s">
        <v>169</v>
      </c>
      <c r="BM107" s="204" t="s">
        <v>386</v>
      </c>
    </row>
    <row r="108" spans="1:65" s="2" customFormat="1" ht="16.5" customHeight="1">
      <c r="A108" s="35"/>
      <c r="B108" s="36"/>
      <c r="C108" s="193" t="s">
        <v>7</v>
      </c>
      <c r="D108" s="193" t="s">
        <v>164</v>
      </c>
      <c r="E108" s="194" t="s">
        <v>2949</v>
      </c>
      <c r="F108" s="195" t="s">
        <v>2950</v>
      </c>
      <c r="G108" s="196" t="s">
        <v>2204</v>
      </c>
      <c r="H108" s="197">
        <v>3</v>
      </c>
      <c r="I108" s="198"/>
      <c r="J108" s="199">
        <f t="shared" si="0"/>
        <v>0</v>
      </c>
      <c r="K108" s="195" t="s">
        <v>19</v>
      </c>
      <c r="L108" s="40"/>
      <c r="M108" s="200" t="s">
        <v>19</v>
      </c>
      <c r="N108" s="201" t="s">
        <v>42</v>
      </c>
      <c r="O108" s="65"/>
      <c r="P108" s="202">
        <f t="shared" si="1"/>
        <v>0</v>
      </c>
      <c r="Q108" s="202">
        <v>0</v>
      </c>
      <c r="R108" s="202">
        <f t="shared" si="2"/>
        <v>0</v>
      </c>
      <c r="S108" s="202">
        <v>0</v>
      </c>
      <c r="T108" s="203">
        <f t="shared" si="3"/>
        <v>0</v>
      </c>
      <c r="U108" s="35"/>
      <c r="V108" s="35"/>
      <c r="W108" s="35"/>
      <c r="X108" s="35"/>
      <c r="Y108" s="35"/>
      <c r="Z108" s="35"/>
      <c r="AA108" s="35"/>
      <c r="AB108" s="35"/>
      <c r="AC108" s="35"/>
      <c r="AD108" s="35"/>
      <c r="AE108" s="35"/>
      <c r="AR108" s="204" t="s">
        <v>169</v>
      </c>
      <c r="AT108" s="204" t="s">
        <v>164</v>
      </c>
      <c r="AU108" s="204" t="s">
        <v>78</v>
      </c>
      <c r="AY108" s="18" t="s">
        <v>162</v>
      </c>
      <c r="BE108" s="205">
        <f t="shared" si="4"/>
        <v>0</v>
      </c>
      <c r="BF108" s="205">
        <f t="shared" si="5"/>
        <v>0</v>
      </c>
      <c r="BG108" s="205">
        <f t="shared" si="6"/>
        <v>0</v>
      </c>
      <c r="BH108" s="205">
        <f t="shared" si="7"/>
        <v>0</v>
      </c>
      <c r="BI108" s="205">
        <f t="shared" si="8"/>
        <v>0</v>
      </c>
      <c r="BJ108" s="18" t="s">
        <v>78</v>
      </c>
      <c r="BK108" s="205">
        <f t="shared" si="9"/>
        <v>0</v>
      </c>
      <c r="BL108" s="18" t="s">
        <v>169</v>
      </c>
      <c r="BM108" s="204" t="s">
        <v>394</v>
      </c>
    </row>
    <row r="109" spans="1:65" s="2" customFormat="1" ht="16.5" customHeight="1">
      <c r="A109" s="35"/>
      <c r="B109" s="36"/>
      <c r="C109" s="193" t="s">
        <v>285</v>
      </c>
      <c r="D109" s="193" t="s">
        <v>164</v>
      </c>
      <c r="E109" s="194" t="s">
        <v>2951</v>
      </c>
      <c r="F109" s="195" t="s">
        <v>2952</v>
      </c>
      <c r="G109" s="196" t="s">
        <v>2204</v>
      </c>
      <c r="H109" s="197">
        <v>11</v>
      </c>
      <c r="I109" s="198"/>
      <c r="J109" s="199">
        <f t="shared" si="0"/>
        <v>0</v>
      </c>
      <c r="K109" s="195" t="s">
        <v>19</v>
      </c>
      <c r="L109" s="40"/>
      <c r="M109" s="200" t="s">
        <v>19</v>
      </c>
      <c r="N109" s="201" t="s">
        <v>42</v>
      </c>
      <c r="O109" s="65"/>
      <c r="P109" s="202">
        <f t="shared" si="1"/>
        <v>0</v>
      </c>
      <c r="Q109" s="202">
        <v>0</v>
      </c>
      <c r="R109" s="202">
        <f t="shared" si="2"/>
        <v>0</v>
      </c>
      <c r="S109" s="202">
        <v>0</v>
      </c>
      <c r="T109" s="203">
        <f t="shared" si="3"/>
        <v>0</v>
      </c>
      <c r="U109" s="35"/>
      <c r="V109" s="35"/>
      <c r="W109" s="35"/>
      <c r="X109" s="35"/>
      <c r="Y109" s="35"/>
      <c r="Z109" s="35"/>
      <c r="AA109" s="35"/>
      <c r="AB109" s="35"/>
      <c r="AC109" s="35"/>
      <c r="AD109" s="35"/>
      <c r="AE109" s="35"/>
      <c r="AR109" s="204" t="s">
        <v>169</v>
      </c>
      <c r="AT109" s="204" t="s">
        <v>164</v>
      </c>
      <c r="AU109" s="204" t="s">
        <v>78</v>
      </c>
      <c r="AY109" s="18" t="s">
        <v>162</v>
      </c>
      <c r="BE109" s="205">
        <f t="shared" si="4"/>
        <v>0</v>
      </c>
      <c r="BF109" s="205">
        <f t="shared" si="5"/>
        <v>0</v>
      </c>
      <c r="BG109" s="205">
        <f t="shared" si="6"/>
        <v>0</v>
      </c>
      <c r="BH109" s="205">
        <f t="shared" si="7"/>
        <v>0</v>
      </c>
      <c r="BI109" s="205">
        <f t="shared" si="8"/>
        <v>0</v>
      </c>
      <c r="BJ109" s="18" t="s">
        <v>78</v>
      </c>
      <c r="BK109" s="205">
        <f t="shared" si="9"/>
        <v>0</v>
      </c>
      <c r="BL109" s="18" t="s">
        <v>169</v>
      </c>
      <c r="BM109" s="204" t="s">
        <v>407</v>
      </c>
    </row>
    <row r="110" spans="1:65" s="2" customFormat="1" ht="16.5" customHeight="1">
      <c r="A110" s="35"/>
      <c r="B110" s="36"/>
      <c r="C110" s="193" t="s">
        <v>291</v>
      </c>
      <c r="D110" s="193" t="s">
        <v>164</v>
      </c>
      <c r="E110" s="194" t="s">
        <v>2953</v>
      </c>
      <c r="F110" s="195" t="s">
        <v>2954</v>
      </c>
      <c r="G110" s="196" t="s">
        <v>2204</v>
      </c>
      <c r="H110" s="197">
        <v>1</v>
      </c>
      <c r="I110" s="198"/>
      <c r="J110" s="199">
        <f t="shared" si="0"/>
        <v>0</v>
      </c>
      <c r="K110" s="195" t="s">
        <v>19</v>
      </c>
      <c r="L110" s="40"/>
      <c r="M110" s="200" t="s">
        <v>19</v>
      </c>
      <c r="N110" s="201" t="s">
        <v>42</v>
      </c>
      <c r="O110" s="65"/>
      <c r="P110" s="202">
        <f t="shared" si="1"/>
        <v>0</v>
      </c>
      <c r="Q110" s="202">
        <v>0</v>
      </c>
      <c r="R110" s="202">
        <f t="shared" si="2"/>
        <v>0</v>
      </c>
      <c r="S110" s="202">
        <v>0</v>
      </c>
      <c r="T110" s="203">
        <f t="shared" si="3"/>
        <v>0</v>
      </c>
      <c r="U110" s="35"/>
      <c r="V110" s="35"/>
      <c r="W110" s="35"/>
      <c r="X110" s="35"/>
      <c r="Y110" s="35"/>
      <c r="Z110" s="35"/>
      <c r="AA110" s="35"/>
      <c r="AB110" s="35"/>
      <c r="AC110" s="35"/>
      <c r="AD110" s="35"/>
      <c r="AE110" s="35"/>
      <c r="AR110" s="204" t="s">
        <v>169</v>
      </c>
      <c r="AT110" s="204" t="s">
        <v>164</v>
      </c>
      <c r="AU110" s="204" t="s">
        <v>78</v>
      </c>
      <c r="AY110" s="18" t="s">
        <v>162</v>
      </c>
      <c r="BE110" s="205">
        <f t="shared" si="4"/>
        <v>0</v>
      </c>
      <c r="BF110" s="205">
        <f t="shared" si="5"/>
        <v>0</v>
      </c>
      <c r="BG110" s="205">
        <f t="shared" si="6"/>
        <v>0</v>
      </c>
      <c r="BH110" s="205">
        <f t="shared" si="7"/>
        <v>0</v>
      </c>
      <c r="BI110" s="205">
        <f t="shared" si="8"/>
        <v>0</v>
      </c>
      <c r="BJ110" s="18" t="s">
        <v>78</v>
      </c>
      <c r="BK110" s="205">
        <f t="shared" si="9"/>
        <v>0</v>
      </c>
      <c r="BL110" s="18" t="s">
        <v>169</v>
      </c>
      <c r="BM110" s="204" t="s">
        <v>417</v>
      </c>
    </row>
    <row r="111" spans="1:65" s="2" customFormat="1" ht="16.5" customHeight="1">
      <c r="A111" s="35"/>
      <c r="B111" s="36"/>
      <c r="C111" s="193" t="s">
        <v>296</v>
      </c>
      <c r="D111" s="193" t="s">
        <v>164</v>
      </c>
      <c r="E111" s="194" t="s">
        <v>2955</v>
      </c>
      <c r="F111" s="195" t="s">
        <v>2956</v>
      </c>
      <c r="G111" s="196" t="s">
        <v>2204</v>
      </c>
      <c r="H111" s="197">
        <v>1</v>
      </c>
      <c r="I111" s="198"/>
      <c r="J111" s="199">
        <f t="shared" si="0"/>
        <v>0</v>
      </c>
      <c r="K111" s="195" t="s">
        <v>19</v>
      </c>
      <c r="L111" s="40"/>
      <c r="M111" s="200" t="s">
        <v>19</v>
      </c>
      <c r="N111" s="201" t="s">
        <v>42</v>
      </c>
      <c r="O111" s="65"/>
      <c r="P111" s="202">
        <f t="shared" si="1"/>
        <v>0</v>
      </c>
      <c r="Q111" s="202">
        <v>0</v>
      </c>
      <c r="R111" s="202">
        <f t="shared" si="2"/>
        <v>0</v>
      </c>
      <c r="S111" s="202">
        <v>0</v>
      </c>
      <c r="T111" s="203">
        <f t="shared" si="3"/>
        <v>0</v>
      </c>
      <c r="U111" s="35"/>
      <c r="V111" s="35"/>
      <c r="W111" s="35"/>
      <c r="X111" s="35"/>
      <c r="Y111" s="35"/>
      <c r="Z111" s="35"/>
      <c r="AA111" s="35"/>
      <c r="AB111" s="35"/>
      <c r="AC111" s="35"/>
      <c r="AD111" s="35"/>
      <c r="AE111" s="35"/>
      <c r="AR111" s="204" t="s">
        <v>169</v>
      </c>
      <c r="AT111" s="204" t="s">
        <v>164</v>
      </c>
      <c r="AU111" s="204" t="s">
        <v>78</v>
      </c>
      <c r="AY111" s="18" t="s">
        <v>162</v>
      </c>
      <c r="BE111" s="205">
        <f t="shared" si="4"/>
        <v>0</v>
      </c>
      <c r="BF111" s="205">
        <f t="shared" si="5"/>
        <v>0</v>
      </c>
      <c r="BG111" s="205">
        <f t="shared" si="6"/>
        <v>0</v>
      </c>
      <c r="BH111" s="205">
        <f t="shared" si="7"/>
        <v>0</v>
      </c>
      <c r="BI111" s="205">
        <f t="shared" si="8"/>
        <v>0</v>
      </c>
      <c r="BJ111" s="18" t="s">
        <v>78</v>
      </c>
      <c r="BK111" s="205">
        <f t="shared" si="9"/>
        <v>0</v>
      </c>
      <c r="BL111" s="18" t="s">
        <v>169</v>
      </c>
      <c r="BM111" s="204" t="s">
        <v>430</v>
      </c>
    </row>
    <row r="112" spans="1:65" s="2" customFormat="1" ht="16.5" customHeight="1">
      <c r="A112" s="35"/>
      <c r="B112" s="36"/>
      <c r="C112" s="193" t="s">
        <v>301</v>
      </c>
      <c r="D112" s="193" t="s">
        <v>164</v>
      </c>
      <c r="E112" s="194" t="s">
        <v>2957</v>
      </c>
      <c r="F112" s="195" t="s">
        <v>2958</v>
      </c>
      <c r="G112" s="196" t="s">
        <v>2204</v>
      </c>
      <c r="H112" s="197">
        <v>1</v>
      </c>
      <c r="I112" s="198"/>
      <c r="J112" s="199">
        <f t="shared" si="0"/>
        <v>0</v>
      </c>
      <c r="K112" s="195" t="s">
        <v>19</v>
      </c>
      <c r="L112" s="40"/>
      <c r="M112" s="200" t="s">
        <v>19</v>
      </c>
      <c r="N112" s="201" t="s">
        <v>42</v>
      </c>
      <c r="O112" s="65"/>
      <c r="P112" s="202">
        <f t="shared" si="1"/>
        <v>0</v>
      </c>
      <c r="Q112" s="202">
        <v>0</v>
      </c>
      <c r="R112" s="202">
        <f t="shared" si="2"/>
        <v>0</v>
      </c>
      <c r="S112" s="202">
        <v>0</v>
      </c>
      <c r="T112" s="203">
        <f t="shared" si="3"/>
        <v>0</v>
      </c>
      <c r="U112" s="35"/>
      <c r="V112" s="35"/>
      <c r="W112" s="35"/>
      <c r="X112" s="35"/>
      <c r="Y112" s="35"/>
      <c r="Z112" s="35"/>
      <c r="AA112" s="35"/>
      <c r="AB112" s="35"/>
      <c r="AC112" s="35"/>
      <c r="AD112" s="35"/>
      <c r="AE112" s="35"/>
      <c r="AR112" s="204" t="s">
        <v>169</v>
      </c>
      <c r="AT112" s="204" t="s">
        <v>164</v>
      </c>
      <c r="AU112" s="204" t="s">
        <v>78</v>
      </c>
      <c r="AY112" s="18" t="s">
        <v>162</v>
      </c>
      <c r="BE112" s="205">
        <f t="shared" si="4"/>
        <v>0</v>
      </c>
      <c r="BF112" s="205">
        <f t="shared" si="5"/>
        <v>0</v>
      </c>
      <c r="BG112" s="205">
        <f t="shared" si="6"/>
        <v>0</v>
      </c>
      <c r="BH112" s="205">
        <f t="shared" si="7"/>
        <v>0</v>
      </c>
      <c r="BI112" s="205">
        <f t="shared" si="8"/>
        <v>0</v>
      </c>
      <c r="BJ112" s="18" t="s">
        <v>78</v>
      </c>
      <c r="BK112" s="205">
        <f t="shared" si="9"/>
        <v>0</v>
      </c>
      <c r="BL112" s="18" t="s">
        <v>169</v>
      </c>
      <c r="BM112" s="204" t="s">
        <v>440</v>
      </c>
    </row>
    <row r="113" spans="1:65" s="2" customFormat="1" ht="16.5" customHeight="1">
      <c r="A113" s="35"/>
      <c r="B113" s="36"/>
      <c r="C113" s="193" t="s">
        <v>307</v>
      </c>
      <c r="D113" s="193" t="s">
        <v>164</v>
      </c>
      <c r="E113" s="194" t="s">
        <v>2959</v>
      </c>
      <c r="F113" s="195" t="s">
        <v>2960</v>
      </c>
      <c r="G113" s="196" t="s">
        <v>2204</v>
      </c>
      <c r="H113" s="197">
        <v>3</v>
      </c>
      <c r="I113" s="198"/>
      <c r="J113" s="199">
        <f t="shared" si="0"/>
        <v>0</v>
      </c>
      <c r="K113" s="195" t="s">
        <v>19</v>
      </c>
      <c r="L113" s="40"/>
      <c r="M113" s="200" t="s">
        <v>19</v>
      </c>
      <c r="N113" s="201" t="s">
        <v>42</v>
      </c>
      <c r="O113" s="65"/>
      <c r="P113" s="202">
        <f t="shared" si="1"/>
        <v>0</v>
      </c>
      <c r="Q113" s="202">
        <v>0</v>
      </c>
      <c r="R113" s="202">
        <f t="shared" si="2"/>
        <v>0</v>
      </c>
      <c r="S113" s="202">
        <v>0</v>
      </c>
      <c r="T113" s="203">
        <f t="shared" si="3"/>
        <v>0</v>
      </c>
      <c r="U113" s="35"/>
      <c r="V113" s="35"/>
      <c r="W113" s="35"/>
      <c r="X113" s="35"/>
      <c r="Y113" s="35"/>
      <c r="Z113" s="35"/>
      <c r="AA113" s="35"/>
      <c r="AB113" s="35"/>
      <c r="AC113" s="35"/>
      <c r="AD113" s="35"/>
      <c r="AE113" s="35"/>
      <c r="AR113" s="204" t="s">
        <v>169</v>
      </c>
      <c r="AT113" s="204" t="s">
        <v>164</v>
      </c>
      <c r="AU113" s="204" t="s">
        <v>78</v>
      </c>
      <c r="AY113" s="18" t="s">
        <v>162</v>
      </c>
      <c r="BE113" s="205">
        <f t="shared" si="4"/>
        <v>0</v>
      </c>
      <c r="BF113" s="205">
        <f t="shared" si="5"/>
        <v>0</v>
      </c>
      <c r="BG113" s="205">
        <f t="shared" si="6"/>
        <v>0</v>
      </c>
      <c r="BH113" s="205">
        <f t="shared" si="7"/>
        <v>0</v>
      </c>
      <c r="BI113" s="205">
        <f t="shared" si="8"/>
        <v>0</v>
      </c>
      <c r="BJ113" s="18" t="s">
        <v>78</v>
      </c>
      <c r="BK113" s="205">
        <f t="shared" si="9"/>
        <v>0</v>
      </c>
      <c r="BL113" s="18" t="s">
        <v>169</v>
      </c>
      <c r="BM113" s="204" t="s">
        <v>450</v>
      </c>
    </row>
    <row r="114" spans="1:65" s="2" customFormat="1" ht="16.5" customHeight="1">
      <c r="A114" s="35"/>
      <c r="B114" s="36"/>
      <c r="C114" s="193" t="s">
        <v>312</v>
      </c>
      <c r="D114" s="193" t="s">
        <v>164</v>
      </c>
      <c r="E114" s="194" t="s">
        <v>2961</v>
      </c>
      <c r="F114" s="195" t="s">
        <v>2962</v>
      </c>
      <c r="G114" s="196" t="s">
        <v>2204</v>
      </c>
      <c r="H114" s="197">
        <v>11</v>
      </c>
      <c r="I114" s="198"/>
      <c r="J114" s="199">
        <f t="shared" si="0"/>
        <v>0</v>
      </c>
      <c r="K114" s="195" t="s">
        <v>19</v>
      </c>
      <c r="L114" s="40"/>
      <c r="M114" s="200" t="s">
        <v>19</v>
      </c>
      <c r="N114" s="201" t="s">
        <v>42</v>
      </c>
      <c r="O114" s="65"/>
      <c r="P114" s="202">
        <f t="shared" si="1"/>
        <v>0</v>
      </c>
      <c r="Q114" s="202">
        <v>0</v>
      </c>
      <c r="R114" s="202">
        <f t="shared" si="2"/>
        <v>0</v>
      </c>
      <c r="S114" s="202">
        <v>0</v>
      </c>
      <c r="T114" s="203">
        <f t="shared" si="3"/>
        <v>0</v>
      </c>
      <c r="U114" s="35"/>
      <c r="V114" s="35"/>
      <c r="W114" s="35"/>
      <c r="X114" s="35"/>
      <c r="Y114" s="35"/>
      <c r="Z114" s="35"/>
      <c r="AA114" s="35"/>
      <c r="AB114" s="35"/>
      <c r="AC114" s="35"/>
      <c r="AD114" s="35"/>
      <c r="AE114" s="35"/>
      <c r="AR114" s="204" t="s">
        <v>169</v>
      </c>
      <c r="AT114" s="204" t="s">
        <v>164</v>
      </c>
      <c r="AU114" s="204" t="s">
        <v>78</v>
      </c>
      <c r="AY114" s="18" t="s">
        <v>162</v>
      </c>
      <c r="BE114" s="205">
        <f t="shared" si="4"/>
        <v>0</v>
      </c>
      <c r="BF114" s="205">
        <f t="shared" si="5"/>
        <v>0</v>
      </c>
      <c r="BG114" s="205">
        <f t="shared" si="6"/>
        <v>0</v>
      </c>
      <c r="BH114" s="205">
        <f t="shared" si="7"/>
        <v>0</v>
      </c>
      <c r="BI114" s="205">
        <f t="shared" si="8"/>
        <v>0</v>
      </c>
      <c r="BJ114" s="18" t="s">
        <v>78</v>
      </c>
      <c r="BK114" s="205">
        <f t="shared" si="9"/>
        <v>0</v>
      </c>
      <c r="BL114" s="18" t="s">
        <v>169</v>
      </c>
      <c r="BM114" s="204" t="s">
        <v>464</v>
      </c>
    </row>
    <row r="115" spans="1:65" s="2" customFormat="1" ht="16.5" customHeight="1">
      <c r="A115" s="35"/>
      <c r="B115" s="36"/>
      <c r="C115" s="193" t="s">
        <v>318</v>
      </c>
      <c r="D115" s="193" t="s">
        <v>164</v>
      </c>
      <c r="E115" s="194" t="s">
        <v>2963</v>
      </c>
      <c r="F115" s="195" t="s">
        <v>2964</v>
      </c>
      <c r="G115" s="196" t="s">
        <v>2204</v>
      </c>
      <c r="H115" s="197">
        <v>1</v>
      </c>
      <c r="I115" s="198"/>
      <c r="J115" s="199">
        <f t="shared" si="0"/>
        <v>0</v>
      </c>
      <c r="K115" s="195" t="s">
        <v>19</v>
      </c>
      <c r="L115" s="40"/>
      <c r="M115" s="200" t="s">
        <v>19</v>
      </c>
      <c r="N115" s="201" t="s">
        <v>42</v>
      </c>
      <c r="O115" s="65"/>
      <c r="P115" s="202">
        <f t="shared" si="1"/>
        <v>0</v>
      </c>
      <c r="Q115" s="202">
        <v>0</v>
      </c>
      <c r="R115" s="202">
        <f t="shared" si="2"/>
        <v>0</v>
      </c>
      <c r="S115" s="202">
        <v>0</v>
      </c>
      <c r="T115" s="203">
        <f t="shared" si="3"/>
        <v>0</v>
      </c>
      <c r="U115" s="35"/>
      <c r="V115" s="35"/>
      <c r="W115" s="35"/>
      <c r="X115" s="35"/>
      <c r="Y115" s="35"/>
      <c r="Z115" s="35"/>
      <c r="AA115" s="35"/>
      <c r="AB115" s="35"/>
      <c r="AC115" s="35"/>
      <c r="AD115" s="35"/>
      <c r="AE115" s="35"/>
      <c r="AR115" s="204" t="s">
        <v>169</v>
      </c>
      <c r="AT115" s="204" t="s">
        <v>164</v>
      </c>
      <c r="AU115" s="204" t="s">
        <v>78</v>
      </c>
      <c r="AY115" s="18" t="s">
        <v>162</v>
      </c>
      <c r="BE115" s="205">
        <f t="shared" si="4"/>
        <v>0</v>
      </c>
      <c r="BF115" s="205">
        <f t="shared" si="5"/>
        <v>0</v>
      </c>
      <c r="BG115" s="205">
        <f t="shared" si="6"/>
        <v>0</v>
      </c>
      <c r="BH115" s="205">
        <f t="shared" si="7"/>
        <v>0</v>
      </c>
      <c r="BI115" s="205">
        <f t="shared" si="8"/>
        <v>0</v>
      </c>
      <c r="BJ115" s="18" t="s">
        <v>78</v>
      </c>
      <c r="BK115" s="205">
        <f t="shared" si="9"/>
        <v>0</v>
      </c>
      <c r="BL115" s="18" t="s">
        <v>169</v>
      </c>
      <c r="BM115" s="204" t="s">
        <v>476</v>
      </c>
    </row>
    <row r="116" spans="1:65" s="2" customFormat="1" ht="16.5" customHeight="1">
      <c r="A116" s="35"/>
      <c r="B116" s="36"/>
      <c r="C116" s="193" t="s">
        <v>325</v>
      </c>
      <c r="D116" s="193" t="s">
        <v>164</v>
      </c>
      <c r="E116" s="194" t="s">
        <v>2965</v>
      </c>
      <c r="F116" s="195" t="s">
        <v>2966</v>
      </c>
      <c r="G116" s="196" t="s">
        <v>2204</v>
      </c>
      <c r="H116" s="197">
        <v>4</v>
      </c>
      <c r="I116" s="198"/>
      <c r="J116" s="199">
        <f t="shared" si="0"/>
        <v>0</v>
      </c>
      <c r="K116" s="195" t="s">
        <v>19</v>
      </c>
      <c r="L116" s="40"/>
      <c r="M116" s="200" t="s">
        <v>19</v>
      </c>
      <c r="N116" s="201" t="s">
        <v>42</v>
      </c>
      <c r="O116" s="65"/>
      <c r="P116" s="202">
        <f t="shared" si="1"/>
        <v>0</v>
      </c>
      <c r="Q116" s="202">
        <v>0</v>
      </c>
      <c r="R116" s="202">
        <f t="shared" si="2"/>
        <v>0</v>
      </c>
      <c r="S116" s="202">
        <v>0</v>
      </c>
      <c r="T116" s="203">
        <f t="shared" si="3"/>
        <v>0</v>
      </c>
      <c r="U116" s="35"/>
      <c r="V116" s="35"/>
      <c r="W116" s="35"/>
      <c r="X116" s="35"/>
      <c r="Y116" s="35"/>
      <c r="Z116" s="35"/>
      <c r="AA116" s="35"/>
      <c r="AB116" s="35"/>
      <c r="AC116" s="35"/>
      <c r="AD116" s="35"/>
      <c r="AE116" s="35"/>
      <c r="AR116" s="204" t="s">
        <v>169</v>
      </c>
      <c r="AT116" s="204" t="s">
        <v>164</v>
      </c>
      <c r="AU116" s="204" t="s">
        <v>78</v>
      </c>
      <c r="AY116" s="18" t="s">
        <v>162</v>
      </c>
      <c r="BE116" s="205">
        <f t="shared" si="4"/>
        <v>0</v>
      </c>
      <c r="BF116" s="205">
        <f t="shared" si="5"/>
        <v>0</v>
      </c>
      <c r="BG116" s="205">
        <f t="shared" si="6"/>
        <v>0</v>
      </c>
      <c r="BH116" s="205">
        <f t="shared" si="7"/>
        <v>0</v>
      </c>
      <c r="BI116" s="205">
        <f t="shared" si="8"/>
        <v>0</v>
      </c>
      <c r="BJ116" s="18" t="s">
        <v>78</v>
      </c>
      <c r="BK116" s="205">
        <f t="shared" si="9"/>
        <v>0</v>
      </c>
      <c r="BL116" s="18" t="s">
        <v>169</v>
      </c>
      <c r="BM116" s="204" t="s">
        <v>483</v>
      </c>
    </row>
    <row r="117" spans="1:65" s="2" customFormat="1" ht="16.5" customHeight="1">
      <c r="A117" s="35"/>
      <c r="B117" s="36"/>
      <c r="C117" s="193" t="s">
        <v>332</v>
      </c>
      <c r="D117" s="193" t="s">
        <v>164</v>
      </c>
      <c r="E117" s="194" t="s">
        <v>2967</v>
      </c>
      <c r="F117" s="195" t="s">
        <v>2968</v>
      </c>
      <c r="G117" s="196" t="s">
        <v>2204</v>
      </c>
      <c r="H117" s="197">
        <v>1</v>
      </c>
      <c r="I117" s="198"/>
      <c r="J117" s="199">
        <f t="shared" si="0"/>
        <v>0</v>
      </c>
      <c r="K117" s="195" t="s">
        <v>19</v>
      </c>
      <c r="L117" s="40"/>
      <c r="M117" s="200" t="s">
        <v>19</v>
      </c>
      <c r="N117" s="201" t="s">
        <v>42</v>
      </c>
      <c r="O117" s="65"/>
      <c r="P117" s="202">
        <f t="shared" si="1"/>
        <v>0</v>
      </c>
      <c r="Q117" s="202">
        <v>0</v>
      </c>
      <c r="R117" s="202">
        <f t="shared" si="2"/>
        <v>0</v>
      </c>
      <c r="S117" s="202">
        <v>0</v>
      </c>
      <c r="T117" s="203">
        <f t="shared" si="3"/>
        <v>0</v>
      </c>
      <c r="U117" s="35"/>
      <c r="V117" s="35"/>
      <c r="W117" s="35"/>
      <c r="X117" s="35"/>
      <c r="Y117" s="35"/>
      <c r="Z117" s="35"/>
      <c r="AA117" s="35"/>
      <c r="AB117" s="35"/>
      <c r="AC117" s="35"/>
      <c r="AD117" s="35"/>
      <c r="AE117" s="35"/>
      <c r="AR117" s="204" t="s">
        <v>169</v>
      </c>
      <c r="AT117" s="204" t="s">
        <v>164</v>
      </c>
      <c r="AU117" s="204" t="s">
        <v>78</v>
      </c>
      <c r="AY117" s="18" t="s">
        <v>162</v>
      </c>
      <c r="BE117" s="205">
        <f t="shared" si="4"/>
        <v>0</v>
      </c>
      <c r="BF117" s="205">
        <f t="shared" si="5"/>
        <v>0</v>
      </c>
      <c r="BG117" s="205">
        <f t="shared" si="6"/>
        <v>0</v>
      </c>
      <c r="BH117" s="205">
        <f t="shared" si="7"/>
        <v>0</v>
      </c>
      <c r="BI117" s="205">
        <f t="shared" si="8"/>
        <v>0</v>
      </c>
      <c r="BJ117" s="18" t="s">
        <v>78</v>
      </c>
      <c r="BK117" s="205">
        <f t="shared" si="9"/>
        <v>0</v>
      </c>
      <c r="BL117" s="18" t="s">
        <v>169</v>
      </c>
      <c r="BM117" s="204" t="s">
        <v>491</v>
      </c>
    </row>
    <row r="118" spans="1:65" s="2" customFormat="1" ht="16.5" customHeight="1">
      <c r="A118" s="35"/>
      <c r="B118" s="36"/>
      <c r="C118" s="193" t="s">
        <v>338</v>
      </c>
      <c r="D118" s="193" t="s">
        <v>164</v>
      </c>
      <c r="E118" s="194" t="s">
        <v>2969</v>
      </c>
      <c r="F118" s="195" t="s">
        <v>2970</v>
      </c>
      <c r="G118" s="196" t="s">
        <v>2204</v>
      </c>
      <c r="H118" s="197">
        <v>2</v>
      </c>
      <c r="I118" s="198"/>
      <c r="J118" s="199">
        <f t="shared" si="0"/>
        <v>0</v>
      </c>
      <c r="K118" s="195" t="s">
        <v>19</v>
      </c>
      <c r="L118" s="40"/>
      <c r="M118" s="200" t="s">
        <v>19</v>
      </c>
      <c r="N118" s="201" t="s">
        <v>42</v>
      </c>
      <c r="O118" s="65"/>
      <c r="P118" s="202">
        <f t="shared" si="1"/>
        <v>0</v>
      </c>
      <c r="Q118" s="202">
        <v>0</v>
      </c>
      <c r="R118" s="202">
        <f t="shared" si="2"/>
        <v>0</v>
      </c>
      <c r="S118" s="202">
        <v>0</v>
      </c>
      <c r="T118" s="203">
        <f t="shared" si="3"/>
        <v>0</v>
      </c>
      <c r="U118" s="35"/>
      <c r="V118" s="35"/>
      <c r="W118" s="35"/>
      <c r="X118" s="35"/>
      <c r="Y118" s="35"/>
      <c r="Z118" s="35"/>
      <c r="AA118" s="35"/>
      <c r="AB118" s="35"/>
      <c r="AC118" s="35"/>
      <c r="AD118" s="35"/>
      <c r="AE118" s="35"/>
      <c r="AR118" s="204" t="s">
        <v>169</v>
      </c>
      <c r="AT118" s="204" t="s">
        <v>164</v>
      </c>
      <c r="AU118" s="204" t="s">
        <v>78</v>
      </c>
      <c r="AY118" s="18" t="s">
        <v>162</v>
      </c>
      <c r="BE118" s="205">
        <f t="shared" si="4"/>
        <v>0</v>
      </c>
      <c r="BF118" s="205">
        <f t="shared" si="5"/>
        <v>0</v>
      </c>
      <c r="BG118" s="205">
        <f t="shared" si="6"/>
        <v>0</v>
      </c>
      <c r="BH118" s="205">
        <f t="shared" si="7"/>
        <v>0</v>
      </c>
      <c r="BI118" s="205">
        <f t="shared" si="8"/>
        <v>0</v>
      </c>
      <c r="BJ118" s="18" t="s">
        <v>78</v>
      </c>
      <c r="BK118" s="205">
        <f t="shared" si="9"/>
        <v>0</v>
      </c>
      <c r="BL118" s="18" t="s">
        <v>169</v>
      </c>
      <c r="BM118" s="204" t="s">
        <v>499</v>
      </c>
    </row>
    <row r="119" spans="1:65" s="2" customFormat="1" ht="16.5" customHeight="1">
      <c r="A119" s="35"/>
      <c r="B119" s="36"/>
      <c r="C119" s="193" t="s">
        <v>344</v>
      </c>
      <c r="D119" s="193" t="s">
        <v>164</v>
      </c>
      <c r="E119" s="194" t="s">
        <v>2971</v>
      </c>
      <c r="F119" s="195" t="s">
        <v>2972</v>
      </c>
      <c r="G119" s="196" t="s">
        <v>2204</v>
      </c>
      <c r="H119" s="197">
        <v>1</v>
      </c>
      <c r="I119" s="198"/>
      <c r="J119" s="199">
        <f t="shared" si="0"/>
        <v>0</v>
      </c>
      <c r="K119" s="195" t="s">
        <v>19</v>
      </c>
      <c r="L119" s="40"/>
      <c r="M119" s="200" t="s">
        <v>19</v>
      </c>
      <c r="N119" s="201" t="s">
        <v>42</v>
      </c>
      <c r="O119" s="65"/>
      <c r="P119" s="202">
        <f t="shared" si="1"/>
        <v>0</v>
      </c>
      <c r="Q119" s="202">
        <v>0</v>
      </c>
      <c r="R119" s="202">
        <f t="shared" si="2"/>
        <v>0</v>
      </c>
      <c r="S119" s="202">
        <v>0</v>
      </c>
      <c r="T119" s="203">
        <f t="shared" si="3"/>
        <v>0</v>
      </c>
      <c r="U119" s="35"/>
      <c r="V119" s="35"/>
      <c r="W119" s="35"/>
      <c r="X119" s="35"/>
      <c r="Y119" s="35"/>
      <c r="Z119" s="35"/>
      <c r="AA119" s="35"/>
      <c r="AB119" s="35"/>
      <c r="AC119" s="35"/>
      <c r="AD119" s="35"/>
      <c r="AE119" s="35"/>
      <c r="AR119" s="204" t="s">
        <v>169</v>
      </c>
      <c r="AT119" s="204" t="s">
        <v>164</v>
      </c>
      <c r="AU119" s="204" t="s">
        <v>78</v>
      </c>
      <c r="AY119" s="18" t="s">
        <v>162</v>
      </c>
      <c r="BE119" s="205">
        <f t="shared" si="4"/>
        <v>0</v>
      </c>
      <c r="BF119" s="205">
        <f t="shared" si="5"/>
        <v>0</v>
      </c>
      <c r="BG119" s="205">
        <f t="shared" si="6"/>
        <v>0</v>
      </c>
      <c r="BH119" s="205">
        <f t="shared" si="7"/>
        <v>0</v>
      </c>
      <c r="BI119" s="205">
        <f t="shared" si="8"/>
        <v>0</v>
      </c>
      <c r="BJ119" s="18" t="s">
        <v>78</v>
      </c>
      <c r="BK119" s="205">
        <f t="shared" si="9"/>
        <v>0</v>
      </c>
      <c r="BL119" s="18" t="s">
        <v>169</v>
      </c>
      <c r="BM119" s="204" t="s">
        <v>510</v>
      </c>
    </row>
    <row r="120" spans="1:65" s="2" customFormat="1" ht="16.5" customHeight="1">
      <c r="A120" s="35"/>
      <c r="B120" s="36"/>
      <c r="C120" s="193" t="s">
        <v>350</v>
      </c>
      <c r="D120" s="193" t="s">
        <v>164</v>
      </c>
      <c r="E120" s="194" t="s">
        <v>2973</v>
      </c>
      <c r="F120" s="195" t="s">
        <v>2974</v>
      </c>
      <c r="G120" s="196" t="s">
        <v>2204</v>
      </c>
      <c r="H120" s="197">
        <v>1</v>
      </c>
      <c r="I120" s="198"/>
      <c r="J120" s="199">
        <f t="shared" ref="J120:J151" si="10">ROUND(I120*H120,2)</f>
        <v>0</v>
      </c>
      <c r="K120" s="195" t="s">
        <v>19</v>
      </c>
      <c r="L120" s="40"/>
      <c r="M120" s="200" t="s">
        <v>19</v>
      </c>
      <c r="N120" s="201" t="s">
        <v>42</v>
      </c>
      <c r="O120" s="65"/>
      <c r="P120" s="202">
        <f t="shared" ref="P120:P151" si="11">O120*H120</f>
        <v>0</v>
      </c>
      <c r="Q120" s="202">
        <v>0</v>
      </c>
      <c r="R120" s="202">
        <f t="shared" ref="R120:R151" si="12">Q120*H120</f>
        <v>0</v>
      </c>
      <c r="S120" s="202">
        <v>0</v>
      </c>
      <c r="T120" s="203">
        <f t="shared" ref="T120:T151" si="13">S120*H120</f>
        <v>0</v>
      </c>
      <c r="U120" s="35"/>
      <c r="V120" s="35"/>
      <c r="W120" s="35"/>
      <c r="X120" s="35"/>
      <c r="Y120" s="35"/>
      <c r="Z120" s="35"/>
      <c r="AA120" s="35"/>
      <c r="AB120" s="35"/>
      <c r="AC120" s="35"/>
      <c r="AD120" s="35"/>
      <c r="AE120" s="35"/>
      <c r="AR120" s="204" t="s">
        <v>169</v>
      </c>
      <c r="AT120" s="204" t="s">
        <v>164</v>
      </c>
      <c r="AU120" s="204" t="s">
        <v>78</v>
      </c>
      <c r="AY120" s="18" t="s">
        <v>162</v>
      </c>
      <c r="BE120" s="205">
        <f t="shared" ref="BE120:BE151" si="14">IF(N120="základní",J120,0)</f>
        <v>0</v>
      </c>
      <c r="BF120" s="205">
        <f t="shared" ref="BF120:BF151" si="15">IF(N120="snížená",J120,0)</f>
        <v>0</v>
      </c>
      <c r="BG120" s="205">
        <f t="shared" ref="BG120:BG151" si="16">IF(N120="zákl. přenesená",J120,0)</f>
        <v>0</v>
      </c>
      <c r="BH120" s="205">
        <f t="shared" ref="BH120:BH151" si="17">IF(N120="sníž. přenesená",J120,0)</f>
        <v>0</v>
      </c>
      <c r="BI120" s="205">
        <f t="shared" ref="BI120:BI151" si="18">IF(N120="nulová",J120,0)</f>
        <v>0</v>
      </c>
      <c r="BJ120" s="18" t="s">
        <v>78</v>
      </c>
      <c r="BK120" s="205">
        <f t="shared" ref="BK120:BK151" si="19">ROUND(I120*H120,2)</f>
        <v>0</v>
      </c>
      <c r="BL120" s="18" t="s">
        <v>169</v>
      </c>
      <c r="BM120" s="204" t="s">
        <v>520</v>
      </c>
    </row>
    <row r="121" spans="1:65" s="2" customFormat="1" ht="16.5" customHeight="1">
      <c r="A121" s="35"/>
      <c r="B121" s="36"/>
      <c r="C121" s="193" t="s">
        <v>355</v>
      </c>
      <c r="D121" s="193" t="s">
        <v>164</v>
      </c>
      <c r="E121" s="194" t="s">
        <v>2975</v>
      </c>
      <c r="F121" s="195" t="s">
        <v>2976</v>
      </c>
      <c r="G121" s="196" t="s">
        <v>2204</v>
      </c>
      <c r="H121" s="197">
        <v>3</v>
      </c>
      <c r="I121" s="198"/>
      <c r="J121" s="199">
        <f t="shared" si="10"/>
        <v>0</v>
      </c>
      <c r="K121" s="195" t="s">
        <v>19</v>
      </c>
      <c r="L121" s="40"/>
      <c r="M121" s="200" t="s">
        <v>19</v>
      </c>
      <c r="N121" s="201" t="s">
        <v>42</v>
      </c>
      <c r="O121" s="65"/>
      <c r="P121" s="202">
        <f t="shared" si="11"/>
        <v>0</v>
      </c>
      <c r="Q121" s="202">
        <v>0</v>
      </c>
      <c r="R121" s="202">
        <f t="shared" si="12"/>
        <v>0</v>
      </c>
      <c r="S121" s="202">
        <v>0</v>
      </c>
      <c r="T121" s="203">
        <f t="shared" si="13"/>
        <v>0</v>
      </c>
      <c r="U121" s="35"/>
      <c r="V121" s="35"/>
      <c r="W121" s="35"/>
      <c r="X121" s="35"/>
      <c r="Y121" s="35"/>
      <c r="Z121" s="35"/>
      <c r="AA121" s="35"/>
      <c r="AB121" s="35"/>
      <c r="AC121" s="35"/>
      <c r="AD121" s="35"/>
      <c r="AE121" s="35"/>
      <c r="AR121" s="204" t="s">
        <v>169</v>
      </c>
      <c r="AT121" s="204" t="s">
        <v>164</v>
      </c>
      <c r="AU121" s="204" t="s">
        <v>78</v>
      </c>
      <c r="AY121" s="18" t="s">
        <v>162</v>
      </c>
      <c r="BE121" s="205">
        <f t="shared" si="14"/>
        <v>0</v>
      </c>
      <c r="BF121" s="205">
        <f t="shared" si="15"/>
        <v>0</v>
      </c>
      <c r="BG121" s="205">
        <f t="shared" si="16"/>
        <v>0</v>
      </c>
      <c r="BH121" s="205">
        <f t="shared" si="17"/>
        <v>0</v>
      </c>
      <c r="BI121" s="205">
        <f t="shared" si="18"/>
        <v>0</v>
      </c>
      <c r="BJ121" s="18" t="s">
        <v>78</v>
      </c>
      <c r="BK121" s="205">
        <f t="shared" si="19"/>
        <v>0</v>
      </c>
      <c r="BL121" s="18" t="s">
        <v>169</v>
      </c>
      <c r="BM121" s="204" t="s">
        <v>531</v>
      </c>
    </row>
    <row r="122" spans="1:65" s="2" customFormat="1" ht="16.5" customHeight="1">
      <c r="A122" s="35"/>
      <c r="B122" s="36"/>
      <c r="C122" s="193" t="s">
        <v>360</v>
      </c>
      <c r="D122" s="193" t="s">
        <v>164</v>
      </c>
      <c r="E122" s="194" t="s">
        <v>2977</v>
      </c>
      <c r="F122" s="195" t="s">
        <v>2978</v>
      </c>
      <c r="G122" s="196" t="s">
        <v>2204</v>
      </c>
      <c r="H122" s="197">
        <v>1</v>
      </c>
      <c r="I122" s="198"/>
      <c r="J122" s="199">
        <f t="shared" si="10"/>
        <v>0</v>
      </c>
      <c r="K122" s="195" t="s">
        <v>19</v>
      </c>
      <c r="L122" s="40"/>
      <c r="M122" s="200" t="s">
        <v>19</v>
      </c>
      <c r="N122" s="201" t="s">
        <v>42</v>
      </c>
      <c r="O122" s="65"/>
      <c r="P122" s="202">
        <f t="shared" si="11"/>
        <v>0</v>
      </c>
      <c r="Q122" s="202">
        <v>0</v>
      </c>
      <c r="R122" s="202">
        <f t="shared" si="12"/>
        <v>0</v>
      </c>
      <c r="S122" s="202">
        <v>0</v>
      </c>
      <c r="T122" s="203">
        <f t="shared" si="13"/>
        <v>0</v>
      </c>
      <c r="U122" s="35"/>
      <c r="V122" s="35"/>
      <c r="W122" s="35"/>
      <c r="X122" s="35"/>
      <c r="Y122" s="35"/>
      <c r="Z122" s="35"/>
      <c r="AA122" s="35"/>
      <c r="AB122" s="35"/>
      <c r="AC122" s="35"/>
      <c r="AD122" s="35"/>
      <c r="AE122" s="35"/>
      <c r="AR122" s="204" t="s">
        <v>169</v>
      </c>
      <c r="AT122" s="204" t="s">
        <v>164</v>
      </c>
      <c r="AU122" s="204" t="s">
        <v>78</v>
      </c>
      <c r="AY122" s="18" t="s">
        <v>162</v>
      </c>
      <c r="BE122" s="205">
        <f t="shared" si="14"/>
        <v>0</v>
      </c>
      <c r="BF122" s="205">
        <f t="shared" si="15"/>
        <v>0</v>
      </c>
      <c r="BG122" s="205">
        <f t="shared" si="16"/>
        <v>0</v>
      </c>
      <c r="BH122" s="205">
        <f t="shared" si="17"/>
        <v>0</v>
      </c>
      <c r="BI122" s="205">
        <f t="shared" si="18"/>
        <v>0</v>
      </c>
      <c r="BJ122" s="18" t="s">
        <v>78</v>
      </c>
      <c r="BK122" s="205">
        <f t="shared" si="19"/>
        <v>0</v>
      </c>
      <c r="BL122" s="18" t="s">
        <v>169</v>
      </c>
      <c r="BM122" s="204" t="s">
        <v>547</v>
      </c>
    </row>
    <row r="123" spans="1:65" s="2" customFormat="1" ht="16.5" customHeight="1">
      <c r="A123" s="35"/>
      <c r="B123" s="36"/>
      <c r="C123" s="193" t="s">
        <v>365</v>
      </c>
      <c r="D123" s="193" t="s">
        <v>164</v>
      </c>
      <c r="E123" s="194" t="s">
        <v>2979</v>
      </c>
      <c r="F123" s="195" t="s">
        <v>2980</v>
      </c>
      <c r="G123" s="196" t="s">
        <v>2204</v>
      </c>
      <c r="H123" s="197">
        <v>4</v>
      </c>
      <c r="I123" s="198"/>
      <c r="J123" s="199">
        <f t="shared" si="10"/>
        <v>0</v>
      </c>
      <c r="K123" s="195" t="s">
        <v>19</v>
      </c>
      <c r="L123" s="40"/>
      <c r="M123" s="200" t="s">
        <v>19</v>
      </c>
      <c r="N123" s="201" t="s">
        <v>42</v>
      </c>
      <c r="O123" s="65"/>
      <c r="P123" s="202">
        <f t="shared" si="11"/>
        <v>0</v>
      </c>
      <c r="Q123" s="202">
        <v>0</v>
      </c>
      <c r="R123" s="202">
        <f t="shared" si="12"/>
        <v>0</v>
      </c>
      <c r="S123" s="202">
        <v>0</v>
      </c>
      <c r="T123" s="203">
        <f t="shared" si="13"/>
        <v>0</v>
      </c>
      <c r="U123" s="35"/>
      <c r="V123" s="35"/>
      <c r="W123" s="35"/>
      <c r="X123" s="35"/>
      <c r="Y123" s="35"/>
      <c r="Z123" s="35"/>
      <c r="AA123" s="35"/>
      <c r="AB123" s="35"/>
      <c r="AC123" s="35"/>
      <c r="AD123" s="35"/>
      <c r="AE123" s="35"/>
      <c r="AR123" s="204" t="s">
        <v>169</v>
      </c>
      <c r="AT123" s="204" t="s">
        <v>164</v>
      </c>
      <c r="AU123" s="204" t="s">
        <v>78</v>
      </c>
      <c r="AY123" s="18" t="s">
        <v>162</v>
      </c>
      <c r="BE123" s="205">
        <f t="shared" si="14"/>
        <v>0</v>
      </c>
      <c r="BF123" s="205">
        <f t="shared" si="15"/>
        <v>0</v>
      </c>
      <c r="BG123" s="205">
        <f t="shared" si="16"/>
        <v>0</v>
      </c>
      <c r="BH123" s="205">
        <f t="shared" si="17"/>
        <v>0</v>
      </c>
      <c r="BI123" s="205">
        <f t="shared" si="18"/>
        <v>0</v>
      </c>
      <c r="BJ123" s="18" t="s">
        <v>78</v>
      </c>
      <c r="BK123" s="205">
        <f t="shared" si="19"/>
        <v>0</v>
      </c>
      <c r="BL123" s="18" t="s">
        <v>169</v>
      </c>
      <c r="BM123" s="204" t="s">
        <v>559</v>
      </c>
    </row>
    <row r="124" spans="1:65" s="2" customFormat="1" ht="16.5" customHeight="1">
      <c r="A124" s="35"/>
      <c r="B124" s="36"/>
      <c r="C124" s="193" t="s">
        <v>370</v>
      </c>
      <c r="D124" s="193" t="s">
        <v>164</v>
      </c>
      <c r="E124" s="194" t="s">
        <v>2981</v>
      </c>
      <c r="F124" s="195" t="s">
        <v>2982</v>
      </c>
      <c r="G124" s="196" t="s">
        <v>2204</v>
      </c>
      <c r="H124" s="197">
        <v>6</v>
      </c>
      <c r="I124" s="198"/>
      <c r="J124" s="199">
        <f t="shared" si="10"/>
        <v>0</v>
      </c>
      <c r="K124" s="195" t="s">
        <v>19</v>
      </c>
      <c r="L124" s="40"/>
      <c r="M124" s="200" t="s">
        <v>19</v>
      </c>
      <c r="N124" s="201" t="s">
        <v>42</v>
      </c>
      <c r="O124" s="65"/>
      <c r="P124" s="202">
        <f t="shared" si="11"/>
        <v>0</v>
      </c>
      <c r="Q124" s="202">
        <v>0</v>
      </c>
      <c r="R124" s="202">
        <f t="shared" si="12"/>
        <v>0</v>
      </c>
      <c r="S124" s="202">
        <v>0</v>
      </c>
      <c r="T124" s="203">
        <f t="shared" si="13"/>
        <v>0</v>
      </c>
      <c r="U124" s="35"/>
      <c r="V124" s="35"/>
      <c r="W124" s="35"/>
      <c r="X124" s="35"/>
      <c r="Y124" s="35"/>
      <c r="Z124" s="35"/>
      <c r="AA124" s="35"/>
      <c r="AB124" s="35"/>
      <c r="AC124" s="35"/>
      <c r="AD124" s="35"/>
      <c r="AE124" s="35"/>
      <c r="AR124" s="204" t="s">
        <v>169</v>
      </c>
      <c r="AT124" s="204" t="s">
        <v>164</v>
      </c>
      <c r="AU124" s="204" t="s">
        <v>78</v>
      </c>
      <c r="AY124" s="18" t="s">
        <v>162</v>
      </c>
      <c r="BE124" s="205">
        <f t="shared" si="14"/>
        <v>0</v>
      </c>
      <c r="BF124" s="205">
        <f t="shared" si="15"/>
        <v>0</v>
      </c>
      <c r="BG124" s="205">
        <f t="shared" si="16"/>
        <v>0</v>
      </c>
      <c r="BH124" s="205">
        <f t="shared" si="17"/>
        <v>0</v>
      </c>
      <c r="BI124" s="205">
        <f t="shared" si="18"/>
        <v>0</v>
      </c>
      <c r="BJ124" s="18" t="s">
        <v>78</v>
      </c>
      <c r="BK124" s="205">
        <f t="shared" si="19"/>
        <v>0</v>
      </c>
      <c r="BL124" s="18" t="s">
        <v>169</v>
      </c>
      <c r="BM124" s="204" t="s">
        <v>578</v>
      </c>
    </row>
    <row r="125" spans="1:65" s="2" customFormat="1" ht="16.5" customHeight="1">
      <c r="A125" s="35"/>
      <c r="B125" s="36"/>
      <c r="C125" s="193" t="s">
        <v>376</v>
      </c>
      <c r="D125" s="193" t="s">
        <v>164</v>
      </c>
      <c r="E125" s="194" t="s">
        <v>2983</v>
      </c>
      <c r="F125" s="195" t="s">
        <v>2984</v>
      </c>
      <c r="G125" s="196" t="s">
        <v>2204</v>
      </c>
      <c r="H125" s="197">
        <v>8</v>
      </c>
      <c r="I125" s="198"/>
      <c r="J125" s="199">
        <f t="shared" si="10"/>
        <v>0</v>
      </c>
      <c r="K125" s="195" t="s">
        <v>19</v>
      </c>
      <c r="L125" s="40"/>
      <c r="M125" s="200" t="s">
        <v>19</v>
      </c>
      <c r="N125" s="201" t="s">
        <v>42</v>
      </c>
      <c r="O125" s="65"/>
      <c r="P125" s="202">
        <f t="shared" si="11"/>
        <v>0</v>
      </c>
      <c r="Q125" s="202">
        <v>0</v>
      </c>
      <c r="R125" s="202">
        <f t="shared" si="12"/>
        <v>0</v>
      </c>
      <c r="S125" s="202">
        <v>0</v>
      </c>
      <c r="T125" s="203">
        <f t="shared" si="13"/>
        <v>0</v>
      </c>
      <c r="U125" s="35"/>
      <c r="V125" s="35"/>
      <c r="W125" s="35"/>
      <c r="X125" s="35"/>
      <c r="Y125" s="35"/>
      <c r="Z125" s="35"/>
      <c r="AA125" s="35"/>
      <c r="AB125" s="35"/>
      <c r="AC125" s="35"/>
      <c r="AD125" s="35"/>
      <c r="AE125" s="35"/>
      <c r="AR125" s="204" t="s">
        <v>169</v>
      </c>
      <c r="AT125" s="204" t="s">
        <v>164</v>
      </c>
      <c r="AU125" s="204" t="s">
        <v>78</v>
      </c>
      <c r="AY125" s="18" t="s">
        <v>162</v>
      </c>
      <c r="BE125" s="205">
        <f t="shared" si="14"/>
        <v>0</v>
      </c>
      <c r="BF125" s="205">
        <f t="shared" si="15"/>
        <v>0</v>
      </c>
      <c r="BG125" s="205">
        <f t="shared" si="16"/>
        <v>0</v>
      </c>
      <c r="BH125" s="205">
        <f t="shared" si="17"/>
        <v>0</v>
      </c>
      <c r="BI125" s="205">
        <f t="shared" si="18"/>
        <v>0</v>
      </c>
      <c r="BJ125" s="18" t="s">
        <v>78</v>
      </c>
      <c r="BK125" s="205">
        <f t="shared" si="19"/>
        <v>0</v>
      </c>
      <c r="BL125" s="18" t="s">
        <v>169</v>
      </c>
      <c r="BM125" s="204" t="s">
        <v>586</v>
      </c>
    </row>
    <row r="126" spans="1:65" s="2" customFormat="1" ht="16.5" customHeight="1">
      <c r="A126" s="35"/>
      <c r="B126" s="36"/>
      <c r="C126" s="193" t="s">
        <v>381</v>
      </c>
      <c r="D126" s="193" t="s">
        <v>164</v>
      </c>
      <c r="E126" s="194" t="s">
        <v>2985</v>
      </c>
      <c r="F126" s="195" t="s">
        <v>2986</v>
      </c>
      <c r="G126" s="196" t="s">
        <v>2204</v>
      </c>
      <c r="H126" s="197">
        <v>12</v>
      </c>
      <c r="I126" s="198"/>
      <c r="J126" s="199">
        <f t="shared" si="10"/>
        <v>0</v>
      </c>
      <c r="K126" s="195" t="s">
        <v>19</v>
      </c>
      <c r="L126" s="40"/>
      <c r="M126" s="200" t="s">
        <v>19</v>
      </c>
      <c r="N126" s="201" t="s">
        <v>42</v>
      </c>
      <c r="O126" s="65"/>
      <c r="P126" s="202">
        <f t="shared" si="11"/>
        <v>0</v>
      </c>
      <c r="Q126" s="202">
        <v>0</v>
      </c>
      <c r="R126" s="202">
        <f t="shared" si="12"/>
        <v>0</v>
      </c>
      <c r="S126" s="202">
        <v>0</v>
      </c>
      <c r="T126" s="203">
        <f t="shared" si="13"/>
        <v>0</v>
      </c>
      <c r="U126" s="35"/>
      <c r="V126" s="35"/>
      <c r="W126" s="35"/>
      <c r="X126" s="35"/>
      <c r="Y126" s="35"/>
      <c r="Z126" s="35"/>
      <c r="AA126" s="35"/>
      <c r="AB126" s="35"/>
      <c r="AC126" s="35"/>
      <c r="AD126" s="35"/>
      <c r="AE126" s="35"/>
      <c r="AR126" s="204" t="s">
        <v>169</v>
      </c>
      <c r="AT126" s="204" t="s">
        <v>164</v>
      </c>
      <c r="AU126" s="204" t="s">
        <v>78</v>
      </c>
      <c r="AY126" s="18" t="s">
        <v>162</v>
      </c>
      <c r="BE126" s="205">
        <f t="shared" si="14"/>
        <v>0</v>
      </c>
      <c r="BF126" s="205">
        <f t="shared" si="15"/>
        <v>0</v>
      </c>
      <c r="BG126" s="205">
        <f t="shared" si="16"/>
        <v>0</v>
      </c>
      <c r="BH126" s="205">
        <f t="shared" si="17"/>
        <v>0</v>
      </c>
      <c r="BI126" s="205">
        <f t="shared" si="18"/>
        <v>0</v>
      </c>
      <c r="BJ126" s="18" t="s">
        <v>78</v>
      </c>
      <c r="BK126" s="205">
        <f t="shared" si="19"/>
        <v>0</v>
      </c>
      <c r="BL126" s="18" t="s">
        <v>169</v>
      </c>
      <c r="BM126" s="204" t="s">
        <v>596</v>
      </c>
    </row>
    <row r="127" spans="1:65" s="2" customFormat="1" ht="16.5" customHeight="1">
      <c r="A127" s="35"/>
      <c r="B127" s="36"/>
      <c r="C127" s="193" t="s">
        <v>386</v>
      </c>
      <c r="D127" s="193" t="s">
        <v>164</v>
      </c>
      <c r="E127" s="194" t="s">
        <v>2987</v>
      </c>
      <c r="F127" s="195" t="s">
        <v>2988</v>
      </c>
      <c r="G127" s="196" t="s">
        <v>2204</v>
      </c>
      <c r="H127" s="197">
        <v>4</v>
      </c>
      <c r="I127" s="198"/>
      <c r="J127" s="199">
        <f t="shared" si="10"/>
        <v>0</v>
      </c>
      <c r="K127" s="195" t="s">
        <v>19</v>
      </c>
      <c r="L127" s="40"/>
      <c r="M127" s="200" t="s">
        <v>19</v>
      </c>
      <c r="N127" s="201" t="s">
        <v>42</v>
      </c>
      <c r="O127" s="65"/>
      <c r="P127" s="202">
        <f t="shared" si="11"/>
        <v>0</v>
      </c>
      <c r="Q127" s="202">
        <v>0</v>
      </c>
      <c r="R127" s="202">
        <f t="shared" si="12"/>
        <v>0</v>
      </c>
      <c r="S127" s="202">
        <v>0</v>
      </c>
      <c r="T127" s="203">
        <f t="shared" si="13"/>
        <v>0</v>
      </c>
      <c r="U127" s="35"/>
      <c r="V127" s="35"/>
      <c r="W127" s="35"/>
      <c r="X127" s="35"/>
      <c r="Y127" s="35"/>
      <c r="Z127" s="35"/>
      <c r="AA127" s="35"/>
      <c r="AB127" s="35"/>
      <c r="AC127" s="35"/>
      <c r="AD127" s="35"/>
      <c r="AE127" s="35"/>
      <c r="AR127" s="204" t="s">
        <v>169</v>
      </c>
      <c r="AT127" s="204" t="s">
        <v>164</v>
      </c>
      <c r="AU127" s="204" t="s">
        <v>78</v>
      </c>
      <c r="AY127" s="18" t="s">
        <v>162</v>
      </c>
      <c r="BE127" s="205">
        <f t="shared" si="14"/>
        <v>0</v>
      </c>
      <c r="BF127" s="205">
        <f t="shared" si="15"/>
        <v>0</v>
      </c>
      <c r="BG127" s="205">
        <f t="shared" si="16"/>
        <v>0</v>
      </c>
      <c r="BH127" s="205">
        <f t="shared" si="17"/>
        <v>0</v>
      </c>
      <c r="BI127" s="205">
        <f t="shared" si="18"/>
        <v>0</v>
      </c>
      <c r="BJ127" s="18" t="s">
        <v>78</v>
      </c>
      <c r="BK127" s="205">
        <f t="shared" si="19"/>
        <v>0</v>
      </c>
      <c r="BL127" s="18" t="s">
        <v>169</v>
      </c>
      <c r="BM127" s="204" t="s">
        <v>608</v>
      </c>
    </row>
    <row r="128" spans="1:65" s="2" customFormat="1" ht="16.5" customHeight="1">
      <c r="A128" s="35"/>
      <c r="B128" s="36"/>
      <c r="C128" s="193" t="s">
        <v>389</v>
      </c>
      <c r="D128" s="193" t="s">
        <v>164</v>
      </c>
      <c r="E128" s="194" t="s">
        <v>2989</v>
      </c>
      <c r="F128" s="195" t="s">
        <v>2988</v>
      </c>
      <c r="G128" s="196" t="s">
        <v>2204</v>
      </c>
      <c r="H128" s="197">
        <v>4</v>
      </c>
      <c r="I128" s="198"/>
      <c r="J128" s="199">
        <f t="shared" si="10"/>
        <v>0</v>
      </c>
      <c r="K128" s="195" t="s">
        <v>19</v>
      </c>
      <c r="L128" s="40"/>
      <c r="M128" s="200" t="s">
        <v>19</v>
      </c>
      <c r="N128" s="201" t="s">
        <v>42</v>
      </c>
      <c r="O128" s="65"/>
      <c r="P128" s="202">
        <f t="shared" si="11"/>
        <v>0</v>
      </c>
      <c r="Q128" s="202">
        <v>0</v>
      </c>
      <c r="R128" s="202">
        <f t="shared" si="12"/>
        <v>0</v>
      </c>
      <c r="S128" s="202">
        <v>0</v>
      </c>
      <c r="T128" s="203">
        <f t="shared" si="13"/>
        <v>0</v>
      </c>
      <c r="U128" s="35"/>
      <c r="V128" s="35"/>
      <c r="W128" s="35"/>
      <c r="X128" s="35"/>
      <c r="Y128" s="35"/>
      <c r="Z128" s="35"/>
      <c r="AA128" s="35"/>
      <c r="AB128" s="35"/>
      <c r="AC128" s="35"/>
      <c r="AD128" s="35"/>
      <c r="AE128" s="35"/>
      <c r="AR128" s="204" t="s">
        <v>169</v>
      </c>
      <c r="AT128" s="204" t="s">
        <v>164</v>
      </c>
      <c r="AU128" s="204" t="s">
        <v>78</v>
      </c>
      <c r="AY128" s="18" t="s">
        <v>162</v>
      </c>
      <c r="BE128" s="205">
        <f t="shared" si="14"/>
        <v>0</v>
      </c>
      <c r="BF128" s="205">
        <f t="shared" si="15"/>
        <v>0</v>
      </c>
      <c r="BG128" s="205">
        <f t="shared" si="16"/>
        <v>0</v>
      </c>
      <c r="BH128" s="205">
        <f t="shared" si="17"/>
        <v>0</v>
      </c>
      <c r="BI128" s="205">
        <f t="shared" si="18"/>
        <v>0</v>
      </c>
      <c r="BJ128" s="18" t="s">
        <v>78</v>
      </c>
      <c r="BK128" s="205">
        <f t="shared" si="19"/>
        <v>0</v>
      </c>
      <c r="BL128" s="18" t="s">
        <v>169</v>
      </c>
      <c r="BM128" s="204" t="s">
        <v>618</v>
      </c>
    </row>
    <row r="129" spans="1:65" s="2" customFormat="1" ht="16.5" customHeight="1">
      <c r="A129" s="35"/>
      <c r="B129" s="36"/>
      <c r="C129" s="193" t="s">
        <v>394</v>
      </c>
      <c r="D129" s="193" t="s">
        <v>164</v>
      </c>
      <c r="E129" s="194" t="s">
        <v>2990</v>
      </c>
      <c r="F129" s="195" t="s">
        <v>2986</v>
      </c>
      <c r="G129" s="196" t="s">
        <v>2204</v>
      </c>
      <c r="H129" s="197">
        <v>14</v>
      </c>
      <c r="I129" s="198"/>
      <c r="J129" s="199">
        <f t="shared" si="10"/>
        <v>0</v>
      </c>
      <c r="K129" s="195" t="s">
        <v>19</v>
      </c>
      <c r="L129" s="40"/>
      <c r="M129" s="200" t="s">
        <v>19</v>
      </c>
      <c r="N129" s="201" t="s">
        <v>42</v>
      </c>
      <c r="O129" s="65"/>
      <c r="P129" s="202">
        <f t="shared" si="11"/>
        <v>0</v>
      </c>
      <c r="Q129" s="202">
        <v>0</v>
      </c>
      <c r="R129" s="202">
        <f t="shared" si="12"/>
        <v>0</v>
      </c>
      <c r="S129" s="202">
        <v>0</v>
      </c>
      <c r="T129" s="203">
        <f t="shared" si="13"/>
        <v>0</v>
      </c>
      <c r="U129" s="35"/>
      <c r="V129" s="35"/>
      <c r="W129" s="35"/>
      <c r="X129" s="35"/>
      <c r="Y129" s="35"/>
      <c r="Z129" s="35"/>
      <c r="AA129" s="35"/>
      <c r="AB129" s="35"/>
      <c r="AC129" s="35"/>
      <c r="AD129" s="35"/>
      <c r="AE129" s="35"/>
      <c r="AR129" s="204" t="s">
        <v>169</v>
      </c>
      <c r="AT129" s="204" t="s">
        <v>164</v>
      </c>
      <c r="AU129" s="204" t="s">
        <v>78</v>
      </c>
      <c r="AY129" s="18" t="s">
        <v>162</v>
      </c>
      <c r="BE129" s="205">
        <f t="shared" si="14"/>
        <v>0</v>
      </c>
      <c r="BF129" s="205">
        <f t="shared" si="15"/>
        <v>0</v>
      </c>
      <c r="BG129" s="205">
        <f t="shared" si="16"/>
        <v>0</v>
      </c>
      <c r="BH129" s="205">
        <f t="shared" si="17"/>
        <v>0</v>
      </c>
      <c r="BI129" s="205">
        <f t="shared" si="18"/>
        <v>0</v>
      </c>
      <c r="BJ129" s="18" t="s">
        <v>78</v>
      </c>
      <c r="BK129" s="205">
        <f t="shared" si="19"/>
        <v>0</v>
      </c>
      <c r="BL129" s="18" t="s">
        <v>169</v>
      </c>
      <c r="BM129" s="204" t="s">
        <v>631</v>
      </c>
    </row>
    <row r="130" spans="1:65" s="2" customFormat="1" ht="16.5" customHeight="1">
      <c r="A130" s="35"/>
      <c r="B130" s="36"/>
      <c r="C130" s="193" t="s">
        <v>401</v>
      </c>
      <c r="D130" s="193" t="s">
        <v>164</v>
      </c>
      <c r="E130" s="194" t="s">
        <v>2991</v>
      </c>
      <c r="F130" s="195" t="s">
        <v>2992</v>
      </c>
      <c r="G130" s="196" t="s">
        <v>2204</v>
      </c>
      <c r="H130" s="197">
        <v>3</v>
      </c>
      <c r="I130" s="198"/>
      <c r="J130" s="199">
        <f t="shared" si="10"/>
        <v>0</v>
      </c>
      <c r="K130" s="195" t="s">
        <v>19</v>
      </c>
      <c r="L130" s="40"/>
      <c r="M130" s="200" t="s">
        <v>19</v>
      </c>
      <c r="N130" s="201" t="s">
        <v>42</v>
      </c>
      <c r="O130" s="65"/>
      <c r="P130" s="202">
        <f t="shared" si="11"/>
        <v>0</v>
      </c>
      <c r="Q130" s="202">
        <v>0</v>
      </c>
      <c r="R130" s="202">
        <f t="shared" si="12"/>
        <v>0</v>
      </c>
      <c r="S130" s="202">
        <v>0</v>
      </c>
      <c r="T130" s="203">
        <f t="shared" si="13"/>
        <v>0</v>
      </c>
      <c r="U130" s="35"/>
      <c r="V130" s="35"/>
      <c r="W130" s="35"/>
      <c r="X130" s="35"/>
      <c r="Y130" s="35"/>
      <c r="Z130" s="35"/>
      <c r="AA130" s="35"/>
      <c r="AB130" s="35"/>
      <c r="AC130" s="35"/>
      <c r="AD130" s="35"/>
      <c r="AE130" s="35"/>
      <c r="AR130" s="204" t="s">
        <v>169</v>
      </c>
      <c r="AT130" s="204" t="s">
        <v>164</v>
      </c>
      <c r="AU130" s="204" t="s">
        <v>78</v>
      </c>
      <c r="AY130" s="18" t="s">
        <v>162</v>
      </c>
      <c r="BE130" s="205">
        <f t="shared" si="14"/>
        <v>0</v>
      </c>
      <c r="BF130" s="205">
        <f t="shared" si="15"/>
        <v>0</v>
      </c>
      <c r="BG130" s="205">
        <f t="shared" si="16"/>
        <v>0</v>
      </c>
      <c r="BH130" s="205">
        <f t="shared" si="17"/>
        <v>0</v>
      </c>
      <c r="BI130" s="205">
        <f t="shared" si="18"/>
        <v>0</v>
      </c>
      <c r="BJ130" s="18" t="s">
        <v>78</v>
      </c>
      <c r="BK130" s="205">
        <f t="shared" si="19"/>
        <v>0</v>
      </c>
      <c r="BL130" s="18" t="s">
        <v>169</v>
      </c>
      <c r="BM130" s="204" t="s">
        <v>643</v>
      </c>
    </row>
    <row r="131" spans="1:65" s="2" customFormat="1" ht="16.5" customHeight="1">
      <c r="A131" s="35"/>
      <c r="B131" s="36"/>
      <c r="C131" s="193" t="s">
        <v>407</v>
      </c>
      <c r="D131" s="193" t="s">
        <v>164</v>
      </c>
      <c r="E131" s="194" t="s">
        <v>2993</v>
      </c>
      <c r="F131" s="195" t="s">
        <v>2994</v>
      </c>
      <c r="G131" s="196" t="s">
        <v>2204</v>
      </c>
      <c r="H131" s="197">
        <v>1</v>
      </c>
      <c r="I131" s="198"/>
      <c r="J131" s="199">
        <f t="shared" si="10"/>
        <v>0</v>
      </c>
      <c r="K131" s="195" t="s">
        <v>19</v>
      </c>
      <c r="L131" s="40"/>
      <c r="M131" s="200" t="s">
        <v>19</v>
      </c>
      <c r="N131" s="201" t="s">
        <v>42</v>
      </c>
      <c r="O131" s="65"/>
      <c r="P131" s="202">
        <f t="shared" si="11"/>
        <v>0</v>
      </c>
      <c r="Q131" s="202">
        <v>0</v>
      </c>
      <c r="R131" s="202">
        <f t="shared" si="12"/>
        <v>0</v>
      </c>
      <c r="S131" s="202">
        <v>0</v>
      </c>
      <c r="T131" s="203">
        <f t="shared" si="13"/>
        <v>0</v>
      </c>
      <c r="U131" s="35"/>
      <c r="V131" s="35"/>
      <c r="W131" s="35"/>
      <c r="X131" s="35"/>
      <c r="Y131" s="35"/>
      <c r="Z131" s="35"/>
      <c r="AA131" s="35"/>
      <c r="AB131" s="35"/>
      <c r="AC131" s="35"/>
      <c r="AD131" s="35"/>
      <c r="AE131" s="35"/>
      <c r="AR131" s="204" t="s">
        <v>169</v>
      </c>
      <c r="AT131" s="204" t="s">
        <v>164</v>
      </c>
      <c r="AU131" s="204" t="s">
        <v>78</v>
      </c>
      <c r="AY131" s="18" t="s">
        <v>162</v>
      </c>
      <c r="BE131" s="205">
        <f t="shared" si="14"/>
        <v>0</v>
      </c>
      <c r="BF131" s="205">
        <f t="shared" si="15"/>
        <v>0</v>
      </c>
      <c r="BG131" s="205">
        <f t="shared" si="16"/>
        <v>0</v>
      </c>
      <c r="BH131" s="205">
        <f t="shared" si="17"/>
        <v>0</v>
      </c>
      <c r="BI131" s="205">
        <f t="shared" si="18"/>
        <v>0</v>
      </c>
      <c r="BJ131" s="18" t="s">
        <v>78</v>
      </c>
      <c r="BK131" s="205">
        <f t="shared" si="19"/>
        <v>0</v>
      </c>
      <c r="BL131" s="18" t="s">
        <v>169</v>
      </c>
      <c r="BM131" s="204" t="s">
        <v>674</v>
      </c>
    </row>
    <row r="132" spans="1:65" s="2" customFormat="1" ht="16.5" customHeight="1">
      <c r="A132" s="35"/>
      <c r="B132" s="36"/>
      <c r="C132" s="193" t="s">
        <v>413</v>
      </c>
      <c r="D132" s="193" t="s">
        <v>164</v>
      </c>
      <c r="E132" s="194" t="s">
        <v>2995</v>
      </c>
      <c r="F132" s="195" t="s">
        <v>2996</v>
      </c>
      <c r="G132" s="196" t="s">
        <v>2204</v>
      </c>
      <c r="H132" s="197">
        <v>1</v>
      </c>
      <c r="I132" s="198"/>
      <c r="J132" s="199">
        <f t="shared" si="10"/>
        <v>0</v>
      </c>
      <c r="K132" s="195" t="s">
        <v>19</v>
      </c>
      <c r="L132" s="40"/>
      <c r="M132" s="200" t="s">
        <v>19</v>
      </c>
      <c r="N132" s="201" t="s">
        <v>42</v>
      </c>
      <c r="O132" s="65"/>
      <c r="P132" s="202">
        <f t="shared" si="11"/>
        <v>0</v>
      </c>
      <c r="Q132" s="202">
        <v>0</v>
      </c>
      <c r="R132" s="202">
        <f t="shared" si="12"/>
        <v>0</v>
      </c>
      <c r="S132" s="202">
        <v>0</v>
      </c>
      <c r="T132" s="203">
        <f t="shared" si="13"/>
        <v>0</v>
      </c>
      <c r="U132" s="35"/>
      <c r="V132" s="35"/>
      <c r="W132" s="35"/>
      <c r="X132" s="35"/>
      <c r="Y132" s="35"/>
      <c r="Z132" s="35"/>
      <c r="AA132" s="35"/>
      <c r="AB132" s="35"/>
      <c r="AC132" s="35"/>
      <c r="AD132" s="35"/>
      <c r="AE132" s="35"/>
      <c r="AR132" s="204" t="s">
        <v>169</v>
      </c>
      <c r="AT132" s="204" t="s">
        <v>164</v>
      </c>
      <c r="AU132" s="204" t="s">
        <v>78</v>
      </c>
      <c r="AY132" s="18" t="s">
        <v>162</v>
      </c>
      <c r="BE132" s="205">
        <f t="shared" si="14"/>
        <v>0</v>
      </c>
      <c r="BF132" s="205">
        <f t="shared" si="15"/>
        <v>0</v>
      </c>
      <c r="BG132" s="205">
        <f t="shared" si="16"/>
        <v>0</v>
      </c>
      <c r="BH132" s="205">
        <f t="shared" si="17"/>
        <v>0</v>
      </c>
      <c r="BI132" s="205">
        <f t="shared" si="18"/>
        <v>0</v>
      </c>
      <c r="BJ132" s="18" t="s">
        <v>78</v>
      </c>
      <c r="BK132" s="205">
        <f t="shared" si="19"/>
        <v>0</v>
      </c>
      <c r="BL132" s="18" t="s">
        <v>169</v>
      </c>
      <c r="BM132" s="204" t="s">
        <v>683</v>
      </c>
    </row>
    <row r="133" spans="1:65" s="2" customFormat="1" ht="16.5" customHeight="1">
      <c r="A133" s="35"/>
      <c r="B133" s="36"/>
      <c r="C133" s="193" t="s">
        <v>417</v>
      </c>
      <c r="D133" s="193" t="s">
        <v>164</v>
      </c>
      <c r="E133" s="194" t="s">
        <v>2997</v>
      </c>
      <c r="F133" s="195" t="s">
        <v>2998</v>
      </c>
      <c r="G133" s="196" t="s">
        <v>2204</v>
      </c>
      <c r="H133" s="197">
        <v>3</v>
      </c>
      <c r="I133" s="198"/>
      <c r="J133" s="199">
        <f t="shared" si="10"/>
        <v>0</v>
      </c>
      <c r="K133" s="195" t="s">
        <v>19</v>
      </c>
      <c r="L133" s="40"/>
      <c r="M133" s="200" t="s">
        <v>19</v>
      </c>
      <c r="N133" s="201" t="s">
        <v>42</v>
      </c>
      <c r="O133" s="65"/>
      <c r="P133" s="202">
        <f t="shared" si="11"/>
        <v>0</v>
      </c>
      <c r="Q133" s="202">
        <v>0</v>
      </c>
      <c r="R133" s="202">
        <f t="shared" si="12"/>
        <v>0</v>
      </c>
      <c r="S133" s="202">
        <v>0</v>
      </c>
      <c r="T133" s="203">
        <f t="shared" si="13"/>
        <v>0</v>
      </c>
      <c r="U133" s="35"/>
      <c r="V133" s="35"/>
      <c r="W133" s="35"/>
      <c r="X133" s="35"/>
      <c r="Y133" s="35"/>
      <c r="Z133" s="35"/>
      <c r="AA133" s="35"/>
      <c r="AB133" s="35"/>
      <c r="AC133" s="35"/>
      <c r="AD133" s="35"/>
      <c r="AE133" s="35"/>
      <c r="AR133" s="204" t="s">
        <v>169</v>
      </c>
      <c r="AT133" s="204" t="s">
        <v>164</v>
      </c>
      <c r="AU133" s="204" t="s">
        <v>78</v>
      </c>
      <c r="AY133" s="18" t="s">
        <v>162</v>
      </c>
      <c r="BE133" s="205">
        <f t="shared" si="14"/>
        <v>0</v>
      </c>
      <c r="BF133" s="205">
        <f t="shared" si="15"/>
        <v>0</v>
      </c>
      <c r="BG133" s="205">
        <f t="shared" si="16"/>
        <v>0</v>
      </c>
      <c r="BH133" s="205">
        <f t="shared" si="17"/>
        <v>0</v>
      </c>
      <c r="BI133" s="205">
        <f t="shared" si="18"/>
        <v>0</v>
      </c>
      <c r="BJ133" s="18" t="s">
        <v>78</v>
      </c>
      <c r="BK133" s="205">
        <f t="shared" si="19"/>
        <v>0</v>
      </c>
      <c r="BL133" s="18" t="s">
        <v>169</v>
      </c>
      <c r="BM133" s="204" t="s">
        <v>691</v>
      </c>
    </row>
    <row r="134" spans="1:65" s="2" customFormat="1" ht="16.5" customHeight="1">
      <c r="A134" s="35"/>
      <c r="B134" s="36"/>
      <c r="C134" s="193" t="s">
        <v>422</v>
      </c>
      <c r="D134" s="193" t="s">
        <v>164</v>
      </c>
      <c r="E134" s="194" t="s">
        <v>2999</v>
      </c>
      <c r="F134" s="195" t="s">
        <v>3000</v>
      </c>
      <c r="G134" s="196" t="s">
        <v>2204</v>
      </c>
      <c r="H134" s="197">
        <v>30</v>
      </c>
      <c r="I134" s="198"/>
      <c r="J134" s="199">
        <f t="shared" si="10"/>
        <v>0</v>
      </c>
      <c r="K134" s="195" t="s">
        <v>19</v>
      </c>
      <c r="L134" s="40"/>
      <c r="M134" s="200" t="s">
        <v>19</v>
      </c>
      <c r="N134" s="201" t="s">
        <v>42</v>
      </c>
      <c r="O134" s="65"/>
      <c r="P134" s="202">
        <f t="shared" si="11"/>
        <v>0</v>
      </c>
      <c r="Q134" s="202">
        <v>0</v>
      </c>
      <c r="R134" s="202">
        <f t="shared" si="12"/>
        <v>0</v>
      </c>
      <c r="S134" s="202">
        <v>0</v>
      </c>
      <c r="T134" s="203">
        <f t="shared" si="13"/>
        <v>0</v>
      </c>
      <c r="U134" s="35"/>
      <c r="V134" s="35"/>
      <c r="W134" s="35"/>
      <c r="X134" s="35"/>
      <c r="Y134" s="35"/>
      <c r="Z134" s="35"/>
      <c r="AA134" s="35"/>
      <c r="AB134" s="35"/>
      <c r="AC134" s="35"/>
      <c r="AD134" s="35"/>
      <c r="AE134" s="35"/>
      <c r="AR134" s="204" t="s">
        <v>169</v>
      </c>
      <c r="AT134" s="204" t="s">
        <v>164</v>
      </c>
      <c r="AU134" s="204" t="s">
        <v>78</v>
      </c>
      <c r="AY134" s="18" t="s">
        <v>162</v>
      </c>
      <c r="BE134" s="205">
        <f t="shared" si="14"/>
        <v>0</v>
      </c>
      <c r="BF134" s="205">
        <f t="shared" si="15"/>
        <v>0</v>
      </c>
      <c r="BG134" s="205">
        <f t="shared" si="16"/>
        <v>0</v>
      </c>
      <c r="BH134" s="205">
        <f t="shared" si="17"/>
        <v>0</v>
      </c>
      <c r="BI134" s="205">
        <f t="shared" si="18"/>
        <v>0</v>
      </c>
      <c r="BJ134" s="18" t="s">
        <v>78</v>
      </c>
      <c r="BK134" s="205">
        <f t="shared" si="19"/>
        <v>0</v>
      </c>
      <c r="BL134" s="18" t="s">
        <v>169</v>
      </c>
      <c r="BM134" s="204" t="s">
        <v>705</v>
      </c>
    </row>
    <row r="135" spans="1:65" s="2" customFormat="1" ht="16.5" customHeight="1">
      <c r="A135" s="35"/>
      <c r="B135" s="36"/>
      <c r="C135" s="193" t="s">
        <v>430</v>
      </c>
      <c r="D135" s="193" t="s">
        <v>164</v>
      </c>
      <c r="E135" s="194" t="s">
        <v>3001</v>
      </c>
      <c r="F135" s="195" t="s">
        <v>3002</v>
      </c>
      <c r="G135" s="196" t="s">
        <v>2204</v>
      </c>
      <c r="H135" s="197">
        <v>1</v>
      </c>
      <c r="I135" s="198"/>
      <c r="J135" s="199">
        <f t="shared" si="10"/>
        <v>0</v>
      </c>
      <c r="K135" s="195" t="s">
        <v>19</v>
      </c>
      <c r="L135" s="40"/>
      <c r="M135" s="200" t="s">
        <v>19</v>
      </c>
      <c r="N135" s="201" t="s">
        <v>42</v>
      </c>
      <c r="O135" s="65"/>
      <c r="P135" s="202">
        <f t="shared" si="11"/>
        <v>0</v>
      </c>
      <c r="Q135" s="202">
        <v>0</v>
      </c>
      <c r="R135" s="202">
        <f t="shared" si="12"/>
        <v>0</v>
      </c>
      <c r="S135" s="202">
        <v>0</v>
      </c>
      <c r="T135" s="203">
        <f t="shared" si="13"/>
        <v>0</v>
      </c>
      <c r="U135" s="35"/>
      <c r="V135" s="35"/>
      <c r="W135" s="35"/>
      <c r="X135" s="35"/>
      <c r="Y135" s="35"/>
      <c r="Z135" s="35"/>
      <c r="AA135" s="35"/>
      <c r="AB135" s="35"/>
      <c r="AC135" s="35"/>
      <c r="AD135" s="35"/>
      <c r="AE135" s="35"/>
      <c r="AR135" s="204" t="s">
        <v>169</v>
      </c>
      <c r="AT135" s="204" t="s">
        <v>164</v>
      </c>
      <c r="AU135" s="204" t="s">
        <v>78</v>
      </c>
      <c r="AY135" s="18" t="s">
        <v>162</v>
      </c>
      <c r="BE135" s="205">
        <f t="shared" si="14"/>
        <v>0</v>
      </c>
      <c r="BF135" s="205">
        <f t="shared" si="15"/>
        <v>0</v>
      </c>
      <c r="BG135" s="205">
        <f t="shared" si="16"/>
        <v>0</v>
      </c>
      <c r="BH135" s="205">
        <f t="shared" si="17"/>
        <v>0</v>
      </c>
      <c r="BI135" s="205">
        <f t="shared" si="18"/>
        <v>0</v>
      </c>
      <c r="BJ135" s="18" t="s">
        <v>78</v>
      </c>
      <c r="BK135" s="205">
        <f t="shared" si="19"/>
        <v>0</v>
      </c>
      <c r="BL135" s="18" t="s">
        <v>169</v>
      </c>
      <c r="BM135" s="204" t="s">
        <v>715</v>
      </c>
    </row>
    <row r="136" spans="1:65" s="2" customFormat="1" ht="16.5" customHeight="1">
      <c r="A136" s="35"/>
      <c r="B136" s="36"/>
      <c r="C136" s="193" t="s">
        <v>436</v>
      </c>
      <c r="D136" s="193" t="s">
        <v>164</v>
      </c>
      <c r="E136" s="194" t="s">
        <v>3003</v>
      </c>
      <c r="F136" s="195" t="s">
        <v>3004</v>
      </c>
      <c r="G136" s="196" t="s">
        <v>245</v>
      </c>
      <c r="H136" s="197">
        <v>30</v>
      </c>
      <c r="I136" s="198"/>
      <c r="J136" s="199">
        <f t="shared" si="10"/>
        <v>0</v>
      </c>
      <c r="K136" s="195" t="s">
        <v>19</v>
      </c>
      <c r="L136" s="40"/>
      <c r="M136" s="200" t="s">
        <v>19</v>
      </c>
      <c r="N136" s="201" t="s">
        <v>42</v>
      </c>
      <c r="O136" s="65"/>
      <c r="P136" s="202">
        <f t="shared" si="11"/>
        <v>0</v>
      </c>
      <c r="Q136" s="202">
        <v>0</v>
      </c>
      <c r="R136" s="202">
        <f t="shared" si="12"/>
        <v>0</v>
      </c>
      <c r="S136" s="202">
        <v>0</v>
      </c>
      <c r="T136" s="203">
        <f t="shared" si="13"/>
        <v>0</v>
      </c>
      <c r="U136" s="35"/>
      <c r="V136" s="35"/>
      <c r="W136" s="35"/>
      <c r="X136" s="35"/>
      <c r="Y136" s="35"/>
      <c r="Z136" s="35"/>
      <c r="AA136" s="35"/>
      <c r="AB136" s="35"/>
      <c r="AC136" s="35"/>
      <c r="AD136" s="35"/>
      <c r="AE136" s="35"/>
      <c r="AR136" s="204" t="s">
        <v>169</v>
      </c>
      <c r="AT136" s="204" t="s">
        <v>164</v>
      </c>
      <c r="AU136" s="204" t="s">
        <v>78</v>
      </c>
      <c r="AY136" s="18" t="s">
        <v>162</v>
      </c>
      <c r="BE136" s="205">
        <f t="shared" si="14"/>
        <v>0</v>
      </c>
      <c r="BF136" s="205">
        <f t="shared" si="15"/>
        <v>0</v>
      </c>
      <c r="BG136" s="205">
        <f t="shared" si="16"/>
        <v>0</v>
      </c>
      <c r="BH136" s="205">
        <f t="shared" si="17"/>
        <v>0</v>
      </c>
      <c r="BI136" s="205">
        <f t="shared" si="18"/>
        <v>0</v>
      </c>
      <c r="BJ136" s="18" t="s">
        <v>78</v>
      </c>
      <c r="BK136" s="205">
        <f t="shared" si="19"/>
        <v>0</v>
      </c>
      <c r="BL136" s="18" t="s">
        <v>169</v>
      </c>
      <c r="BM136" s="204" t="s">
        <v>723</v>
      </c>
    </row>
    <row r="137" spans="1:65" s="2" customFormat="1" ht="16.5" customHeight="1">
      <c r="A137" s="35"/>
      <c r="B137" s="36"/>
      <c r="C137" s="193" t="s">
        <v>440</v>
      </c>
      <c r="D137" s="193" t="s">
        <v>164</v>
      </c>
      <c r="E137" s="194" t="s">
        <v>3005</v>
      </c>
      <c r="F137" s="195" t="s">
        <v>3006</v>
      </c>
      <c r="G137" s="196" t="s">
        <v>245</v>
      </c>
      <c r="H137" s="197">
        <v>100</v>
      </c>
      <c r="I137" s="198"/>
      <c r="J137" s="199">
        <f t="shared" si="10"/>
        <v>0</v>
      </c>
      <c r="K137" s="195" t="s">
        <v>19</v>
      </c>
      <c r="L137" s="40"/>
      <c r="M137" s="200" t="s">
        <v>19</v>
      </c>
      <c r="N137" s="201" t="s">
        <v>42</v>
      </c>
      <c r="O137" s="65"/>
      <c r="P137" s="202">
        <f t="shared" si="11"/>
        <v>0</v>
      </c>
      <c r="Q137" s="202">
        <v>0</v>
      </c>
      <c r="R137" s="202">
        <f t="shared" si="12"/>
        <v>0</v>
      </c>
      <c r="S137" s="202">
        <v>0</v>
      </c>
      <c r="T137" s="203">
        <f t="shared" si="13"/>
        <v>0</v>
      </c>
      <c r="U137" s="35"/>
      <c r="V137" s="35"/>
      <c r="W137" s="35"/>
      <c r="X137" s="35"/>
      <c r="Y137" s="35"/>
      <c r="Z137" s="35"/>
      <c r="AA137" s="35"/>
      <c r="AB137" s="35"/>
      <c r="AC137" s="35"/>
      <c r="AD137" s="35"/>
      <c r="AE137" s="35"/>
      <c r="AR137" s="204" t="s">
        <v>169</v>
      </c>
      <c r="AT137" s="204" t="s">
        <v>164</v>
      </c>
      <c r="AU137" s="204" t="s">
        <v>78</v>
      </c>
      <c r="AY137" s="18" t="s">
        <v>162</v>
      </c>
      <c r="BE137" s="205">
        <f t="shared" si="14"/>
        <v>0</v>
      </c>
      <c r="BF137" s="205">
        <f t="shared" si="15"/>
        <v>0</v>
      </c>
      <c r="BG137" s="205">
        <f t="shared" si="16"/>
        <v>0</v>
      </c>
      <c r="BH137" s="205">
        <f t="shared" si="17"/>
        <v>0</v>
      </c>
      <c r="BI137" s="205">
        <f t="shared" si="18"/>
        <v>0</v>
      </c>
      <c r="BJ137" s="18" t="s">
        <v>78</v>
      </c>
      <c r="BK137" s="205">
        <f t="shared" si="19"/>
        <v>0</v>
      </c>
      <c r="BL137" s="18" t="s">
        <v>169</v>
      </c>
      <c r="BM137" s="204" t="s">
        <v>735</v>
      </c>
    </row>
    <row r="138" spans="1:65" s="2" customFormat="1" ht="16.5" customHeight="1">
      <c r="A138" s="35"/>
      <c r="B138" s="36"/>
      <c r="C138" s="193" t="s">
        <v>444</v>
      </c>
      <c r="D138" s="193" t="s">
        <v>164</v>
      </c>
      <c r="E138" s="194" t="s">
        <v>3007</v>
      </c>
      <c r="F138" s="195" t="s">
        <v>3008</v>
      </c>
      <c r="G138" s="196" t="s">
        <v>245</v>
      </c>
      <c r="H138" s="197">
        <v>160</v>
      </c>
      <c r="I138" s="198"/>
      <c r="J138" s="199">
        <f t="shared" si="10"/>
        <v>0</v>
      </c>
      <c r="K138" s="195" t="s">
        <v>19</v>
      </c>
      <c r="L138" s="40"/>
      <c r="M138" s="200" t="s">
        <v>19</v>
      </c>
      <c r="N138" s="201" t="s">
        <v>42</v>
      </c>
      <c r="O138" s="65"/>
      <c r="P138" s="202">
        <f t="shared" si="11"/>
        <v>0</v>
      </c>
      <c r="Q138" s="202">
        <v>0</v>
      </c>
      <c r="R138" s="202">
        <f t="shared" si="12"/>
        <v>0</v>
      </c>
      <c r="S138" s="202">
        <v>0</v>
      </c>
      <c r="T138" s="203">
        <f t="shared" si="13"/>
        <v>0</v>
      </c>
      <c r="U138" s="35"/>
      <c r="V138" s="35"/>
      <c r="W138" s="35"/>
      <c r="X138" s="35"/>
      <c r="Y138" s="35"/>
      <c r="Z138" s="35"/>
      <c r="AA138" s="35"/>
      <c r="AB138" s="35"/>
      <c r="AC138" s="35"/>
      <c r="AD138" s="35"/>
      <c r="AE138" s="35"/>
      <c r="AR138" s="204" t="s">
        <v>169</v>
      </c>
      <c r="AT138" s="204" t="s">
        <v>164</v>
      </c>
      <c r="AU138" s="204" t="s">
        <v>78</v>
      </c>
      <c r="AY138" s="18" t="s">
        <v>162</v>
      </c>
      <c r="BE138" s="205">
        <f t="shared" si="14"/>
        <v>0</v>
      </c>
      <c r="BF138" s="205">
        <f t="shared" si="15"/>
        <v>0</v>
      </c>
      <c r="BG138" s="205">
        <f t="shared" si="16"/>
        <v>0</v>
      </c>
      <c r="BH138" s="205">
        <f t="shared" si="17"/>
        <v>0</v>
      </c>
      <c r="BI138" s="205">
        <f t="shared" si="18"/>
        <v>0</v>
      </c>
      <c r="BJ138" s="18" t="s">
        <v>78</v>
      </c>
      <c r="BK138" s="205">
        <f t="shared" si="19"/>
        <v>0</v>
      </c>
      <c r="BL138" s="18" t="s">
        <v>169</v>
      </c>
      <c r="BM138" s="204" t="s">
        <v>748</v>
      </c>
    </row>
    <row r="139" spans="1:65" s="2" customFormat="1" ht="16.5" customHeight="1">
      <c r="A139" s="35"/>
      <c r="B139" s="36"/>
      <c r="C139" s="193" t="s">
        <v>450</v>
      </c>
      <c r="D139" s="193" t="s">
        <v>164</v>
      </c>
      <c r="E139" s="194" t="s">
        <v>3009</v>
      </c>
      <c r="F139" s="195" t="s">
        <v>3010</v>
      </c>
      <c r="G139" s="196" t="s">
        <v>245</v>
      </c>
      <c r="H139" s="197">
        <v>120</v>
      </c>
      <c r="I139" s="198"/>
      <c r="J139" s="199">
        <f t="shared" si="10"/>
        <v>0</v>
      </c>
      <c r="K139" s="195" t="s">
        <v>19</v>
      </c>
      <c r="L139" s="40"/>
      <c r="M139" s="200" t="s">
        <v>19</v>
      </c>
      <c r="N139" s="201" t="s">
        <v>42</v>
      </c>
      <c r="O139" s="65"/>
      <c r="P139" s="202">
        <f t="shared" si="11"/>
        <v>0</v>
      </c>
      <c r="Q139" s="202">
        <v>0</v>
      </c>
      <c r="R139" s="202">
        <f t="shared" si="12"/>
        <v>0</v>
      </c>
      <c r="S139" s="202">
        <v>0</v>
      </c>
      <c r="T139" s="203">
        <f t="shared" si="13"/>
        <v>0</v>
      </c>
      <c r="U139" s="35"/>
      <c r="V139" s="35"/>
      <c r="W139" s="35"/>
      <c r="X139" s="35"/>
      <c r="Y139" s="35"/>
      <c r="Z139" s="35"/>
      <c r="AA139" s="35"/>
      <c r="AB139" s="35"/>
      <c r="AC139" s="35"/>
      <c r="AD139" s="35"/>
      <c r="AE139" s="35"/>
      <c r="AR139" s="204" t="s">
        <v>169</v>
      </c>
      <c r="AT139" s="204" t="s">
        <v>164</v>
      </c>
      <c r="AU139" s="204" t="s">
        <v>78</v>
      </c>
      <c r="AY139" s="18" t="s">
        <v>162</v>
      </c>
      <c r="BE139" s="205">
        <f t="shared" si="14"/>
        <v>0</v>
      </c>
      <c r="BF139" s="205">
        <f t="shared" si="15"/>
        <v>0</v>
      </c>
      <c r="BG139" s="205">
        <f t="shared" si="16"/>
        <v>0</v>
      </c>
      <c r="BH139" s="205">
        <f t="shared" si="17"/>
        <v>0</v>
      </c>
      <c r="BI139" s="205">
        <f t="shared" si="18"/>
        <v>0</v>
      </c>
      <c r="BJ139" s="18" t="s">
        <v>78</v>
      </c>
      <c r="BK139" s="205">
        <f t="shared" si="19"/>
        <v>0</v>
      </c>
      <c r="BL139" s="18" t="s">
        <v>169</v>
      </c>
      <c r="BM139" s="204" t="s">
        <v>761</v>
      </c>
    </row>
    <row r="140" spans="1:65" s="2" customFormat="1" ht="16.5" customHeight="1">
      <c r="A140" s="35"/>
      <c r="B140" s="36"/>
      <c r="C140" s="193" t="s">
        <v>454</v>
      </c>
      <c r="D140" s="193" t="s">
        <v>164</v>
      </c>
      <c r="E140" s="194" t="s">
        <v>3011</v>
      </c>
      <c r="F140" s="195" t="s">
        <v>3012</v>
      </c>
      <c r="G140" s="196" t="s">
        <v>245</v>
      </c>
      <c r="H140" s="197">
        <v>200</v>
      </c>
      <c r="I140" s="198"/>
      <c r="J140" s="199">
        <f t="shared" si="10"/>
        <v>0</v>
      </c>
      <c r="K140" s="195" t="s">
        <v>19</v>
      </c>
      <c r="L140" s="40"/>
      <c r="M140" s="200" t="s">
        <v>19</v>
      </c>
      <c r="N140" s="201" t="s">
        <v>42</v>
      </c>
      <c r="O140" s="65"/>
      <c r="P140" s="202">
        <f t="shared" si="11"/>
        <v>0</v>
      </c>
      <c r="Q140" s="202">
        <v>0</v>
      </c>
      <c r="R140" s="202">
        <f t="shared" si="12"/>
        <v>0</v>
      </c>
      <c r="S140" s="202">
        <v>0</v>
      </c>
      <c r="T140" s="203">
        <f t="shared" si="13"/>
        <v>0</v>
      </c>
      <c r="U140" s="35"/>
      <c r="V140" s="35"/>
      <c r="W140" s="35"/>
      <c r="X140" s="35"/>
      <c r="Y140" s="35"/>
      <c r="Z140" s="35"/>
      <c r="AA140" s="35"/>
      <c r="AB140" s="35"/>
      <c r="AC140" s="35"/>
      <c r="AD140" s="35"/>
      <c r="AE140" s="35"/>
      <c r="AR140" s="204" t="s">
        <v>169</v>
      </c>
      <c r="AT140" s="204" t="s">
        <v>164</v>
      </c>
      <c r="AU140" s="204" t="s">
        <v>78</v>
      </c>
      <c r="AY140" s="18" t="s">
        <v>162</v>
      </c>
      <c r="BE140" s="205">
        <f t="shared" si="14"/>
        <v>0</v>
      </c>
      <c r="BF140" s="205">
        <f t="shared" si="15"/>
        <v>0</v>
      </c>
      <c r="BG140" s="205">
        <f t="shared" si="16"/>
        <v>0</v>
      </c>
      <c r="BH140" s="205">
        <f t="shared" si="17"/>
        <v>0</v>
      </c>
      <c r="BI140" s="205">
        <f t="shared" si="18"/>
        <v>0</v>
      </c>
      <c r="BJ140" s="18" t="s">
        <v>78</v>
      </c>
      <c r="BK140" s="205">
        <f t="shared" si="19"/>
        <v>0</v>
      </c>
      <c r="BL140" s="18" t="s">
        <v>169</v>
      </c>
      <c r="BM140" s="204" t="s">
        <v>771</v>
      </c>
    </row>
    <row r="141" spans="1:65" s="2" customFormat="1" ht="16.5" customHeight="1">
      <c r="A141" s="35"/>
      <c r="B141" s="36"/>
      <c r="C141" s="193" t="s">
        <v>464</v>
      </c>
      <c r="D141" s="193" t="s">
        <v>164</v>
      </c>
      <c r="E141" s="194" t="s">
        <v>3013</v>
      </c>
      <c r="F141" s="195" t="s">
        <v>3014</v>
      </c>
      <c r="G141" s="196" t="s">
        <v>245</v>
      </c>
      <c r="H141" s="197">
        <v>110</v>
      </c>
      <c r="I141" s="198"/>
      <c r="J141" s="199">
        <f t="shared" si="10"/>
        <v>0</v>
      </c>
      <c r="K141" s="195" t="s">
        <v>19</v>
      </c>
      <c r="L141" s="40"/>
      <c r="M141" s="200" t="s">
        <v>19</v>
      </c>
      <c r="N141" s="201" t="s">
        <v>42</v>
      </c>
      <c r="O141" s="65"/>
      <c r="P141" s="202">
        <f t="shared" si="11"/>
        <v>0</v>
      </c>
      <c r="Q141" s="202">
        <v>0</v>
      </c>
      <c r="R141" s="202">
        <f t="shared" si="12"/>
        <v>0</v>
      </c>
      <c r="S141" s="202">
        <v>0</v>
      </c>
      <c r="T141" s="203">
        <f t="shared" si="13"/>
        <v>0</v>
      </c>
      <c r="U141" s="35"/>
      <c r="V141" s="35"/>
      <c r="W141" s="35"/>
      <c r="X141" s="35"/>
      <c r="Y141" s="35"/>
      <c r="Z141" s="35"/>
      <c r="AA141" s="35"/>
      <c r="AB141" s="35"/>
      <c r="AC141" s="35"/>
      <c r="AD141" s="35"/>
      <c r="AE141" s="35"/>
      <c r="AR141" s="204" t="s">
        <v>169</v>
      </c>
      <c r="AT141" s="204" t="s">
        <v>164</v>
      </c>
      <c r="AU141" s="204" t="s">
        <v>78</v>
      </c>
      <c r="AY141" s="18" t="s">
        <v>162</v>
      </c>
      <c r="BE141" s="205">
        <f t="shared" si="14"/>
        <v>0</v>
      </c>
      <c r="BF141" s="205">
        <f t="shared" si="15"/>
        <v>0</v>
      </c>
      <c r="BG141" s="205">
        <f t="shared" si="16"/>
        <v>0</v>
      </c>
      <c r="BH141" s="205">
        <f t="shared" si="17"/>
        <v>0</v>
      </c>
      <c r="BI141" s="205">
        <f t="shared" si="18"/>
        <v>0</v>
      </c>
      <c r="BJ141" s="18" t="s">
        <v>78</v>
      </c>
      <c r="BK141" s="205">
        <f t="shared" si="19"/>
        <v>0</v>
      </c>
      <c r="BL141" s="18" t="s">
        <v>169</v>
      </c>
      <c r="BM141" s="204" t="s">
        <v>783</v>
      </c>
    </row>
    <row r="142" spans="1:65" s="2" customFormat="1" ht="16.5" customHeight="1">
      <c r="A142" s="35"/>
      <c r="B142" s="36"/>
      <c r="C142" s="193" t="s">
        <v>472</v>
      </c>
      <c r="D142" s="193" t="s">
        <v>164</v>
      </c>
      <c r="E142" s="194" t="s">
        <v>3015</v>
      </c>
      <c r="F142" s="195" t="s">
        <v>3016</v>
      </c>
      <c r="G142" s="196" t="s">
        <v>245</v>
      </c>
      <c r="H142" s="197">
        <v>60</v>
      </c>
      <c r="I142" s="198"/>
      <c r="J142" s="199">
        <f t="shared" si="10"/>
        <v>0</v>
      </c>
      <c r="K142" s="195" t="s">
        <v>19</v>
      </c>
      <c r="L142" s="40"/>
      <c r="M142" s="200" t="s">
        <v>19</v>
      </c>
      <c r="N142" s="201" t="s">
        <v>42</v>
      </c>
      <c r="O142" s="65"/>
      <c r="P142" s="202">
        <f t="shared" si="11"/>
        <v>0</v>
      </c>
      <c r="Q142" s="202">
        <v>0</v>
      </c>
      <c r="R142" s="202">
        <f t="shared" si="12"/>
        <v>0</v>
      </c>
      <c r="S142" s="202">
        <v>0</v>
      </c>
      <c r="T142" s="203">
        <f t="shared" si="13"/>
        <v>0</v>
      </c>
      <c r="U142" s="35"/>
      <c r="V142" s="35"/>
      <c r="W142" s="35"/>
      <c r="X142" s="35"/>
      <c r="Y142" s="35"/>
      <c r="Z142" s="35"/>
      <c r="AA142" s="35"/>
      <c r="AB142" s="35"/>
      <c r="AC142" s="35"/>
      <c r="AD142" s="35"/>
      <c r="AE142" s="35"/>
      <c r="AR142" s="204" t="s">
        <v>169</v>
      </c>
      <c r="AT142" s="204" t="s">
        <v>164</v>
      </c>
      <c r="AU142" s="204" t="s">
        <v>78</v>
      </c>
      <c r="AY142" s="18" t="s">
        <v>162</v>
      </c>
      <c r="BE142" s="205">
        <f t="shared" si="14"/>
        <v>0</v>
      </c>
      <c r="BF142" s="205">
        <f t="shared" si="15"/>
        <v>0</v>
      </c>
      <c r="BG142" s="205">
        <f t="shared" si="16"/>
        <v>0</v>
      </c>
      <c r="BH142" s="205">
        <f t="shared" si="17"/>
        <v>0</v>
      </c>
      <c r="BI142" s="205">
        <f t="shared" si="18"/>
        <v>0</v>
      </c>
      <c r="BJ142" s="18" t="s">
        <v>78</v>
      </c>
      <c r="BK142" s="205">
        <f t="shared" si="19"/>
        <v>0</v>
      </c>
      <c r="BL142" s="18" t="s">
        <v>169</v>
      </c>
      <c r="BM142" s="204" t="s">
        <v>796</v>
      </c>
    </row>
    <row r="143" spans="1:65" s="2" customFormat="1" ht="16.5" customHeight="1">
      <c r="A143" s="35"/>
      <c r="B143" s="36"/>
      <c r="C143" s="193" t="s">
        <v>476</v>
      </c>
      <c r="D143" s="193" t="s">
        <v>164</v>
      </c>
      <c r="E143" s="194" t="s">
        <v>3017</v>
      </c>
      <c r="F143" s="195" t="s">
        <v>3016</v>
      </c>
      <c r="G143" s="196" t="s">
        <v>245</v>
      </c>
      <c r="H143" s="197">
        <v>70</v>
      </c>
      <c r="I143" s="198"/>
      <c r="J143" s="199">
        <f t="shared" si="10"/>
        <v>0</v>
      </c>
      <c r="K143" s="195" t="s">
        <v>19</v>
      </c>
      <c r="L143" s="40"/>
      <c r="M143" s="200" t="s">
        <v>19</v>
      </c>
      <c r="N143" s="201" t="s">
        <v>42</v>
      </c>
      <c r="O143" s="65"/>
      <c r="P143" s="202">
        <f t="shared" si="11"/>
        <v>0</v>
      </c>
      <c r="Q143" s="202">
        <v>0</v>
      </c>
      <c r="R143" s="202">
        <f t="shared" si="12"/>
        <v>0</v>
      </c>
      <c r="S143" s="202">
        <v>0</v>
      </c>
      <c r="T143" s="203">
        <f t="shared" si="13"/>
        <v>0</v>
      </c>
      <c r="U143" s="35"/>
      <c r="V143" s="35"/>
      <c r="W143" s="35"/>
      <c r="X143" s="35"/>
      <c r="Y143" s="35"/>
      <c r="Z143" s="35"/>
      <c r="AA143" s="35"/>
      <c r="AB143" s="35"/>
      <c r="AC143" s="35"/>
      <c r="AD143" s="35"/>
      <c r="AE143" s="35"/>
      <c r="AR143" s="204" t="s">
        <v>169</v>
      </c>
      <c r="AT143" s="204" t="s">
        <v>164</v>
      </c>
      <c r="AU143" s="204" t="s">
        <v>78</v>
      </c>
      <c r="AY143" s="18" t="s">
        <v>162</v>
      </c>
      <c r="BE143" s="205">
        <f t="shared" si="14"/>
        <v>0</v>
      </c>
      <c r="BF143" s="205">
        <f t="shared" si="15"/>
        <v>0</v>
      </c>
      <c r="BG143" s="205">
        <f t="shared" si="16"/>
        <v>0</v>
      </c>
      <c r="BH143" s="205">
        <f t="shared" si="17"/>
        <v>0</v>
      </c>
      <c r="BI143" s="205">
        <f t="shared" si="18"/>
        <v>0</v>
      </c>
      <c r="BJ143" s="18" t="s">
        <v>78</v>
      </c>
      <c r="BK143" s="205">
        <f t="shared" si="19"/>
        <v>0</v>
      </c>
      <c r="BL143" s="18" t="s">
        <v>169</v>
      </c>
      <c r="BM143" s="204" t="s">
        <v>805</v>
      </c>
    </row>
    <row r="144" spans="1:65" s="2" customFormat="1" ht="16.5" customHeight="1">
      <c r="A144" s="35"/>
      <c r="B144" s="36"/>
      <c r="C144" s="193" t="s">
        <v>478</v>
      </c>
      <c r="D144" s="193" t="s">
        <v>164</v>
      </c>
      <c r="E144" s="194" t="s">
        <v>3018</v>
      </c>
      <c r="F144" s="195" t="s">
        <v>3016</v>
      </c>
      <c r="G144" s="196" t="s">
        <v>245</v>
      </c>
      <c r="H144" s="197">
        <v>70</v>
      </c>
      <c r="I144" s="198"/>
      <c r="J144" s="199">
        <f t="shared" si="10"/>
        <v>0</v>
      </c>
      <c r="K144" s="195" t="s">
        <v>19</v>
      </c>
      <c r="L144" s="40"/>
      <c r="M144" s="200" t="s">
        <v>19</v>
      </c>
      <c r="N144" s="201" t="s">
        <v>42</v>
      </c>
      <c r="O144" s="65"/>
      <c r="P144" s="202">
        <f t="shared" si="11"/>
        <v>0</v>
      </c>
      <c r="Q144" s="202">
        <v>0</v>
      </c>
      <c r="R144" s="202">
        <f t="shared" si="12"/>
        <v>0</v>
      </c>
      <c r="S144" s="202">
        <v>0</v>
      </c>
      <c r="T144" s="203">
        <f t="shared" si="13"/>
        <v>0</v>
      </c>
      <c r="U144" s="35"/>
      <c r="V144" s="35"/>
      <c r="W144" s="35"/>
      <c r="X144" s="35"/>
      <c r="Y144" s="35"/>
      <c r="Z144" s="35"/>
      <c r="AA144" s="35"/>
      <c r="AB144" s="35"/>
      <c r="AC144" s="35"/>
      <c r="AD144" s="35"/>
      <c r="AE144" s="35"/>
      <c r="AR144" s="204" t="s">
        <v>169</v>
      </c>
      <c r="AT144" s="204" t="s">
        <v>164</v>
      </c>
      <c r="AU144" s="204" t="s">
        <v>78</v>
      </c>
      <c r="AY144" s="18" t="s">
        <v>162</v>
      </c>
      <c r="BE144" s="205">
        <f t="shared" si="14"/>
        <v>0</v>
      </c>
      <c r="BF144" s="205">
        <f t="shared" si="15"/>
        <v>0</v>
      </c>
      <c r="BG144" s="205">
        <f t="shared" si="16"/>
        <v>0</v>
      </c>
      <c r="BH144" s="205">
        <f t="shared" si="17"/>
        <v>0</v>
      </c>
      <c r="BI144" s="205">
        <f t="shared" si="18"/>
        <v>0</v>
      </c>
      <c r="BJ144" s="18" t="s">
        <v>78</v>
      </c>
      <c r="BK144" s="205">
        <f t="shared" si="19"/>
        <v>0</v>
      </c>
      <c r="BL144" s="18" t="s">
        <v>169</v>
      </c>
      <c r="BM144" s="204" t="s">
        <v>820</v>
      </c>
    </row>
    <row r="145" spans="1:65" s="2" customFormat="1" ht="21.75" customHeight="1">
      <c r="A145" s="35"/>
      <c r="B145" s="36"/>
      <c r="C145" s="193" t="s">
        <v>483</v>
      </c>
      <c r="D145" s="193" t="s">
        <v>164</v>
      </c>
      <c r="E145" s="194" t="s">
        <v>3019</v>
      </c>
      <c r="F145" s="195" t="s">
        <v>3020</v>
      </c>
      <c r="G145" s="196" t="s">
        <v>2926</v>
      </c>
      <c r="H145" s="197">
        <v>1</v>
      </c>
      <c r="I145" s="198"/>
      <c r="J145" s="199">
        <f t="shared" si="10"/>
        <v>0</v>
      </c>
      <c r="K145" s="195" t="s">
        <v>19</v>
      </c>
      <c r="L145" s="40"/>
      <c r="M145" s="200" t="s">
        <v>19</v>
      </c>
      <c r="N145" s="201" t="s">
        <v>42</v>
      </c>
      <c r="O145" s="65"/>
      <c r="P145" s="202">
        <f t="shared" si="11"/>
        <v>0</v>
      </c>
      <c r="Q145" s="202">
        <v>0</v>
      </c>
      <c r="R145" s="202">
        <f t="shared" si="12"/>
        <v>0</v>
      </c>
      <c r="S145" s="202">
        <v>0</v>
      </c>
      <c r="T145" s="203">
        <f t="shared" si="13"/>
        <v>0</v>
      </c>
      <c r="U145" s="35"/>
      <c r="V145" s="35"/>
      <c r="W145" s="35"/>
      <c r="X145" s="35"/>
      <c r="Y145" s="35"/>
      <c r="Z145" s="35"/>
      <c r="AA145" s="35"/>
      <c r="AB145" s="35"/>
      <c r="AC145" s="35"/>
      <c r="AD145" s="35"/>
      <c r="AE145" s="35"/>
      <c r="AR145" s="204" t="s">
        <v>169</v>
      </c>
      <c r="AT145" s="204" t="s">
        <v>164</v>
      </c>
      <c r="AU145" s="204" t="s">
        <v>78</v>
      </c>
      <c r="AY145" s="18" t="s">
        <v>162</v>
      </c>
      <c r="BE145" s="205">
        <f t="shared" si="14"/>
        <v>0</v>
      </c>
      <c r="BF145" s="205">
        <f t="shared" si="15"/>
        <v>0</v>
      </c>
      <c r="BG145" s="205">
        <f t="shared" si="16"/>
        <v>0</v>
      </c>
      <c r="BH145" s="205">
        <f t="shared" si="17"/>
        <v>0</v>
      </c>
      <c r="BI145" s="205">
        <f t="shared" si="18"/>
        <v>0</v>
      </c>
      <c r="BJ145" s="18" t="s">
        <v>78</v>
      </c>
      <c r="BK145" s="205">
        <f t="shared" si="19"/>
        <v>0</v>
      </c>
      <c r="BL145" s="18" t="s">
        <v>169</v>
      </c>
      <c r="BM145" s="204" t="s">
        <v>3021</v>
      </c>
    </row>
    <row r="146" spans="1:65" s="2" customFormat="1" ht="21.75" customHeight="1">
      <c r="A146" s="35"/>
      <c r="B146" s="36"/>
      <c r="C146" s="193" t="s">
        <v>487</v>
      </c>
      <c r="D146" s="193" t="s">
        <v>164</v>
      </c>
      <c r="E146" s="194" t="s">
        <v>3022</v>
      </c>
      <c r="F146" s="195" t="s">
        <v>3023</v>
      </c>
      <c r="G146" s="196" t="s">
        <v>2926</v>
      </c>
      <c r="H146" s="197">
        <v>1</v>
      </c>
      <c r="I146" s="198"/>
      <c r="J146" s="199">
        <f t="shared" si="10"/>
        <v>0</v>
      </c>
      <c r="K146" s="195" t="s">
        <v>19</v>
      </c>
      <c r="L146" s="40"/>
      <c r="M146" s="200" t="s">
        <v>19</v>
      </c>
      <c r="N146" s="201" t="s">
        <v>42</v>
      </c>
      <c r="O146" s="65"/>
      <c r="P146" s="202">
        <f t="shared" si="11"/>
        <v>0</v>
      </c>
      <c r="Q146" s="202">
        <v>0</v>
      </c>
      <c r="R146" s="202">
        <f t="shared" si="12"/>
        <v>0</v>
      </c>
      <c r="S146" s="202">
        <v>0</v>
      </c>
      <c r="T146" s="203">
        <f t="shared" si="13"/>
        <v>0</v>
      </c>
      <c r="U146" s="35"/>
      <c r="V146" s="35"/>
      <c r="W146" s="35"/>
      <c r="X146" s="35"/>
      <c r="Y146" s="35"/>
      <c r="Z146" s="35"/>
      <c r="AA146" s="35"/>
      <c r="AB146" s="35"/>
      <c r="AC146" s="35"/>
      <c r="AD146" s="35"/>
      <c r="AE146" s="35"/>
      <c r="AR146" s="204" t="s">
        <v>169</v>
      </c>
      <c r="AT146" s="204" t="s">
        <v>164</v>
      </c>
      <c r="AU146" s="204" t="s">
        <v>78</v>
      </c>
      <c r="AY146" s="18" t="s">
        <v>162</v>
      </c>
      <c r="BE146" s="205">
        <f t="shared" si="14"/>
        <v>0</v>
      </c>
      <c r="BF146" s="205">
        <f t="shared" si="15"/>
        <v>0</v>
      </c>
      <c r="BG146" s="205">
        <f t="shared" si="16"/>
        <v>0</v>
      </c>
      <c r="BH146" s="205">
        <f t="shared" si="17"/>
        <v>0</v>
      </c>
      <c r="BI146" s="205">
        <f t="shared" si="18"/>
        <v>0</v>
      </c>
      <c r="BJ146" s="18" t="s">
        <v>78</v>
      </c>
      <c r="BK146" s="205">
        <f t="shared" si="19"/>
        <v>0</v>
      </c>
      <c r="BL146" s="18" t="s">
        <v>169</v>
      </c>
      <c r="BM146" s="204" t="s">
        <v>3024</v>
      </c>
    </row>
    <row r="147" spans="1:65" s="2" customFormat="1" ht="21.75" customHeight="1">
      <c r="A147" s="35"/>
      <c r="B147" s="36"/>
      <c r="C147" s="193" t="s">
        <v>491</v>
      </c>
      <c r="D147" s="193" t="s">
        <v>164</v>
      </c>
      <c r="E147" s="194" t="s">
        <v>3025</v>
      </c>
      <c r="F147" s="195" t="s">
        <v>3026</v>
      </c>
      <c r="G147" s="196" t="s">
        <v>2926</v>
      </c>
      <c r="H147" s="197">
        <v>1</v>
      </c>
      <c r="I147" s="198"/>
      <c r="J147" s="199">
        <f t="shared" si="10"/>
        <v>0</v>
      </c>
      <c r="K147" s="195" t="s">
        <v>19</v>
      </c>
      <c r="L147" s="40"/>
      <c r="M147" s="200" t="s">
        <v>19</v>
      </c>
      <c r="N147" s="201" t="s">
        <v>42</v>
      </c>
      <c r="O147" s="65"/>
      <c r="P147" s="202">
        <f t="shared" si="11"/>
        <v>0</v>
      </c>
      <c r="Q147" s="202">
        <v>0</v>
      </c>
      <c r="R147" s="202">
        <f t="shared" si="12"/>
        <v>0</v>
      </c>
      <c r="S147" s="202">
        <v>0</v>
      </c>
      <c r="T147" s="203">
        <f t="shared" si="13"/>
        <v>0</v>
      </c>
      <c r="U147" s="35"/>
      <c r="V147" s="35"/>
      <c r="W147" s="35"/>
      <c r="X147" s="35"/>
      <c r="Y147" s="35"/>
      <c r="Z147" s="35"/>
      <c r="AA147" s="35"/>
      <c r="AB147" s="35"/>
      <c r="AC147" s="35"/>
      <c r="AD147" s="35"/>
      <c r="AE147" s="35"/>
      <c r="AR147" s="204" t="s">
        <v>169</v>
      </c>
      <c r="AT147" s="204" t="s">
        <v>164</v>
      </c>
      <c r="AU147" s="204" t="s">
        <v>78</v>
      </c>
      <c r="AY147" s="18" t="s">
        <v>162</v>
      </c>
      <c r="BE147" s="205">
        <f t="shared" si="14"/>
        <v>0</v>
      </c>
      <c r="BF147" s="205">
        <f t="shared" si="15"/>
        <v>0</v>
      </c>
      <c r="BG147" s="205">
        <f t="shared" si="16"/>
        <v>0</v>
      </c>
      <c r="BH147" s="205">
        <f t="shared" si="17"/>
        <v>0</v>
      </c>
      <c r="BI147" s="205">
        <f t="shared" si="18"/>
        <v>0</v>
      </c>
      <c r="BJ147" s="18" t="s">
        <v>78</v>
      </c>
      <c r="BK147" s="205">
        <f t="shared" si="19"/>
        <v>0</v>
      </c>
      <c r="BL147" s="18" t="s">
        <v>169</v>
      </c>
      <c r="BM147" s="204" t="s">
        <v>3027</v>
      </c>
    </row>
    <row r="148" spans="1:65" s="2" customFormat="1" ht="21.75" customHeight="1">
      <c r="A148" s="35"/>
      <c r="B148" s="36"/>
      <c r="C148" s="193" t="s">
        <v>495</v>
      </c>
      <c r="D148" s="193" t="s">
        <v>164</v>
      </c>
      <c r="E148" s="194" t="s">
        <v>3028</v>
      </c>
      <c r="F148" s="195" t="s">
        <v>3029</v>
      </c>
      <c r="G148" s="196" t="s">
        <v>2926</v>
      </c>
      <c r="H148" s="197">
        <v>1</v>
      </c>
      <c r="I148" s="198"/>
      <c r="J148" s="199">
        <f t="shared" si="10"/>
        <v>0</v>
      </c>
      <c r="K148" s="195" t="s">
        <v>19</v>
      </c>
      <c r="L148" s="40"/>
      <c r="M148" s="200" t="s">
        <v>19</v>
      </c>
      <c r="N148" s="201" t="s">
        <v>42</v>
      </c>
      <c r="O148" s="65"/>
      <c r="P148" s="202">
        <f t="shared" si="11"/>
        <v>0</v>
      </c>
      <c r="Q148" s="202">
        <v>0</v>
      </c>
      <c r="R148" s="202">
        <f t="shared" si="12"/>
        <v>0</v>
      </c>
      <c r="S148" s="202">
        <v>0</v>
      </c>
      <c r="T148" s="203">
        <f t="shared" si="13"/>
        <v>0</v>
      </c>
      <c r="U148" s="35"/>
      <c r="V148" s="35"/>
      <c r="W148" s="35"/>
      <c r="X148" s="35"/>
      <c r="Y148" s="35"/>
      <c r="Z148" s="35"/>
      <c r="AA148" s="35"/>
      <c r="AB148" s="35"/>
      <c r="AC148" s="35"/>
      <c r="AD148" s="35"/>
      <c r="AE148" s="35"/>
      <c r="AR148" s="204" t="s">
        <v>169</v>
      </c>
      <c r="AT148" s="204" t="s">
        <v>164</v>
      </c>
      <c r="AU148" s="204" t="s">
        <v>78</v>
      </c>
      <c r="AY148" s="18" t="s">
        <v>162</v>
      </c>
      <c r="BE148" s="205">
        <f t="shared" si="14"/>
        <v>0</v>
      </c>
      <c r="BF148" s="205">
        <f t="shared" si="15"/>
        <v>0</v>
      </c>
      <c r="BG148" s="205">
        <f t="shared" si="16"/>
        <v>0</v>
      </c>
      <c r="BH148" s="205">
        <f t="shared" si="17"/>
        <v>0</v>
      </c>
      <c r="BI148" s="205">
        <f t="shared" si="18"/>
        <v>0</v>
      </c>
      <c r="BJ148" s="18" t="s">
        <v>78</v>
      </c>
      <c r="BK148" s="205">
        <f t="shared" si="19"/>
        <v>0</v>
      </c>
      <c r="BL148" s="18" t="s">
        <v>169</v>
      </c>
      <c r="BM148" s="204" t="s">
        <v>3030</v>
      </c>
    </row>
    <row r="149" spans="1:65" s="2" customFormat="1" ht="21.75" customHeight="1">
      <c r="A149" s="35"/>
      <c r="B149" s="36"/>
      <c r="C149" s="193" t="s">
        <v>499</v>
      </c>
      <c r="D149" s="193" t="s">
        <v>164</v>
      </c>
      <c r="E149" s="194" t="s">
        <v>3031</v>
      </c>
      <c r="F149" s="195" t="s">
        <v>3032</v>
      </c>
      <c r="G149" s="196" t="s">
        <v>2926</v>
      </c>
      <c r="H149" s="197">
        <v>1</v>
      </c>
      <c r="I149" s="198"/>
      <c r="J149" s="199">
        <f t="shared" si="10"/>
        <v>0</v>
      </c>
      <c r="K149" s="195" t="s">
        <v>19</v>
      </c>
      <c r="L149" s="40"/>
      <c r="M149" s="200" t="s">
        <v>19</v>
      </c>
      <c r="N149" s="201" t="s">
        <v>42</v>
      </c>
      <c r="O149" s="65"/>
      <c r="P149" s="202">
        <f t="shared" si="11"/>
        <v>0</v>
      </c>
      <c r="Q149" s="202">
        <v>0</v>
      </c>
      <c r="R149" s="202">
        <f t="shared" si="12"/>
        <v>0</v>
      </c>
      <c r="S149" s="202">
        <v>0</v>
      </c>
      <c r="T149" s="203">
        <f t="shared" si="13"/>
        <v>0</v>
      </c>
      <c r="U149" s="35"/>
      <c r="V149" s="35"/>
      <c r="W149" s="35"/>
      <c r="X149" s="35"/>
      <c r="Y149" s="35"/>
      <c r="Z149" s="35"/>
      <c r="AA149" s="35"/>
      <c r="AB149" s="35"/>
      <c r="AC149" s="35"/>
      <c r="AD149" s="35"/>
      <c r="AE149" s="35"/>
      <c r="AR149" s="204" t="s">
        <v>169</v>
      </c>
      <c r="AT149" s="204" t="s">
        <v>164</v>
      </c>
      <c r="AU149" s="204" t="s">
        <v>78</v>
      </c>
      <c r="AY149" s="18" t="s">
        <v>162</v>
      </c>
      <c r="BE149" s="205">
        <f t="shared" si="14"/>
        <v>0</v>
      </c>
      <c r="BF149" s="205">
        <f t="shared" si="15"/>
        <v>0</v>
      </c>
      <c r="BG149" s="205">
        <f t="shared" si="16"/>
        <v>0</v>
      </c>
      <c r="BH149" s="205">
        <f t="shared" si="17"/>
        <v>0</v>
      </c>
      <c r="BI149" s="205">
        <f t="shared" si="18"/>
        <v>0</v>
      </c>
      <c r="BJ149" s="18" t="s">
        <v>78</v>
      </c>
      <c r="BK149" s="205">
        <f t="shared" si="19"/>
        <v>0</v>
      </c>
      <c r="BL149" s="18" t="s">
        <v>169</v>
      </c>
      <c r="BM149" s="204" t="s">
        <v>3033</v>
      </c>
    </row>
    <row r="150" spans="1:65" s="2" customFormat="1" ht="21.75" customHeight="1">
      <c r="A150" s="35"/>
      <c r="B150" s="36"/>
      <c r="C150" s="193" t="s">
        <v>504</v>
      </c>
      <c r="D150" s="193" t="s">
        <v>164</v>
      </c>
      <c r="E150" s="194" t="s">
        <v>3034</v>
      </c>
      <c r="F150" s="195" t="s">
        <v>3035</v>
      </c>
      <c r="G150" s="196" t="s">
        <v>2926</v>
      </c>
      <c r="H150" s="197">
        <v>2</v>
      </c>
      <c r="I150" s="198"/>
      <c r="J150" s="199">
        <f t="shared" si="10"/>
        <v>0</v>
      </c>
      <c r="K150" s="195" t="s">
        <v>19</v>
      </c>
      <c r="L150" s="40"/>
      <c r="M150" s="200" t="s">
        <v>19</v>
      </c>
      <c r="N150" s="201" t="s">
        <v>42</v>
      </c>
      <c r="O150" s="65"/>
      <c r="P150" s="202">
        <f t="shared" si="11"/>
        <v>0</v>
      </c>
      <c r="Q150" s="202">
        <v>0</v>
      </c>
      <c r="R150" s="202">
        <f t="shared" si="12"/>
        <v>0</v>
      </c>
      <c r="S150" s="202">
        <v>0</v>
      </c>
      <c r="T150" s="203">
        <f t="shared" si="13"/>
        <v>0</v>
      </c>
      <c r="U150" s="35"/>
      <c r="V150" s="35"/>
      <c r="W150" s="35"/>
      <c r="X150" s="35"/>
      <c r="Y150" s="35"/>
      <c r="Z150" s="35"/>
      <c r="AA150" s="35"/>
      <c r="AB150" s="35"/>
      <c r="AC150" s="35"/>
      <c r="AD150" s="35"/>
      <c r="AE150" s="35"/>
      <c r="AR150" s="204" t="s">
        <v>169</v>
      </c>
      <c r="AT150" s="204" t="s">
        <v>164</v>
      </c>
      <c r="AU150" s="204" t="s">
        <v>78</v>
      </c>
      <c r="AY150" s="18" t="s">
        <v>162</v>
      </c>
      <c r="BE150" s="205">
        <f t="shared" si="14"/>
        <v>0</v>
      </c>
      <c r="BF150" s="205">
        <f t="shared" si="15"/>
        <v>0</v>
      </c>
      <c r="BG150" s="205">
        <f t="shared" si="16"/>
        <v>0</v>
      </c>
      <c r="BH150" s="205">
        <f t="shared" si="17"/>
        <v>0</v>
      </c>
      <c r="BI150" s="205">
        <f t="shared" si="18"/>
        <v>0</v>
      </c>
      <c r="BJ150" s="18" t="s">
        <v>78</v>
      </c>
      <c r="BK150" s="205">
        <f t="shared" si="19"/>
        <v>0</v>
      </c>
      <c r="BL150" s="18" t="s">
        <v>169</v>
      </c>
      <c r="BM150" s="204" t="s">
        <v>3036</v>
      </c>
    </row>
    <row r="151" spans="1:65" s="2" customFormat="1" ht="16.5" customHeight="1">
      <c r="A151" s="35"/>
      <c r="B151" s="36"/>
      <c r="C151" s="193" t="s">
        <v>510</v>
      </c>
      <c r="D151" s="193" t="s">
        <v>164</v>
      </c>
      <c r="E151" s="194" t="s">
        <v>3037</v>
      </c>
      <c r="F151" s="195" t="s">
        <v>3038</v>
      </c>
      <c r="G151" s="196" t="s">
        <v>2204</v>
      </c>
      <c r="H151" s="197">
        <v>63</v>
      </c>
      <c r="I151" s="198"/>
      <c r="J151" s="199">
        <f t="shared" si="10"/>
        <v>0</v>
      </c>
      <c r="K151" s="195" t="s">
        <v>19</v>
      </c>
      <c r="L151" s="40"/>
      <c r="M151" s="200" t="s">
        <v>19</v>
      </c>
      <c r="N151" s="201" t="s">
        <v>42</v>
      </c>
      <c r="O151" s="65"/>
      <c r="P151" s="202">
        <f t="shared" si="11"/>
        <v>0</v>
      </c>
      <c r="Q151" s="202">
        <v>0</v>
      </c>
      <c r="R151" s="202">
        <f t="shared" si="12"/>
        <v>0</v>
      </c>
      <c r="S151" s="202">
        <v>0</v>
      </c>
      <c r="T151" s="203">
        <f t="shared" si="13"/>
        <v>0</v>
      </c>
      <c r="U151" s="35"/>
      <c r="V151" s="35"/>
      <c r="W151" s="35"/>
      <c r="X151" s="35"/>
      <c r="Y151" s="35"/>
      <c r="Z151" s="35"/>
      <c r="AA151" s="35"/>
      <c r="AB151" s="35"/>
      <c r="AC151" s="35"/>
      <c r="AD151" s="35"/>
      <c r="AE151" s="35"/>
      <c r="AR151" s="204" t="s">
        <v>169</v>
      </c>
      <c r="AT151" s="204" t="s">
        <v>164</v>
      </c>
      <c r="AU151" s="204" t="s">
        <v>78</v>
      </c>
      <c r="AY151" s="18" t="s">
        <v>162</v>
      </c>
      <c r="BE151" s="205">
        <f t="shared" si="14"/>
        <v>0</v>
      </c>
      <c r="BF151" s="205">
        <f t="shared" si="15"/>
        <v>0</v>
      </c>
      <c r="BG151" s="205">
        <f t="shared" si="16"/>
        <v>0</v>
      </c>
      <c r="BH151" s="205">
        <f t="shared" si="17"/>
        <v>0</v>
      </c>
      <c r="BI151" s="205">
        <f t="shared" si="18"/>
        <v>0</v>
      </c>
      <c r="BJ151" s="18" t="s">
        <v>78</v>
      </c>
      <c r="BK151" s="205">
        <f t="shared" si="19"/>
        <v>0</v>
      </c>
      <c r="BL151" s="18" t="s">
        <v>169</v>
      </c>
      <c r="BM151" s="204" t="s">
        <v>3039</v>
      </c>
    </row>
    <row r="152" spans="1:65" s="2" customFormat="1" ht="16.5" customHeight="1">
      <c r="A152" s="35"/>
      <c r="B152" s="36"/>
      <c r="C152" s="193" t="s">
        <v>516</v>
      </c>
      <c r="D152" s="193" t="s">
        <v>164</v>
      </c>
      <c r="E152" s="194" t="s">
        <v>3040</v>
      </c>
      <c r="F152" s="195" t="s">
        <v>3041</v>
      </c>
      <c r="G152" s="196" t="s">
        <v>250</v>
      </c>
      <c r="H152" s="197">
        <v>950</v>
      </c>
      <c r="I152" s="198"/>
      <c r="J152" s="199">
        <f t="shared" ref="J152:J183" si="20">ROUND(I152*H152,2)</f>
        <v>0</v>
      </c>
      <c r="K152" s="195" t="s">
        <v>19</v>
      </c>
      <c r="L152" s="40"/>
      <c r="M152" s="200" t="s">
        <v>19</v>
      </c>
      <c r="N152" s="201" t="s">
        <v>42</v>
      </c>
      <c r="O152" s="65"/>
      <c r="P152" s="202">
        <f t="shared" ref="P152:P183" si="21">O152*H152</f>
        <v>0</v>
      </c>
      <c r="Q152" s="202">
        <v>0</v>
      </c>
      <c r="R152" s="202">
        <f t="shared" ref="R152:R183" si="22">Q152*H152</f>
        <v>0</v>
      </c>
      <c r="S152" s="202">
        <v>0</v>
      </c>
      <c r="T152" s="203">
        <f t="shared" ref="T152:T183" si="23">S152*H152</f>
        <v>0</v>
      </c>
      <c r="U152" s="35"/>
      <c r="V152" s="35"/>
      <c r="W152" s="35"/>
      <c r="X152" s="35"/>
      <c r="Y152" s="35"/>
      <c r="Z152" s="35"/>
      <c r="AA152" s="35"/>
      <c r="AB152" s="35"/>
      <c r="AC152" s="35"/>
      <c r="AD152" s="35"/>
      <c r="AE152" s="35"/>
      <c r="AR152" s="204" t="s">
        <v>169</v>
      </c>
      <c r="AT152" s="204" t="s">
        <v>164</v>
      </c>
      <c r="AU152" s="204" t="s">
        <v>78</v>
      </c>
      <c r="AY152" s="18" t="s">
        <v>162</v>
      </c>
      <c r="BE152" s="205">
        <f t="shared" ref="BE152:BE161" si="24">IF(N152="základní",J152,0)</f>
        <v>0</v>
      </c>
      <c r="BF152" s="205">
        <f t="shared" ref="BF152:BF161" si="25">IF(N152="snížená",J152,0)</f>
        <v>0</v>
      </c>
      <c r="BG152" s="205">
        <f t="shared" ref="BG152:BG161" si="26">IF(N152="zákl. přenesená",J152,0)</f>
        <v>0</v>
      </c>
      <c r="BH152" s="205">
        <f t="shared" ref="BH152:BH161" si="27">IF(N152="sníž. přenesená",J152,0)</f>
        <v>0</v>
      </c>
      <c r="BI152" s="205">
        <f t="shared" ref="BI152:BI161" si="28">IF(N152="nulová",J152,0)</f>
        <v>0</v>
      </c>
      <c r="BJ152" s="18" t="s">
        <v>78</v>
      </c>
      <c r="BK152" s="205">
        <f t="shared" ref="BK152:BK161" si="29">ROUND(I152*H152,2)</f>
        <v>0</v>
      </c>
      <c r="BL152" s="18" t="s">
        <v>169</v>
      </c>
      <c r="BM152" s="204" t="s">
        <v>3042</v>
      </c>
    </row>
    <row r="153" spans="1:65" s="2" customFormat="1" ht="16.5" customHeight="1">
      <c r="A153" s="35"/>
      <c r="B153" s="36"/>
      <c r="C153" s="193" t="s">
        <v>520</v>
      </c>
      <c r="D153" s="193" t="s">
        <v>164</v>
      </c>
      <c r="E153" s="194" t="s">
        <v>3043</v>
      </c>
      <c r="F153" s="195" t="s">
        <v>3044</v>
      </c>
      <c r="G153" s="196" t="s">
        <v>245</v>
      </c>
      <c r="H153" s="197">
        <v>800</v>
      </c>
      <c r="I153" s="198"/>
      <c r="J153" s="199">
        <f t="shared" si="20"/>
        <v>0</v>
      </c>
      <c r="K153" s="195" t="s">
        <v>19</v>
      </c>
      <c r="L153" s="40"/>
      <c r="M153" s="200" t="s">
        <v>19</v>
      </c>
      <c r="N153" s="201" t="s">
        <v>42</v>
      </c>
      <c r="O153" s="65"/>
      <c r="P153" s="202">
        <f t="shared" si="21"/>
        <v>0</v>
      </c>
      <c r="Q153" s="202">
        <v>0</v>
      </c>
      <c r="R153" s="202">
        <f t="shared" si="22"/>
        <v>0</v>
      </c>
      <c r="S153" s="202">
        <v>0</v>
      </c>
      <c r="T153" s="203">
        <f t="shared" si="23"/>
        <v>0</v>
      </c>
      <c r="U153" s="35"/>
      <c r="V153" s="35"/>
      <c r="W153" s="35"/>
      <c r="X153" s="35"/>
      <c r="Y153" s="35"/>
      <c r="Z153" s="35"/>
      <c r="AA153" s="35"/>
      <c r="AB153" s="35"/>
      <c r="AC153" s="35"/>
      <c r="AD153" s="35"/>
      <c r="AE153" s="35"/>
      <c r="AR153" s="204" t="s">
        <v>169</v>
      </c>
      <c r="AT153" s="204" t="s">
        <v>164</v>
      </c>
      <c r="AU153" s="204" t="s">
        <v>78</v>
      </c>
      <c r="AY153" s="18" t="s">
        <v>162</v>
      </c>
      <c r="BE153" s="205">
        <f t="shared" si="24"/>
        <v>0</v>
      </c>
      <c r="BF153" s="205">
        <f t="shared" si="25"/>
        <v>0</v>
      </c>
      <c r="BG153" s="205">
        <f t="shared" si="26"/>
        <v>0</v>
      </c>
      <c r="BH153" s="205">
        <f t="shared" si="27"/>
        <v>0</v>
      </c>
      <c r="BI153" s="205">
        <f t="shared" si="28"/>
        <v>0</v>
      </c>
      <c r="BJ153" s="18" t="s">
        <v>78</v>
      </c>
      <c r="BK153" s="205">
        <f t="shared" si="29"/>
        <v>0</v>
      </c>
      <c r="BL153" s="18" t="s">
        <v>169</v>
      </c>
      <c r="BM153" s="204" t="s">
        <v>3045</v>
      </c>
    </row>
    <row r="154" spans="1:65" s="2" customFormat="1" ht="16.5" customHeight="1">
      <c r="A154" s="35"/>
      <c r="B154" s="36"/>
      <c r="C154" s="193" t="s">
        <v>526</v>
      </c>
      <c r="D154" s="193" t="s">
        <v>164</v>
      </c>
      <c r="E154" s="194" t="s">
        <v>3046</v>
      </c>
      <c r="F154" s="195" t="s">
        <v>3047</v>
      </c>
      <c r="G154" s="196" t="s">
        <v>245</v>
      </c>
      <c r="H154" s="197">
        <v>5500</v>
      </c>
      <c r="I154" s="198"/>
      <c r="J154" s="199">
        <f t="shared" si="20"/>
        <v>0</v>
      </c>
      <c r="K154" s="195" t="s">
        <v>19</v>
      </c>
      <c r="L154" s="40"/>
      <c r="M154" s="200" t="s">
        <v>19</v>
      </c>
      <c r="N154" s="201" t="s">
        <v>42</v>
      </c>
      <c r="O154" s="65"/>
      <c r="P154" s="202">
        <f t="shared" si="21"/>
        <v>0</v>
      </c>
      <c r="Q154" s="202">
        <v>0</v>
      </c>
      <c r="R154" s="202">
        <f t="shared" si="22"/>
        <v>0</v>
      </c>
      <c r="S154" s="202">
        <v>0</v>
      </c>
      <c r="T154" s="203">
        <f t="shared" si="23"/>
        <v>0</v>
      </c>
      <c r="U154" s="35"/>
      <c r="V154" s="35"/>
      <c r="W154" s="35"/>
      <c r="X154" s="35"/>
      <c r="Y154" s="35"/>
      <c r="Z154" s="35"/>
      <c r="AA154" s="35"/>
      <c r="AB154" s="35"/>
      <c r="AC154" s="35"/>
      <c r="AD154" s="35"/>
      <c r="AE154" s="35"/>
      <c r="AR154" s="204" t="s">
        <v>169</v>
      </c>
      <c r="AT154" s="204" t="s">
        <v>164</v>
      </c>
      <c r="AU154" s="204" t="s">
        <v>78</v>
      </c>
      <c r="AY154" s="18" t="s">
        <v>162</v>
      </c>
      <c r="BE154" s="205">
        <f t="shared" si="24"/>
        <v>0</v>
      </c>
      <c r="BF154" s="205">
        <f t="shared" si="25"/>
        <v>0</v>
      </c>
      <c r="BG154" s="205">
        <f t="shared" si="26"/>
        <v>0</v>
      </c>
      <c r="BH154" s="205">
        <f t="shared" si="27"/>
        <v>0</v>
      </c>
      <c r="BI154" s="205">
        <f t="shared" si="28"/>
        <v>0</v>
      </c>
      <c r="BJ154" s="18" t="s">
        <v>78</v>
      </c>
      <c r="BK154" s="205">
        <f t="shared" si="29"/>
        <v>0</v>
      </c>
      <c r="BL154" s="18" t="s">
        <v>169</v>
      </c>
      <c r="BM154" s="204" t="s">
        <v>3048</v>
      </c>
    </row>
    <row r="155" spans="1:65" s="2" customFormat="1" ht="16.5" customHeight="1">
      <c r="A155" s="35"/>
      <c r="B155" s="36"/>
      <c r="C155" s="193" t="s">
        <v>531</v>
      </c>
      <c r="D155" s="193" t="s">
        <v>164</v>
      </c>
      <c r="E155" s="194" t="s">
        <v>3049</v>
      </c>
      <c r="F155" s="195" t="s">
        <v>3050</v>
      </c>
      <c r="G155" s="196" t="s">
        <v>2204</v>
      </c>
      <c r="H155" s="197">
        <v>126</v>
      </c>
      <c r="I155" s="198"/>
      <c r="J155" s="199">
        <f t="shared" si="20"/>
        <v>0</v>
      </c>
      <c r="K155" s="195" t="s">
        <v>19</v>
      </c>
      <c r="L155" s="40"/>
      <c r="M155" s="200" t="s">
        <v>19</v>
      </c>
      <c r="N155" s="201" t="s">
        <v>42</v>
      </c>
      <c r="O155" s="65"/>
      <c r="P155" s="202">
        <f t="shared" si="21"/>
        <v>0</v>
      </c>
      <c r="Q155" s="202">
        <v>0</v>
      </c>
      <c r="R155" s="202">
        <f t="shared" si="22"/>
        <v>0</v>
      </c>
      <c r="S155" s="202">
        <v>0</v>
      </c>
      <c r="T155" s="203">
        <f t="shared" si="23"/>
        <v>0</v>
      </c>
      <c r="U155" s="35"/>
      <c r="V155" s="35"/>
      <c r="W155" s="35"/>
      <c r="X155" s="35"/>
      <c r="Y155" s="35"/>
      <c r="Z155" s="35"/>
      <c r="AA155" s="35"/>
      <c r="AB155" s="35"/>
      <c r="AC155" s="35"/>
      <c r="AD155" s="35"/>
      <c r="AE155" s="35"/>
      <c r="AR155" s="204" t="s">
        <v>169</v>
      </c>
      <c r="AT155" s="204" t="s">
        <v>164</v>
      </c>
      <c r="AU155" s="204" t="s">
        <v>78</v>
      </c>
      <c r="AY155" s="18" t="s">
        <v>162</v>
      </c>
      <c r="BE155" s="205">
        <f t="shared" si="24"/>
        <v>0</v>
      </c>
      <c r="BF155" s="205">
        <f t="shared" si="25"/>
        <v>0</v>
      </c>
      <c r="BG155" s="205">
        <f t="shared" si="26"/>
        <v>0</v>
      </c>
      <c r="BH155" s="205">
        <f t="shared" si="27"/>
        <v>0</v>
      </c>
      <c r="BI155" s="205">
        <f t="shared" si="28"/>
        <v>0</v>
      </c>
      <c r="BJ155" s="18" t="s">
        <v>78</v>
      </c>
      <c r="BK155" s="205">
        <f t="shared" si="29"/>
        <v>0</v>
      </c>
      <c r="BL155" s="18" t="s">
        <v>169</v>
      </c>
      <c r="BM155" s="204" t="s">
        <v>3051</v>
      </c>
    </row>
    <row r="156" spans="1:65" s="2" customFormat="1" ht="16.5" customHeight="1">
      <c r="A156" s="35"/>
      <c r="B156" s="36"/>
      <c r="C156" s="193" t="s">
        <v>539</v>
      </c>
      <c r="D156" s="193" t="s">
        <v>164</v>
      </c>
      <c r="E156" s="194" t="s">
        <v>3052</v>
      </c>
      <c r="F156" s="195" t="s">
        <v>3053</v>
      </c>
      <c r="G156" s="196" t="s">
        <v>1162</v>
      </c>
      <c r="H156" s="197">
        <v>45</v>
      </c>
      <c r="I156" s="198"/>
      <c r="J156" s="199">
        <f t="shared" si="20"/>
        <v>0</v>
      </c>
      <c r="K156" s="195" t="s">
        <v>19</v>
      </c>
      <c r="L156" s="40"/>
      <c r="M156" s="200" t="s">
        <v>19</v>
      </c>
      <c r="N156" s="201" t="s">
        <v>42</v>
      </c>
      <c r="O156" s="65"/>
      <c r="P156" s="202">
        <f t="shared" si="21"/>
        <v>0</v>
      </c>
      <c r="Q156" s="202">
        <v>0</v>
      </c>
      <c r="R156" s="202">
        <f t="shared" si="22"/>
        <v>0</v>
      </c>
      <c r="S156" s="202">
        <v>0</v>
      </c>
      <c r="T156" s="203">
        <f t="shared" si="23"/>
        <v>0</v>
      </c>
      <c r="U156" s="35"/>
      <c r="V156" s="35"/>
      <c r="W156" s="35"/>
      <c r="X156" s="35"/>
      <c r="Y156" s="35"/>
      <c r="Z156" s="35"/>
      <c r="AA156" s="35"/>
      <c r="AB156" s="35"/>
      <c r="AC156" s="35"/>
      <c r="AD156" s="35"/>
      <c r="AE156" s="35"/>
      <c r="AR156" s="204" t="s">
        <v>169</v>
      </c>
      <c r="AT156" s="204" t="s">
        <v>164</v>
      </c>
      <c r="AU156" s="204" t="s">
        <v>78</v>
      </c>
      <c r="AY156" s="18" t="s">
        <v>162</v>
      </c>
      <c r="BE156" s="205">
        <f t="shared" si="24"/>
        <v>0</v>
      </c>
      <c r="BF156" s="205">
        <f t="shared" si="25"/>
        <v>0</v>
      </c>
      <c r="BG156" s="205">
        <f t="shared" si="26"/>
        <v>0</v>
      </c>
      <c r="BH156" s="205">
        <f t="shared" si="27"/>
        <v>0</v>
      </c>
      <c r="BI156" s="205">
        <f t="shared" si="28"/>
        <v>0</v>
      </c>
      <c r="BJ156" s="18" t="s">
        <v>78</v>
      </c>
      <c r="BK156" s="205">
        <f t="shared" si="29"/>
        <v>0</v>
      </c>
      <c r="BL156" s="18" t="s">
        <v>169</v>
      </c>
      <c r="BM156" s="204" t="s">
        <v>2707</v>
      </c>
    </row>
    <row r="157" spans="1:65" s="2" customFormat="1" ht="16.5" customHeight="1">
      <c r="A157" s="35"/>
      <c r="B157" s="36"/>
      <c r="C157" s="193" t="s">
        <v>547</v>
      </c>
      <c r="D157" s="193" t="s">
        <v>164</v>
      </c>
      <c r="E157" s="194" t="s">
        <v>3054</v>
      </c>
      <c r="F157" s="195" t="s">
        <v>3055</v>
      </c>
      <c r="G157" s="196" t="s">
        <v>2926</v>
      </c>
      <c r="H157" s="197">
        <v>1</v>
      </c>
      <c r="I157" s="198"/>
      <c r="J157" s="199">
        <f t="shared" si="20"/>
        <v>0</v>
      </c>
      <c r="K157" s="195" t="s">
        <v>19</v>
      </c>
      <c r="L157" s="40"/>
      <c r="M157" s="200" t="s">
        <v>19</v>
      </c>
      <c r="N157" s="201" t="s">
        <v>42</v>
      </c>
      <c r="O157" s="65"/>
      <c r="P157" s="202">
        <f t="shared" si="21"/>
        <v>0</v>
      </c>
      <c r="Q157" s="202">
        <v>0</v>
      </c>
      <c r="R157" s="202">
        <f t="shared" si="22"/>
        <v>0</v>
      </c>
      <c r="S157" s="202">
        <v>0</v>
      </c>
      <c r="T157" s="203">
        <f t="shared" si="23"/>
        <v>0</v>
      </c>
      <c r="U157" s="35"/>
      <c r="V157" s="35"/>
      <c r="W157" s="35"/>
      <c r="X157" s="35"/>
      <c r="Y157" s="35"/>
      <c r="Z157" s="35"/>
      <c r="AA157" s="35"/>
      <c r="AB157" s="35"/>
      <c r="AC157" s="35"/>
      <c r="AD157" s="35"/>
      <c r="AE157" s="35"/>
      <c r="AR157" s="204" t="s">
        <v>169</v>
      </c>
      <c r="AT157" s="204" t="s">
        <v>164</v>
      </c>
      <c r="AU157" s="204" t="s">
        <v>78</v>
      </c>
      <c r="AY157" s="18" t="s">
        <v>162</v>
      </c>
      <c r="BE157" s="205">
        <f t="shared" si="24"/>
        <v>0</v>
      </c>
      <c r="BF157" s="205">
        <f t="shared" si="25"/>
        <v>0</v>
      </c>
      <c r="BG157" s="205">
        <f t="shared" si="26"/>
        <v>0</v>
      </c>
      <c r="BH157" s="205">
        <f t="shared" si="27"/>
        <v>0</v>
      </c>
      <c r="BI157" s="205">
        <f t="shared" si="28"/>
        <v>0</v>
      </c>
      <c r="BJ157" s="18" t="s">
        <v>78</v>
      </c>
      <c r="BK157" s="205">
        <f t="shared" si="29"/>
        <v>0</v>
      </c>
      <c r="BL157" s="18" t="s">
        <v>169</v>
      </c>
      <c r="BM157" s="204" t="s">
        <v>832</v>
      </c>
    </row>
    <row r="158" spans="1:65" s="2" customFormat="1" ht="16.5" customHeight="1">
      <c r="A158" s="35"/>
      <c r="B158" s="36"/>
      <c r="C158" s="193" t="s">
        <v>553</v>
      </c>
      <c r="D158" s="193" t="s">
        <v>164</v>
      </c>
      <c r="E158" s="194" t="s">
        <v>3056</v>
      </c>
      <c r="F158" s="195" t="s">
        <v>3057</v>
      </c>
      <c r="G158" s="196" t="s">
        <v>2926</v>
      </c>
      <c r="H158" s="197">
        <v>1</v>
      </c>
      <c r="I158" s="198"/>
      <c r="J158" s="199">
        <f t="shared" si="20"/>
        <v>0</v>
      </c>
      <c r="K158" s="195" t="s">
        <v>19</v>
      </c>
      <c r="L158" s="40"/>
      <c r="M158" s="200" t="s">
        <v>19</v>
      </c>
      <c r="N158" s="201" t="s">
        <v>42</v>
      </c>
      <c r="O158" s="65"/>
      <c r="P158" s="202">
        <f t="shared" si="21"/>
        <v>0</v>
      </c>
      <c r="Q158" s="202">
        <v>0</v>
      </c>
      <c r="R158" s="202">
        <f t="shared" si="22"/>
        <v>0</v>
      </c>
      <c r="S158" s="202">
        <v>0</v>
      </c>
      <c r="T158" s="203">
        <f t="shared" si="23"/>
        <v>0</v>
      </c>
      <c r="U158" s="35"/>
      <c r="V158" s="35"/>
      <c r="W158" s="35"/>
      <c r="X158" s="35"/>
      <c r="Y158" s="35"/>
      <c r="Z158" s="35"/>
      <c r="AA158" s="35"/>
      <c r="AB158" s="35"/>
      <c r="AC158" s="35"/>
      <c r="AD158" s="35"/>
      <c r="AE158" s="35"/>
      <c r="AR158" s="204" t="s">
        <v>169</v>
      </c>
      <c r="AT158" s="204" t="s">
        <v>164</v>
      </c>
      <c r="AU158" s="204" t="s">
        <v>78</v>
      </c>
      <c r="AY158" s="18" t="s">
        <v>162</v>
      </c>
      <c r="BE158" s="205">
        <f t="shared" si="24"/>
        <v>0</v>
      </c>
      <c r="BF158" s="205">
        <f t="shared" si="25"/>
        <v>0</v>
      </c>
      <c r="BG158" s="205">
        <f t="shared" si="26"/>
        <v>0</v>
      </c>
      <c r="BH158" s="205">
        <f t="shared" si="27"/>
        <v>0</v>
      </c>
      <c r="BI158" s="205">
        <f t="shared" si="28"/>
        <v>0</v>
      </c>
      <c r="BJ158" s="18" t="s">
        <v>78</v>
      </c>
      <c r="BK158" s="205">
        <f t="shared" si="29"/>
        <v>0</v>
      </c>
      <c r="BL158" s="18" t="s">
        <v>169</v>
      </c>
      <c r="BM158" s="204" t="s">
        <v>843</v>
      </c>
    </row>
    <row r="159" spans="1:65" s="2" customFormat="1" ht="16.5" customHeight="1">
      <c r="A159" s="35"/>
      <c r="B159" s="36"/>
      <c r="C159" s="193" t="s">
        <v>559</v>
      </c>
      <c r="D159" s="193" t="s">
        <v>164</v>
      </c>
      <c r="E159" s="194" t="s">
        <v>3058</v>
      </c>
      <c r="F159" s="195" t="s">
        <v>3059</v>
      </c>
      <c r="G159" s="196" t="s">
        <v>2926</v>
      </c>
      <c r="H159" s="197">
        <v>1</v>
      </c>
      <c r="I159" s="198"/>
      <c r="J159" s="199">
        <f t="shared" si="20"/>
        <v>0</v>
      </c>
      <c r="K159" s="195" t="s">
        <v>19</v>
      </c>
      <c r="L159" s="40"/>
      <c r="M159" s="200" t="s">
        <v>19</v>
      </c>
      <c r="N159" s="201" t="s">
        <v>42</v>
      </c>
      <c r="O159" s="65"/>
      <c r="P159" s="202">
        <f t="shared" si="21"/>
        <v>0</v>
      </c>
      <c r="Q159" s="202">
        <v>0</v>
      </c>
      <c r="R159" s="202">
        <f t="shared" si="22"/>
        <v>0</v>
      </c>
      <c r="S159" s="202">
        <v>0</v>
      </c>
      <c r="T159" s="203">
        <f t="shared" si="23"/>
        <v>0</v>
      </c>
      <c r="U159" s="35"/>
      <c r="V159" s="35"/>
      <c r="W159" s="35"/>
      <c r="X159" s="35"/>
      <c r="Y159" s="35"/>
      <c r="Z159" s="35"/>
      <c r="AA159" s="35"/>
      <c r="AB159" s="35"/>
      <c r="AC159" s="35"/>
      <c r="AD159" s="35"/>
      <c r="AE159" s="35"/>
      <c r="AR159" s="204" t="s">
        <v>169</v>
      </c>
      <c r="AT159" s="204" t="s">
        <v>164</v>
      </c>
      <c r="AU159" s="204" t="s">
        <v>78</v>
      </c>
      <c r="AY159" s="18" t="s">
        <v>162</v>
      </c>
      <c r="BE159" s="205">
        <f t="shared" si="24"/>
        <v>0</v>
      </c>
      <c r="BF159" s="205">
        <f t="shared" si="25"/>
        <v>0</v>
      </c>
      <c r="BG159" s="205">
        <f t="shared" si="26"/>
        <v>0</v>
      </c>
      <c r="BH159" s="205">
        <f t="shared" si="27"/>
        <v>0</v>
      </c>
      <c r="BI159" s="205">
        <f t="shared" si="28"/>
        <v>0</v>
      </c>
      <c r="BJ159" s="18" t="s">
        <v>78</v>
      </c>
      <c r="BK159" s="205">
        <f t="shared" si="29"/>
        <v>0</v>
      </c>
      <c r="BL159" s="18" t="s">
        <v>169</v>
      </c>
      <c r="BM159" s="204" t="s">
        <v>859</v>
      </c>
    </row>
    <row r="160" spans="1:65" s="2" customFormat="1" ht="16.5" customHeight="1">
      <c r="A160" s="35"/>
      <c r="B160" s="36"/>
      <c r="C160" s="193" t="s">
        <v>568</v>
      </c>
      <c r="D160" s="193" t="s">
        <v>164</v>
      </c>
      <c r="E160" s="194" t="s">
        <v>3060</v>
      </c>
      <c r="F160" s="195" t="s">
        <v>3061</v>
      </c>
      <c r="G160" s="196" t="s">
        <v>2926</v>
      </c>
      <c r="H160" s="197">
        <v>1</v>
      </c>
      <c r="I160" s="198"/>
      <c r="J160" s="199">
        <f t="shared" si="20"/>
        <v>0</v>
      </c>
      <c r="K160" s="195" t="s">
        <v>19</v>
      </c>
      <c r="L160" s="40"/>
      <c r="M160" s="200" t="s">
        <v>19</v>
      </c>
      <c r="N160" s="201" t="s">
        <v>42</v>
      </c>
      <c r="O160" s="65"/>
      <c r="P160" s="202">
        <f t="shared" si="21"/>
        <v>0</v>
      </c>
      <c r="Q160" s="202">
        <v>0</v>
      </c>
      <c r="R160" s="202">
        <f t="shared" si="22"/>
        <v>0</v>
      </c>
      <c r="S160" s="202">
        <v>0</v>
      </c>
      <c r="T160" s="203">
        <f t="shared" si="23"/>
        <v>0</v>
      </c>
      <c r="U160" s="35"/>
      <c r="V160" s="35"/>
      <c r="W160" s="35"/>
      <c r="X160" s="35"/>
      <c r="Y160" s="35"/>
      <c r="Z160" s="35"/>
      <c r="AA160" s="35"/>
      <c r="AB160" s="35"/>
      <c r="AC160" s="35"/>
      <c r="AD160" s="35"/>
      <c r="AE160" s="35"/>
      <c r="AR160" s="204" t="s">
        <v>169</v>
      </c>
      <c r="AT160" s="204" t="s">
        <v>164</v>
      </c>
      <c r="AU160" s="204" t="s">
        <v>78</v>
      </c>
      <c r="AY160" s="18" t="s">
        <v>162</v>
      </c>
      <c r="BE160" s="205">
        <f t="shared" si="24"/>
        <v>0</v>
      </c>
      <c r="BF160" s="205">
        <f t="shared" si="25"/>
        <v>0</v>
      </c>
      <c r="BG160" s="205">
        <f t="shared" si="26"/>
        <v>0</v>
      </c>
      <c r="BH160" s="205">
        <f t="shared" si="27"/>
        <v>0</v>
      </c>
      <c r="BI160" s="205">
        <f t="shared" si="28"/>
        <v>0</v>
      </c>
      <c r="BJ160" s="18" t="s">
        <v>78</v>
      </c>
      <c r="BK160" s="205">
        <f t="shared" si="29"/>
        <v>0</v>
      </c>
      <c r="BL160" s="18" t="s">
        <v>169</v>
      </c>
      <c r="BM160" s="204" t="s">
        <v>871</v>
      </c>
    </row>
    <row r="161" spans="1:65" s="2" customFormat="1" ht="16.5" customHeight="1">
      <c r="A161" s="35"/>
      <c r="B161" s="36"/>
      <c r="C161" s="193" t="s">
        <v>578</v>
      </c>
      <c r="D161" s="193" t="s">
        <v>164</v>
      </c>
      <c r="E161" s="194" t="s">
        <v>3062</v>
      </c>
      <c r="F161" s="195" t="s">
        <v>3063</v>
      </c>
      <c r="G161" s="196" t="s">
        <v>2926</v>
      </c>
      <c r="H161" s="197">
        <v>1</v>
      </c>
      <c r="I161" s="198"/>
      <c r="J161" s="199">
        <f t="shared" si="20"/>
        <v>0</v>
      </c>
      <c r="K161" s="195" t="s">
        <v>19</v>
      </c>
      <c r="L161" s="40"/>
      <c r="M161" s="253" t="s">
        <v>19</v>
      </c>
      <c r="N161" s="254" t="s">
        <v>42</v>
      </c>
      <c r="O161" s="255"/>
      <c r="P161" s="256">
        <f t="shared" si="21"/>
        <v>0</v>
      </c>
      <c r="Q161" s="256">
        <v>0</v>
      </c>
      <c r="R161" s="256">
        <f t="shared" si="22"/>
        <v>0</v>
      </c>
      <c r="S161" s="256">
        <v>0</v>
      </c>
      <c r="T161" s="257">
        <f t="shared" si="23"/>
        <v>0</v>
      </c>
      <c r="U161" s="35"/>
      <c r="V161" s="35"/>
      <c r="W161" s="35"/>
      <c r="X161" s="35"/>
      <c r="Y161" s="35"/>
      <c r="Z161" s="35"/>
      <c r="AA161" s="35"/>
      <c r="AB161" s="35"/>
      <c r="AC161" s="35"/>
      <c r="AD161" s="35"/>
      <c r="AE161" s="35"/>
      <c r="AR161" s="204" t="s">
        <v>169</v>
      </c>
      <c r="AT161" s="204" t="s">
        <v>164</v>
      </c>
      <c r="AU161" s="204" t="s">
        <v>78</v>
      </c>
      <c r="AY161" s="18" t="s">
        <v>162</v>
      </c>
      <c r="BE161" s="205">
        <f t="shared" si="24"/>
        <v>0</v>
      </c>
      <c r="BF161" s="205">
        <f t="shared" si="25"/>
        <v>0</v>
      </c>
      <c r="BG161" s="205">
        <f t="shared" si="26"/>
        <v>0</v>
      </c>
      <c r="BH161" s="205">
        <f t="shared" si="27"/>
        <v>0</v>
      </c>
      <c r="BI161" s="205">
        <f t="shared" si="28"/>
        <v>0</v>
      </c>
      <c r="BJ161" s="18" t="s">
        <v>78</v>
      </c>
      <c r="BK161" s="205">
        <f t="shared" si="29"/>
        <v>0</v>
      </c>
      <c r="BL161" s="18" t="s">
        <v>169</v>
      </c>
      <c r="BM161" s="204" t="s">
        <v>880</v>
      </c>
    </row>
    <row r="162" spans="1:65" s="2" customFormat="1" ht="6.95" customHeight="1">
      <c r="A162" s="35"/>
      <c r="B162" s="48"/>
      <c r="C162" s="49"/>
      <c r="D162" s="49"/>
      <c r="E162" s="49"/>
      <c r="F162" s="49"/>
      <c r="G162" s="49"/>
      <c r="H162" s="49"/>
      <c r="I162" s="143"/>
      <c r="J162" s="49"/>
      <c r="K162" s="49"/>
      <c r="L162" s="40"/>
      <c r="M162" s="35"/>
      <c r="O162" s="35"/>
      <c r="P162" s="35"/>
      <c r="Q162" s="35"/>
      <c r="R162" s="35"/>
      <c r="S162" s="35"/>
      <c r="T162" s="35"/>
      <c r="U162" s="35"/>
      <c r="V162" s="35"/>
      <c r="W162" s="35"/>
      <c r="X162" s="35"/>
      <c r="Y162" s="35"/>
      <c r="Z162" s="35"/>
      <c r="AA162" s="35"/>
      <c r="AB162" s="35"/>
      <c r="AC162" s="35"/>
      <c r="AD162" s="35"/>
      <c r="AE162" s="35"/>
    </row>
  </sheetData>
  <sheetProtection algorithmName="SHA-512" hashValue="SveOApkmN+cyw9XaVTiufXFDg9X3N3O7vURsf7vlx7MtStyZEIQmnVqqniCRxhkEufTvUwmxvpGa+grkmTc5hg==" saltValue="ImaIj0NpLsCZp3wOB3xRfl86O9ku+sxiGX1Jav/QWAKimqGMoeMxybDjxzcdXnh7jY6joc5dztm+5nUy4h0yww==" spinCount="100000" sheet="1" objects="1" scenarios="1" formatColumns="0" formatRows="0" autoFilter="0"/>
  <autoFilter ref="C85:K161" xr:uid="{00000000-0009-0000-0000-000003000000}"/>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60"/>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94</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3064</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35.25" customHeight="1">
      <c r="A29" s="120"/>
      <c r="B29" s="121"/>
      <c r="C29" s="120"/>
      <c r="D29" s="120"/>
      <c r="E29" s="386" t="s">
        <v>2922</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ROUND(J91,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ROUND((SUM(BE91:BE159)),  2)</f>
        <v>0</v>
      </c>
      <c r="G35" s="35"/>
      <c r="H35" s="35"/>
      <c r="I35" s="132">
        <v>0.21</v>
      </c>
      <c r="J35" s="131">
        <f>ROUND(((SUM(BE91:BE159))*I35),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ROUND((SUM(BF91:BF159)),  2)</f>
        <v>0</v>
      </c>
      <c r="G36" s="35"/>
      <c r="H36" s="35"/>
      <c r="I36" s="132">
        <v>0.15</v>
      </c>
      <c r="J36" s="131">
        <f>ROUND(((SUM(BF91:BF159))*I36),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ROUND((SUM(BG91:BG159)),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ROUND((SUM(BH91:BH159)),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ROUND((SUM(BI91:BI159)),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D.06b - Vzduchotechnika</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J91</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3065</v>
      </c>
      <c r="E64" s="155"/>
      <c r="F64" s="155"/>
      <c r="G64" s="155"/>
      <c r="H64" s="155"/>
      <c r="I64" s="156"/>
      <c r="J64" s="157">
        <f>J92</f>
        <v>0</v>
      </c>
      <c r="K64" s="153"/>
      <c r="L64" s="158"/>
    </row>
    <row r="65" spans="1:31" s="9" customFormat="1" ht="24.95" customHeight="1">
      <c r="B65" s="152"/>
      <c r="C65" s="153"/>
      <c r="D65" s="154" t="s">
        <v>3066</v>
      </c>
      <c r="E65" s="155"/>
      <c r="F65" s="155"/>
      <c r="G65" s="155"/>
      <c r="H65" s="155"/>
      <c r="I65" s="156"/>
      <c r="J65" s="157">
        <f>J103</f>
        <v>0</v>
      </c>
      <c r="K65" s="153"/>
      <c r="L65" s="158"/>
    </row>
    <row r="66" spans="1:31" s="9" customFormat="1" ht="24.95" customHeight="1">
      <c r="B66" s="152"/>
      <c r="C66" s="153"/>
      <c r="D66" s="154" t="s">
        <v>3067</v>
      </c>
      <c r="E66" s="155"/>
      <c r="F66" s="155"/>
      <c r="G66" s="155"/>
      <c r="H66" s="155"/>
      <c r="I66" s="156"/>
      <c r="J66" s="157">
        <f>J112</f>
        <v>0</v>
      </c>
      <c r="K66" s="153"/>
      <c r="L66" s="158"/>
    </row>
    <row r="67" spans="1:31" s="9" customFormat="1" ht="24.95" customHeight="1">
      <c r="B67" s="152"/>
      <c r="C67" s="153"/>
      <c r="D67" s="154" t="s">
        <v>3068</v>
      </c>
      <c r="E67" s="155"/>
      <c r="F67" s="155"/>
      <c r="G67" s="155"/>
      <c r="H67" s="155"/>
      <c r="I67" s="156"/>
      <c r="J67" s="157">
        <f>J136</f>
        <v>0</v>
      </c>
      <c r="K67" s="153"/>
      <c r="L67" s="158"/>
    </row>
    <row r="68" spans="1:31" s="9" customFormat="1" ht="24.95" customHeight="1">
      <c r="B68" s="152"/>
      <c r="C68" s="153"/>
      <c r="D68" s="154" t="s">
        <v>3069</v>
      </c>
      <c r="E68" s="155"/>
      <c r="F68" s="155"/>
      <c r="G68" s="155"/>
      <c r="H68" s="155"/>
      <c r="I68" s="156"/>
      <c r="J68" s="157">
        <f>J148</f>
        <v>0</v>
      </c>
      <c r="K68" s="153"/>
      <c r="L68" s="158"/>
    </row>
    <row r="69" spans="1:31" s="9" customFormat="1" ht="24.95" customHeight="1">
      <c r="B69" s="152"/>
      <c r="C69" s="153"/>
      <c r="D69" s="154" t="s">
        <v>3070</v>
      </c>
      <c r="E69" s="155"/>
      <c r="F69" s="155"/>
      <c r="G69" s="155"/>
      <c r="H69" s="155"/>
      <c r="I69" s="156"/>
      <c r="J69" s="157">
        <f>J154</f>
        <v>0</v>
      </c>
      <c r="K69" s="153"/>
      <c r="L69" s="158"/>
    </row>
    <row r="70" spans="1:31" s="2" customFormat="1" ht="21.75" customHeight="1">
      <c r="A70" s="35"/>
      <c r="B70" s="36"/>
      <c r="C70" s="37"/>
      <c r="D70" s="37"/>
      <c r="E70" s="37"/>
      <c r="F70" s="37"/>
      <c r="G70" s="37"/>
      <c r="H70" s="37"/>
      <c r="I70" s="116"/>
      <c r="J70" s="37"/>
      <c r="K70" s="37"/>
      <c r="L70" s="117"/>
      <c r="S70" s="35"/>
      <c r="T70" s="35"/>
      <c r="U70" s="35"/>
      <c r="V70" s="35"/>
      <c r="W70" s="35"/>
      <c r="X70" s="35"/>
      <c r="Y70" s="35"/>
      <c r="Z70" s="35"/>
      <c r="AA70" s="35"/>
      <c r="AB70" s="35"/>
      <c r="AC70" s="35"/>
      <c r="AD70" s="35"/>
      <c r="AE70" s="35"/>
    </row>
    <row r="71" spans="1:31" s="2" customFormat="1" ht="6.95" customHeight="1">
      <c r="A71" s="35"/>
      <c r="B71" s="48"/>
      <c r="C71" s="49"/>
      <c r="D71" s="49"/>
      <c r="E71" s="49"/>
      <c r="F71" s="49"/>
      <c r="G71" s="49"/>
      <c r="H71" s="49"/>
      <c r="I71" s="143"/>
      <c r="J71" s="49"/>
      <c r="K71" s="49"/>
      <c r="L71" s="117"/>
      <c r="S71" s="35"/>
      <c r="T71" s="35"/>
      <c r="U71" s="35"/>
      <c r="V71" s="35"/>
      <c r="W71" s="35"/>
      <c r="X71" s="35"/>
      <c r="Y71" s="35"/>
      <c r="Z71" s="35"/>
      <c r="AA71" s="35"/>
      <c r="AB71" s="35"/>
      <c r="AC71" s="35"/>
      <c r="AD71" s="35"/>
      <c r="AE71" s="35"/>
    </row>
    <row r="75" spans="1:31" s="2" customFormat="1" ht="6.95" customHeight="1">
      <c r="A75" s="35"/>
      <c r="B75" s="50"/>
      <c r="C75" s="51"/>
      <c r="D75" s="51"/>
      <c r="E75" s="51"/>
      <c r="F75" s="51"/>
      <c r="G75" s="51"/>
      <c r="H75" s="51"/>
      <c r="I75" s="146"/>
      <c r="J75" s="51"/>
      <c r="K75" s="51"/>
      <c r="L75" s="117"/>
      <c r="S75" s="35"/>
      <c r="T75" s="35"/>
      <c r="U75" s="35"/>
      <c r="V75" s="35"/>
      <c r="W75" s="35"/>
      <c r="X75" s="35"/>
      <c r="Y75" s="35"/>
      <c r="Z75" s="35"/>
      <c r="AA75" s="35"/>
      <c r="AB75" s="35"/>
      <c r="AC75" s="35"/>
      <c r="AD75" s="35"/>
      <c r="AE75" s="35"/>
    </row>
    <row r="76" spans="1:31" s="2" customFormat="1" ht="24.95" customHeight="1">
      <c r="A76" s="35"/>
      <c r="B76" s="36"/>
      <c r="C76" s="24" t="s">
        <v>147</v>
      </c>
      <c r="D76" s="37"/>
      <c r="E76" s="37"/>
      <c r="F76" s="37"/>
      <c r="G76" s="37"/>
      <c r="H76" s="37"/>
      <c r="I76" s="116"/>
      <c r="J76" s="37"/>
      <c r="K76" s="37"/>
      <c r="L76" s="117"/>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116"/>
      <c r="J77" s="37"/>
      <c r="K77" s="37"/>
      <c r="L77" s="117"/>
      <c r="S77" s="35"/>
      <c r="T77" s="35"/>
      <c r="U77" s="35"/>
      <c r="V77" s="35"/>
      <c r="W77" s="35"/>
      <c r="X77" s="35"/>
      <c r="Y77" s="35"/>
      <c r="Z77" s="35"/>
      <c r="AA77" s="35"/>
      <c r="AB77" s="35"/>
      <c r="AC77" s="35"/>
      <c r="AD77" s="35"/>
      <c r="AE77" s="35"/>
    </row>
    <row r="78" spans="1:31" s="2" customFormat="1" ht="12" customHeight="1">
      <c r="A78" s="35"/>
      <c r="B78" s="36"/>
      <c r="C78" s="30" t="s">
        <v>16</v>
      </c>
      <c r="D78" s="37"/>
      <c r="E78" s="37"/>
      <c r="F78" s="37"/>
      <c r="G78" s="37"/>
      <c r="H78" s="37"/>
      <c r="I78" s="116"/>
      <c r="J78" s="37"/>
      <c r="K78" s="37"/>
      <c r="L78" s="117"/>
      <c r="S78" s="35"/>
      <c r="T78" s="35"/>
      <c r="U78" s="35"/>
      <c r="V78" s="35"/>
      <c r="W78" s="35"/>
      <c r="X78" s="35"/>
      <c r="Y78" s="35"/>
      <c r="Z78" s="35"/>
      <c r="AA78" s="35"/>
      <c r="AB78" s="35"/>
      <c r="AC78" s="35"/>
      <c r="AD78" s="35"/>
      <c r="AE78" s="35"/>
    </row>
    <row r="79" spans="1:31" s="2" customFormat="1" ht="16.5" customHeight="1">
      <c r="A79" s="35"/>
      <c r="B79" s="36"/>
      <c r="C79" s="37"/>
      <c r="D79" s="37"/>
      <c r="E79" s="387" t="str">
        <f>E7</f>
        <v>Sportovní hala Sušice</v>
      </c>
      <c r="F79" s="388"/>
      <c r="G79" s="388"/>
      <c r="H79" s="388"/>
      <c r="I79" s="116"/>
      <c r="J79" s="37"/>
      <c r="K79" s="37"/>
      <c r="L79" s="117"/>
      <c r="S79" s="35"/>
      <c r="T79" s="35"/>
      <c r="U79" s="35"/>
      <c r="V79" s="35"/>
      <c r="W79" s="35"/>
      <c r="X79" s="35"/>
      <c r="Y79" s="35"/>
      <c r="Z79" s="35"/>
      <c r="AA79" s="35"/>
      <c r="AB79" s="35"/>
      <c r="AC79" s="35"/>
      <c r="AD79" s="35"/>
      <c r="AE79" s="35"/>
    </row>
    <row r="80" spans="1:31" s="1" customFormat="1" ht="12" customHeight="1">
      <c r="B80" s="22"/>
      <c r="C80" s="30" t="s">
        <v>105</v>
      </c>
      <c r="D80" s="23"/>
      <c r="E80" s="23"/>
      <c r="F80" s="23"/>
      <c r="G80" s="23"/>
      <c r="H80" s="23"/>
      <c r="I80" s="109"/>
      <c r="J80" s="23"/>
      <c r="K80" s="23"/>
      <c r="L80" s="21"/>
    </row>
    <row r="81" spans="1:65" s="2" customFormat="1" ht="16.5" customHeight="1">
      <c r="A81" s="35"/>
      <c r="B81" s="36"/>
      <c r="C81" s="37"/>
      <c r="D81" s="37"/>
      <c r="E81" s="387" t="s">
        <v>106</v>
      </c>
      <c r="F81" s="389"/>
      <c r="G81" s="389"/>
      <c r="H81" s="389"/>
      <c r="I81" s="116"/>
      <c r="J81" s="37"/>
      <c r="K81" s="37"/>
      <c r="L81" s="117"/>
      <c r="S81" s="35"/>
      <c r="T81" s="35"/>
      <c r="U81" s="35"/>
      <c r="V81" s="35"/>
      <c r="W81" s="35"/>
      <c r="X81" s="35"/>
      <c r="Y81" s="35"/>
      <c r="Z81" s="35"/>
      <c r="AA81" s="35"/>
      <c r="AB81" s="35"/>
      <c r="AC81" s="35"/>
      <c r="AD81" s="35"/>
      <c r="AE81" s="35"/>
    </row>
    <row r="82" spans="1:65" s="2" customFormat="1" ht="12" customHeight="1">
      <c r="A82" s="35"/>
      <c r="B82" s="36"/>
      <c r="C82" s="30" t="s">
        <v>107</v>
      </c>
      <c r="D82" s="37"/>
      <c r="E82" s="37"/>
      <c r="F82" s="37"/>
      <c r="G82" s="37"/>
      <c r="H82" s="37"/>
      <c r="I82" s="116"/>
      <c r="J82" s="37"/>
      <c r="K82" s="37"/>
      <c r="L82" s="117"/>
      <c r="S82" s="35"/>
      <c r="T82" s="35"/>
      <c r="U82" s="35"/>
      <c r="V82" s="35"/>
      <c r="W82" s="35"/>
      <c r="X82" s="35"/>
      <c r="Y82" s="35"/>
      <c r="Z82" s="35"/>
      <c r="AA82" s="35"/>
      <c r="AB82" s="35"/>
      <c r="AC82" s="35"/>
      <c r="AD82" s="35"/>
      <c r="AE82" s="35"/>
    </row>
    <row r="83" spans="1:65" s="2" customFormat="1" ht="16.5" customHeight="1">
      <c r="A83" s="35"/>
      <c r="B83" s="36"/>
      <c r="C83" s="37"/>
      <c r="D83" s="37"/>
      <c r="E83" s="336" t="str">
        <f>E11</f>
        <v>D.06b - Vzduchotechnika</v>
      </c>
      <c r="F83" s="389"/>
      <c r="G83" s="389"/>
      <c r="H83" s="389"/>
      <c r="I83" s="116"/>
      <c r="J83" s="37"/>
      <c r="K83" s="37"/>
      <c r="L83" s="117"/>
      <c r="S83" s="35"/>
      <c r="T83" s="35"/>
      <c r="U83" s="35"/>
      <c r="V83" s="35"/>
      <c r="W83" s="35"/>
      <c r="X83" s="35"/>
      <c r="Y83" s="35"/>
      <c r="Z83" s="35"/>
      <c r="AA83" s="35"/>
      <c r="AB83" s="35"/>
      <c r="AC83" s="35"/>
      <c r="AD83" s="35"/>
      <c r="AE83" s="35"/>
    </row>
    <row r="84" spans="1:65" s="2" customFormat="1" ht="6.95" customHeight="1">
      <c r="A84" s="35"/>
      <c r="B84" s="36"/>
      <c r="C84" s="37"/>
      <c r="D84" s="37"/>
      <c r="E84" s="37"/>
      <c r="F84" s="37"/>
      <c r="G84" s="37"/>
      <c r="H84" s="37"/>
      <c r="I84" s="116"/>
      <c r="J84" s="37"/>
      <c r="K84" s="37"/>
      <c r="L84" s="117"/>
      <c r="S84" s="35"/>
      <c r="T84" s="35"/>
      <c r="U84" s="35"/>
      <c r="V84" s="35"/>
      <c r="W84" s="35"/>
      <c r="X84" s="35"/>
      <c r="Y84" s="35"/>
      <c r="Z84" s="35"/>
      <c r="AA84" s="35"/>
      <c r="AB84" s="35"/>
      <c r="AC84" s="35"/>
      <c r="AD84" s="35"/>
      <c r="AE84" s="35"/>
    </row>
    <row r="85" spans="1:65" s="2" customFormat="1" ht="12" customHeight="1">
      <c r="A85" s="35"/>
      <c r="B85" s="36"/>
      <c r="C85" s="30" t="s">
        <v>21</v>
      </c>
      <c r="D85" s="37"/>
      <c r="E85" s="37"/>
      <c r="F85" s="28" t="str">
        <f>F14</f>
        <v xml:space="preserve"> </v>
      </c>
      <c r="G85" s="37"/>
      <c r="H85" s="37"/>
      <c r="I85" s="118" t="s">
        <v>23</v>
      </c>
      <c r="J85" s="60" t="str">
        <f>IF(J14="","",J14)</f>
        <v>12. 3. 2019</v>
      </c>
      <c r="K85" s="37"/>
      <c r="L85" s="117"/>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116"/>
      <c r="J86" s="37"/>
      <c r="K86" s="37"/>
      <c r="L86" s="117"/>
      <c r="S86" s="35"/>
      <c r="T86" s="35"/>
      <c r="U86" s="35"/>
      <c r="V86" s="35"/>
      <c r="W86" s="35"/>
      <c r="X86" s="35"/>
      <c r="Y86" s="35"/>
      <c r="Z86" s="35"/>
      <c r="AA86" s="35"/>
      <c r="AB86" s="35"/>
      <c r="AC86" s="35"/>
      <c r="AD86" s="35"/>
      <c r="AE86" s="35"/>
    </row>
    <row r="87" spans="1:65" s="2" customFormat="1" ht="40.15" customHeight="1">
      <c r="A87" s="35"/>
      <c r="B87" s="36"/>
      <c r="C87" s="30" t="s">
        <v>25</v>
      </c>
      <c r="D87" s="37"/>
      <c r="E87" s="37"/>
      <c r="F87" s="28" t="str">
        <f>E17</f>
        <v>Město Sušice, nám. Svobody 138, 342 01 Sušice</v>
      </c>
      <c r="G87" s="37"/>
      <c r="H87" s="37"/>
      <c r="I87" s="118" t="s">
        <v>31</v>
      </c>
      <c r="J87" s="33" t="str">
        <f>E23</f>
        <v>APRIS 3MP s.r.o., Baarova 36, 140 00 Praha 4</v>
      </c>
      <c r="K87" s="37"/>
      <c r="L87" s="117"/>
      <c r="S87" s="35"/>
      <c r="T87" s="35"/>
      <c r="U87" s="35"/>
      <c r="V87" s="35"/>
      <c r="W87" s="35"/>
      <c r="X87" s="35"/>
      <c r="Y87" s="35"/>
      <c r="Z87" s="35"/>
      <c r="AA87" s="35"/>
      <c r="AB87" s="35"/>
      <c r="AC87" s="35"/>
      <c r="AD87" s="35"/>
      <c r="AE87" s="35"/>
    </row>
    <row r="88" spans="1:65" s="2" customFormat="1" ht="15.2" customHeight="1">
      <c r="A88" s="35"/>
      <c r="B88" s="36"/>
      <c r="C88" s="30" t="s">
        <v>29</v>
      </c>
      <c r="D88" s="37"/>
      <c r="E88" s="37"/>
      <c r="F88" s="28" t="str">
        <f>IF(E20="","",E20)</f>
        <v>Vyplň údaj</v>
      </c>
      <c r="G88" s="37"/>
      <c r="H88" s="37"/>
      <c r="I88" s="118" t="s">
        <v>34</v>
      </c>
      <c r="J88" s="33" t="str">
        <f>E26</f>
        <v xml:space="preserve"> </v>
      </c>
      <c r="K88" s="37"/>
      <c r="L88" s="117"/>
      <c r="S88" s="35"/>
      <c r="T88" s="35"/>
      <c r="U88" s="35"/>
      <c r="V88" s="35"/>
      <c r="W88" s="35"/>
      <c r="X88" s="35"/>
      <c r="Y88" s="35"/>
      <c r="Z88" s="35"/>
      <c r="AA88" s="35"/>
      <c r="AB88" s="35"/>
      <c r="AC88" s="35"/>
      <c r="AD88" s="35"/>
      <c r="AE88" s="35"/>
    </row>
    <row r="89" spans="1:65" s="2" customFormat="1" ht="10.35" customHeight="1">
      <c r="A89" s="35"/>
      <c r="B89" s="36"/>
      <c r="C89" s="37"/>
      <c r="D89" s="37"/>
      <c r="E89" s="37"/>
      <c r="F89" s="37"/>
      <c r="G89" s="37"/>
      <c r="H89" s="37"/>
      <c r="I89" s="116"/>
      <c r="J89" s="37"/>
      <c r="K89" s="37"/>
      <c r="L89" s="117"/>
      <c r="S89" s="35"/>
      <c r="T89" s="35"/>
      <c r="U89" s="35"/>
      <c r="V89" s="35"/>
      <c r="W89" s="35"/>
      <c r="X89" s="35"/>
      <c r="Y89" s="35"/>
      <c r="Z89" s="35"/>
      <c r="AA89" s="35"/>
      <c r="AB89" s="35"/>
      <c r="AC89" s="35"/>
      <c r="AD89" s="35"/>
      <c r="AE89" s="35"/>
    </row>
    <row r="90" spans="1:65" s="11" customFormat="1" ht="29.25" customHeight="1">
      <c r="A90" s="165"/>
      <c r="B90" s="166"/>
      <c r="C90" s="167" t="s">
        <v>148</v>
      </c>
      <c r="D90" s="168" t="s">
        <v>56</v>
      </c>
      <c r="E90" s="168" t="s">
        <v>52</v>
      </c>
      <c r="F90" s="168" t="s">
        <v>53</v>
      </c>
      <c r="G90" s="168" t="s">
        <v>149</v>
      </c>
      <c r="H90" s="168" t="s">
        <v>150</v>
      </c>
      <c r="I90" s="169" t="s">
        <v>151</v>
      </c>
      <c r="J90" s="168" t="s">
        <v>111</v>
      </c>
      <c r="K90" s="170" t="s">
        <v>152</v>
      </c>
      <c r="L90" s="171"/>
      <c r="M90" s="69" t="s">
        <v>19</v>
      </c>
      <c r="N90" s="70" t="s">
        <v>41</v>
      </c>
      <c r="O90" s="70" t="s">
        <v>153</v>
      </c>
      <c r="P90" s="70" t="s">
        <v>154</v>
      </c>
      <c r="Q90" s="70" t="s">
        <v>155</v>
      </c>
      <c r="R90" s="70" t="s">
        <v>156</v>
      </c>
      <c r="S90" s="70" t="s">
        <v>157</v>
      </c>
      <c r="T90" s="71" t="s">
        <v>158</v>
      </c>
      <c r="U90" s="165"/>
      <c r="V90" s="165"/>
      <c r="W90" s="165"/>
      <c r="X90" s="165"/>
      <c r="Y90" s="165"/>
      <c r="Z90" s="165"/>
      <c r="AA90" s="165"/>
      <c r="AB90" s="165"/>
      <c r="AC90" s="165"/>
      <c r="AD90" s="165"/>
      <c r="AE90" s="165"/>
    </row>
    <row r="91" spans="1:65" s="2" customFormat="1" ht="22.9" customHeight="1">
      <c r="A91" s="35"/>
      <c r="B91" s="36"/>
      <c r="C91" s="76" t="s">
        <v>159</v>
      </c>
      <c r="D91" s="37"/>
      <c r="E91" s="37"/>
      <c r="F91" s="37"/>
      <c r="G91" s="37"/>
      <c r="H91" s="37"/>
      <c r="I91" s="116"/>
      <c r="J91" s="172">
        <f>BK91</f>
        <v>0</v>
      </c>
      <c r="K91" s="37"/>
      <c r="L91" s="40"/>
      <c r="M91" s="72"/>
      <c r="N91" s="173"/>
      <c r="O91" s="73"/>
      <c r="P91" s="174">
        <f>P92+P103+P112+P136+P148+P154</f>
        <v>0</v>
      </c>
      <c r="Q91" s="73"/>
      <c r="R91" s="174">
        <f>R92+R103+R112+R136+R148+R154</f>
        <v>0</v>
      </c>
      <c r="S91" s="73"/>
      <c r="T91" s="175">
        <f>T92+T103+T112+T136+T148+T154</f>
        <v>0</v>
      </c>
      <c r="U91" s="35"/>
      <c r="V91" s="35"/>
      <c r="W91" s="35"/>
      <c r="X91" s="35"/>
      <c r="Y91" s="35"/>
      <c r="Z91" s="35"/>
      <c r="AA91" s="35"/>
      <c r="AB91" s="35"/>
      <c r="AC91" s="35"/>
      <c r="AD91" s="35"/>
      <c r="AE91" s="35"/>
      <c r="AT91" s="18" t="s">
        <v>70</v>
      </c>
      <c r="AU91" s="18" t="s">
        <v>112</v>
      </c>
      <c r="BK91" s="176">
        <f>BK92+BK103+BK112+BK136+BK148+BK154</f>
        <v>0</v>
      </c>
    </row>
    <row r="92" spans="1:65" s="12" customFormat="1" ht="25.9" customHeight="1">
      <c r="B92" s="177"/>
      <c r="C92" s="178"/>
      <c r="D92" s="179" t="s">
        <v>70</v>
      </c>
      <c r="E92" s="180" t="s">
        <v>2573</v>
      </c>
      <c r="F92" s="180" t="s">
        <v>3071</v>
      </c>
      <c r="G92" s="178"/>
      <c r="H92" s="178"/>
      <c r="I92" s="181"/>
      <c r="J92" s="182">
        <f>BK92</f>
        <v>0</v>
      </c>
      <c r="K92" s="178"/>
      <c r="L92" s="183"/>
      <c r="M92" s="184"/>
      <c r="N92" s="185"/>
      <c r="O92" s="185"/>
      <c r="P92" s="186">
        <f>SUM(P93:P102)</f>
        <v>0</v>
      </c>
      <c r="Q92" s="185"/>
      <c r="R92" s="186">
        <f>SUM(R93:R102)</f>
        <v>0</v>
      </c>
      <c r="S92" s="185"/>
      <c r="T92" s="187">
        <f>SUM(T93:T102)</f>
        <v>0</v>
      </c>
      <c r="AR92" s="188" t="s">
        <v>78</v>
      </c>
      <c r="AT92" s="189" t="s">
        <v>70</v>
      </c>
      <c r="AU92" s="189" t="s">
        <v>71</v>
      </c>
      <c r="AY92" s="188" t="s">
        <v>162</v>
      </c>
      <c r="BK92" s="190">
        <f>SUM(BK93:BK102)</f>
        <v>0</v>
      </c>
    </row>
    <row r="93" spans="1:65" s="2" customFormat="1" ht="44.25" customHeight="1">
      <c r="A93" s="35"/>
      <c r="B93" s="36"/>
      <c r="C93" s="193" t="s">
        <v>78</v>
      </c>
      <c r="D93" s="193" t="s">
        <v>164</v>
      </c>
      <c r="E93" s="194" t="s">
        <v>2574</v>
      </c>
      <c r="F93" s="195" t="s">
        <v>3072</v>
      </c>
      <c r="G93" s="196" t="s">
        <v>2926</v>
      </c>
      <c r="H93" s="197">
        <v>1</v>
      </c>
      <c r="I93" s="198"/>
      <c r="J93" s="199">
        <f t="shared" ref="J93:J102" si="0">ROUND(I93*H93,2)</f>
        <v>0</v>
      </c>
      <c r="K93" s="195" t="s">
        <v>19</v>
      </c>
      <c r="L93" s="40"/>
      <c r="M93" s="200" t="s">
        <v>19</v>
      </c>
      <c r="N93" s="201" t="s">
        <v>42</v>
      </c>
      <c r="O93" s="65"/>
      <c r="P93" s="202">
        <f t="shared" ref="P93:P102" si="1">O93*H93</f>
        <v>0</v>
      </c>
      <c r="Q93" s="202">
        <v>0</v>
      </c>
      <c r="R93" s="202">
        <f t="shared" ref="R93:R102" si="2">Q93*H93</f>
        <v>0</v>
      </c>
      <c r="S93" s="202">
        <v>0</v>
      </c>
      <c r="T93" s="203">
        <f t="shared" ref="T93:T102" si="3">S93*H93</f>
        <v>0</v>
      </c>
      <c r="U93" s="35"/>
      <c r="V93" s="35"/>
      <c r="W93" s="35"/>
      <c r="X93" s="35"/>
      <c r="Y93" s="35"/>
      <c r="Z93" s="35"/>
      <c r="AA93" s="35"/>
      <c r="AB93" s="35"/>
      <c r="AC93" s="35"/>
      <c r="AD93" s="35"/>
      <c r="AE93" s="35"/>
      <c r="AR93" s="204" t="s">
        <v>169</v>
      </c>
      <c r="AT93" s="204" t="s">
        <v>164</v>
      </c>
      <c r="AU93" s="204" t="s">
        <v>78</v>
      </c>
      <c r="AY93" s="18" t="s">
        <v>162</v>
      </c>
      <c r="BE93" s="205">
        <f t="shared" ref="BE93:BE102" si="4">IF(N93="základní",J93,0)</f>
        <v>0</v>
      </c>
      <c r="BF93" s="205">
        <f t="shared" ref="BF93:BF102" si="5">IF(N93="snížená",J93,0)</f>
        <v>0</v>
      </c>
      <c r="BG93" s="205">
        <f t="shared" ref="BG93:BG102" si="6">IF(N93="zákl. přenesená",J93,0)</f>
        <v>0</v>
      </c>
      <c r="BH93" s="205">
        <f t="shared" ref="BH93:BH102" si="7">IF(N93="sníž. přenesená",J93,0)</f>
        <v>0</v>
      </c>
      <c r="BI93" s="205">
        <f t="shared" ref="BI93:BI102" si="8">IF(N93="nulová",J93,0)</f>
        <v>0</v>
      </c>
      <c r="BJ93" s="18" t="s">
        <v>78</v>
      </c>
      <c r="BK93" s="205">
        <f t="shared" ref="BK93:BK102" si="9">ROUND(I93*H93,2)</f>
        <v>0</v>
      </c>
      <c r="BL93" s="18" t="s">
        <v>169</v>
      </c>
      <c r="BM93" s="204" t="s">
        <v>80</v>
      </c>
    </row>
    <row r="94" spans="1:65" s="2" customFormat="1" ht="16.5" customHeight="1">
      <c r="A94" s="35"/>
      <c r="B94" s="36"/>
      <c r="C94" s="193" t="s">
        <v>80</v>
      </c>
      <c r="D94" s="193" t="s">
        <v>164</v>
      </c>
      <c r="E94" s="194" t="s">
        <v>3073</v>
      </c>
      <c r="F94" s="195" t="s">
        <v>3074</v>
      </c>
      <c r="G94" s="196" t="s">
        <v>250</v>
      </c>
      <c r="H94" s="197">
        <v>240</v>
      </c>
      <c r="I94" s="198"/>
      <c r="J94" s="199">
        <f t="shared" si="0"/>
        <v>0</v>
      </c>
      <c r="K94" s="195" t="s">
        <v>19</v>
      </c>
      <c r="L94" s="40"/>
      <c r="M94" s="200" t="s">
        <v>19</v>
      </c>
      <c r="N94" s="201" t="s">
        <v>42</v>
      </c>
      <c r="O94" s="65"/>
      <c r="P94" s="202">
        <f t="shared" si="1"/>
        <v>0</v>
      </c>
      <c r="Q94" s="202">
        <v>0</v>
      </c>
      <c r="R94" s="202">
        <f t="shared" si="2"/>
        <v>0</v>
      </c>
      <c r="S94" s="202">
        <v>0</v>
      </c>
      <c r="T94" s="203">
        <f t="shared" si="3"/>
        <v>0</v>
      </c>
      <c r="U94" s="35"/>
      <c r="V94" s="35"/>
      <c r="W94" s="35"/>
      <c r="X94" s="35"/>
      <c r="Y94" s="35"/>
      <c r="Z94" s="35"/>
      <c r="AA94" s="35"/>
      <c r="AB94" s="35"/>
      <c r="AC94" s="35"/>
      <c r="AD94" s="35"/>
      <c r="AE94" s="35"/>
      <c r="AR94" s="204" t="s">
        <v>169</v>
      </c>
      <c r="AT94" s="204" t="s">
        <v>164</v>
      </c>
      <c r="AU94" s="204" t="s">
        <v>78</v>
      </c>
      <c r="AY94" s="18" t="s">
        <v>162</v>
      </c>
      <c r="BE94" s="205">
        <f t="shared" si="4"/>
        <v>0</v>
      </c>
      <c r="BF94" s="205">
        <f t="shared" si="5"/>
        <v>0</v>
      </c>
      <c r="BG94" s="205">
        <f t="shared" si="6"/>
        <v>0</v>
      </c>
      <c r="BH94" s="205">
        <f t="shared" si="7"/>
        <v>0</v>
      </c>
      <c r="BI94" s="205">
        <f t="shared" si="8"/>
        <v>0</v>
      </c>
      <c r="BJ94" s="18" t="s">
        <v>78</v>
      </c>
      <c r="BK94" s="205">
        <f t="shared" si="9"/>
        <v>0</v>
      </c>
      <c r="BL94" s="18" t="s">
        <v>169</v>
      </c>
      <c r="BM94" s="204" t="s">
        <v>169</v>
      </c>
    </row>
    <row r="95" spans="1:65" s="2" customFormat="1" ht="16.5" customHeight="1">
      <c r="A95" s="35"/>
      <c r="B95" s="36"/>
      <c r="C95" s="193" t="s">
        <v>178</v>
      </c>
      <c r="D95" s="193" t="s">
        <v>164</v>
      </c>
      <c r="E95" s="194" t="s">
        <v>3075</v>
      </c>
      <c r="F95" s="195" t="s">
        <v>3076</v>
      </c>
      <c r="G95" s="196" t="s">
        <v>245</v>
      </c>
      <c r="H95" s="197">
        <v>0</v>
      </c>
      <c r="I95" s="198"/>
      <c r="J95" s="199">
        <f t="shared" si="0"/>
        <v>0</v>
      </c>
      <c r="K95" s="195" t="s">
        <v>19</v>
      </c>
      <c r="L95" s="40"/>
      <c r="M95" s="200" t="s">
        <v>19</v>
      </c>
      <c r="N95" s="201" t="s">
        <v>42</v>
      </c>
      <c r="O95" s="65"/>
      <c r="P95" s="202">
        <f t="shared" si="1"/>
        <v>0</v>
      </c>
      <c r="Q95" s="202">
        <v>0</v>
      </c>
      <c r="R95" s="202">
        <f t="shared" si="2"/>
        <v>0</v>
      </c>
      <c r="S95" s="202">
        <v>0</v>
      </c>
      <c r="T95" s="203">
        <f t="shared" si="3"/>
        <v>0</v>
      </c>
      <c r="U95" s="35"/>
      <c r="V95" s="35"/>
      <c r="W95" s="35"/>
      <c r="X95" s="35"/>
      <c r="Y95" s="35"/>
      <c r="Z95" s="35"/>
      <c r="AA95" s="35"/>
      <c r="AB95" s="35"/>
      <c r="AC95" s="35"/>
      <c r="AD95" s="35"/>
      <c r="AE95" s="35"/>
      <c r="AR95" s="204" t="s">
        <v>169</v>
      </c>
      <c r="AT95" s="204" t="s">
        <v>164</v>
      </c>
      <c r="AU95" s="204" t="s">
        <v>78</v>
      </c>
      <c r="AY95" s="18" t="s">
        <v>162</v>
      </c>
      <c r="BE95" s="205">
        <f t="shared" si="4"/>
        <v>0</v>
      </c>
      <c r="BF95" s="205">
        <f t="shared" si="5"/>
        <v>0</v>
      </c>
      <c r="BG95" s="205">
        <f t="shared" si="6"/>
        <v>0</v>
      </c>
      <c r="BH95" s="205">
        <f t="shared" si="7"/>
        <v>0</v>
      </c>
      <c r="BI95" s="205">
        <f t="shared" si="8"/>
        <v>0</v>
      </c>
      <c r="BJ95" s="18" t="s">
        <v>78</v>
      </c>
      <c r="BK95" s="205">
        <f t="shared" si="9"/>
        <v>0</v>
      </c>
      <c r="BL95" s="18" t="s">
        <v>169</v>
      </c>
      <c r="BM95" s="204" t="s">
        <v>196</v>
      </c>
    </row>
    <row r="96" spans="1:65" s="2" customFormat="1" ht="16.5" customHeight="1">
      <c r="A96" s="35"/>
      <c r="B96" s="36"/>
      <c r="C96" s="193" t="s">
        <v>169</v>
      </c>
      <c r="D96" s="193" t="s">
        <v>164</v>
      </c>
      <c r="E96" s="194" t="s">
        <v>3077</v>
      </c>
      <c r="F96" s="195" t="s">
        <v>3078</v>
      </c>
      <c r="G96" s="196" t="s">
        <v>2204</v>
      </c>
      <c r="H96" s="197">
        <v>0</v>
      </c>
      <c r="I96" s="198"/>
      <c r="J96" s="199">
        <f t="shared" si="0"/>
        <v>0</v>
      </c>
      <c r="K96" s="195" t="s">
        <v>19</v>
      </c>
      <c r="L96" s="40"/>
      <c r="M96" s="200" t="s">
        <v>19</v>
      </c>
      <c r="N96" s="201" t="s">
        <v>42</v>
      </c>
      <c r="O96" s="65"/>
      <c r="P96" s="202">
        <f t="shared" si="1"/>
        <v>0</v>
      </c>
      <c r="Q96" s="202">
        <v>0</v>
      </c>
      <c r="R96" s="202">
        <f t="shared" si="2"/>
        <v>0</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207</v>
      </c>
    </row>
    <row r="97" spans="1:65" s="2" customFormat="1" ht="16.5" customHeight="1">
      <c r="A97" s="35"/>
      <c r="B97" s="36"/>
      <c r="C97" s="193" t="s">
        <v>190</v>
      </c>
      <c r="D97" s="193" t="s">
        <v>164</v>
      </c>
      <c r="E97" s="194" t="s">
        <v>3079</v>
      </c>
      <c r="F97" s="195" t="s">
        <v>3080</v>
      </c>
      <c r="G97" s="196" t="s">
        <v>2204</v>
      </c>
      <c r="H97" s="197">
        <v>10</v>
      </c>
      <c r="I97" s="198"/>
      <c r="J97" s="199">
        <f t="shared" si="0"/>
        <v>0</v>
      </c>
      <c r="K97" s="195" t="s">
        <v>19</v>
      </c>
      <c r="L97" s="40"/>
      <c r="M97" s="200" t="s">
        <v>19</v>
      </c>
      <c r="N97" s="201" t="s">
        <v>42</v>
      </c>
      <c r="O97" s="65"/>
      <c r="P97" s="202">
        <f t="shared" si="1"/>
        <v>0</v>
      </c>
      <c r="Q97" s="202">
        <v>0</v>
      </c>
      <c r="R97" s="202">
        <f t="shared" si="2"/>
        <v>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218</v>
      </c>
    </row>
    <row r="98" spans="1:65" s="2" customFormat="1" ht="16.5" customHeight="1">
      <c r="A98" s="35"/>
      <c r="B98" s="36"/>
      <c r="C98" s="193" t="s">
        <v>196</v>
      </c>
      <c r="D98" s="193" t="s">
        <v>164</v>
      </c>
      <c r="E98" s="194" t="s">
        <v>3081</v>
      </c>
      <c r="F98" s="195" t="s">
        <v>3082</v>
      </c>
      <c r="G98" s="196" t="s">
        <v>2204</v>
      </c>
      <c r="H98" s="197">
        <v>4</v>
      </c>
      <c r="I98" s="198"/>
      <c r="J98" s="199">
        <f t="shared" si="0"/>
        <v>0</v>
      </c>
      <c r="K98" s="195" t="s">
        <v>19</v>
      </c>
      <c r="L98" s="40"/>
      <c r="M98" s="200" t="s">
        <v>19</v>
      </c>
      <c r="N98" s="201" t="s">
        <v>42</v>
      </c>
      <c r="O98" s="65"/>
      <c r="P98" s="202">
        <f t="shared" si="1"/>
        <v>0</v>
      </c>
      <c r="Q98" s="202">
        <v>0</v>
      </c>
      <c r="R98" s="202">
        <f t="shared" si="2"/>
        <v>0</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229</v>
      </c>
    </row>
    <row r="99" spans="1:65" s="2" customFormat="1" ht="16.5" customHeight="1">
      <c r="A99" s="35"/>
      <c r="B99" s="36"/>
      <c r="C99" s="193" t="s">
        <v>202</v>
      </c>
      <c r="D99" s="193" t="s">
        <v>164</v>
      </c>
      <c r="E99" s="194" t="s">
        <v>3083</v>
      </c>
      <c r="F99" s="195" t="s">
        <v>3084</v>
      </c>
      <c r="G99" s="196" t="s">
        <v>245</v>
      </c>
      <c r="H99" s="197">
        <v>0</v>
      </c>
      <c r="I99" s="198"/>
      <c r="J99" s="199">
        <f t="shared" si="0"/>
        <v>0</v>
      </c>
      <c r="K99" s="195" t="s">
        <v>19</v>
      </c>
      <c r="L99" s="40"/>
      <c r="M99" s="200" t="s">
        <v>19</v>
      </c>
      <c r="N99" s="201" t="s">
        <v>42</v>
      </c>
      <c r="O99" s="65"/>
      <c r="P99" s="202">
        <f t="shared" si="1"/>
        <v>0</v>
      </c>
      <c r="Q99" s="202">
        <v>0</v>
      </c>
      <c r="R99" s="202">
        <f t="shared" si="2"/>
        <v>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242</v>
      </c>
    </row>
    <row r="100" spans="1:65" s="2" customFormat="1" ht="16.5" customHeight="1">
      <c r="A100" s="35"/>
      <c r="B100" s="36"/>
      <c r="C100" s="193" t="s">
        <v>207</v>
      </c>
      <c r="D100" s="193" t="s">
        <v>164</v>
      </c>
      <c r="E100" s="194" t="s">
        <v>2588</v>
      </c>
      <c r="F100" s="195" t="s">
        <v>3085</v>
      </c>
      <c r="G100" s="196" t="s">
        <v>2204</v>
      </c>
      <c r="H100" s="197">
        <v>2</v>
      </c>
      <c r="I100" s="198"/>
      <c r="J100" s="199">
        <f t="shared" si="0"/>
        <v>0</v>
      </c>
      <c r="K100" s="195" t="s">
        <v>19</v>
      </c>
      <c r="L100" s="40"/>
      <c r="M100" s="200" t="s">
        <v>19</v>
      </c>
      <c r="N100" s="201" t="s">
        <v>42</v>
      </c>
      <c r="O100" s="65"/>
      <c r="P100" s="202">
        <f t="shared" si="1"/>
        <v>0</v>
      </c>
      <c r="Q100" s="202">
        <v>0</v>
      </c>
      <c r="R100" s="202">
        <f t="shared" si="2"/>
        <v>0</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254</v>
      </c>
    </row>
    <row r="101" spans="1:65" s="2" customFormat="1" ht="16.5" customHeight="1">
      <c r="A101" s="35"/>
      <c r="B101" s="36"/>
      <c r="C101" s="193" t="s">
        <v>213</v>
      </c>
      <c r="D101" s="193" t="s">
        <v>164</v>
      </c>
      <c r="E101" s="194" t="s">
        <v>2590</v>
      </c>
      <c r="F101" s="195" t="s">
        <v>3086</v>
      </c>
      <c r="G101" s="196" t="s">
        <v>250</v>
      </c>
      <c r="H101" s="197">
        <v>25</v>
      </c>
      <c r="I101" s="198"/>
      <c r="J101" s="199">
        <f t="shared" si="0"/>
        <v>0</v>
      </c>
      <c r="K101" s="195" t="s">
        <v>19</v>
      </c>
      <c r="L101" s="40"/>
      <c r="M101" s="200" t="s">
        <v>19</v>
      </c>
      <c r="N101" s="201" t="s">
        <v>42</v>
      </c>
      <c r="O101" s="65"/>
      <c r="P101" s="202">
        <f t="shared" si="1"/>
        <v>0</v>
      </c>
      <c r="Q101" s="202">
        <v>0</v>
      </c>
      <c r="R101" s="202">
        <f t="shared" si="2"/>
        <v>0</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267</v>
      </c>
    </row>
    <row r="102" spans="1:65" s="2" customFormat="1" ht="16.5" customHeight="1">
      <c r="A102" s="35"/>
      <c r="B102" s="36"/>
      <c r="C102" s="193" t="s">
        <v>218</v>
      </c>
      <c r="D102" s="193" t="s">
        <v>164</v>
      </c>
      <c r="E102" s="194" t="s">
        <v>2592</v>
      </c>
      <c r="F102" s="195" t="s">
        <v>3087</v>
      </c>
      <c r="G102" s="196" t="s">
        <v>250</v>
      </c>
      <c r="H102" s="197">
        <v>25</v>
      </c>
      <c r="I102" s="198"/>
      <c r="J102" s="199">
        <f t="shared" si="0"/>
        <v>0</v>
      </c>
      <c r="K102" s="195" t="s">
        <v>19</v>
      </c>
      <c r="L102" s="40"/>
      <c r="M102" s="200" t="s">
        <v>19</v>
      </c>
      <c r="N102" s="201" t="s">
        <v>42</v>
      </c>
      <c r="O102" s="65"/>
      <c r="P102" s="202">
        <f t="shared" si="1"/>
        <v>0</v>
      </c>
      <c r="Q102" s="202">
        <v>0</v>
      </c>
      <c r="R102" s="202">
        <f t="shared" si="2"/>
        <v>0</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278</v>
      </c>
    </row>
    <row r="103" spans="1:65" s="12" customFormat="1" ht="25.9" customHeight="1">
      <c r="B103" s="177"/>
      <c r="C103" s="178"/>
      <c r="D103" s="179" t="s">
        <v>70</v>
      </c>
      <c r="E103" s="180" t="s">
        <v>2608</v>
      </c>
      <c r="F103" s="180" t="s">
        <v>3088</v>
      </c>
      <c r="G103" s="178"/>
      <c r="H103" s="178"/>
      <c r="I103" s="181"/>
      <c r="J103" s="182">
        <f>BK103</f>
        <v>0</v>
      </c>
      <c r="K103" s="178"/>
      <c r="L103" s="183"/>
      <c r="M103" s="184"/>
      <c r="N103" s="185"/>
      <c r="O103" s="185"/>
      <c r="P103" s="186">
        <f>SUM(P104:P111)</f>
        <v>0</v>
      </c>
      <c r="Q103" s="185"/>
      <c r="R103" s="186">
        <f>SUM(R104:R111)</f>
        <v>0</v>
      </c>
      <c r="S103" s="185"/>
      <c r="T103" s="187">
        <f>SUM(T104:T111)</f>
        <v>0</v>
      </c>
      <c r="AR103" s="188" t="s">
        <v>78</v>
      </c>
      <c r="AT103" s="189" t="s">
        <v>70</v>
      </c>
      <c r="AU103" s="189" t="s">
        <v>71</v>
      </c>
      <c r="AY103" s="188" t="s">
        <v>162</v>
      </c>
      <c r="BK103" s="190">
        <f>SUM(BK104:BK111)</f>
        <v>0</v>
      </c>
    </row>
    <row r="104" spans="1:65" s="2" customFormat="1" ht="33" customHeight="1">
      <c r="A104" s="35"/>
      <c r="B104" s="36"/>
      <c r="C104" s="193" t="s">
        <v>224</v>
      </c>
      <c r="D104" s="193" t="s">
        <v>164</v>
      </c>
      <c r="E104" s="194" t="s">
        <v>2610</v>
      </c>
      <c r="F104" s="195" t="s">
        <v>3089</v>
      </c>
      <c r="G104" s="196" t="s">
        <v>2926</v>
      </c>
      <c r="H104" s="197">
        <v>1</v>
      </c>
      <c r="I104" s="198"/>
      <c r="J104" s="199">
        <f t="shared" ref="J104:J111" si="10">ROUND(I104*H104,2)</f>
        <v>0</v>
      </c>
      <c r="K104" s="195" t="s">
        <v>19</v>
      </c>
      <c r="L104" s="40"/>
      <c r="M104" s="200" t="s">
        <v>19</v>
      </c>
      <c r="N104" s="201" t="s">
        <v>42</v>
      </c>
      <c r="O104" s="65"/>
      <c r="P104" s="202">
        <f t="shared" ref="P104:P111" si="11">O104*H104</f>
        <v>0</v>
      </c>
      <c r="Q104" s="202">
        <v>0</v>
      </c>
      <c r="R104" s="202">
        <f t="shared" ref="R104:R111" si="12">Q104*H104</f>
        <v>0</v>
      </c>
      <c r="S104" s="202">
        <v>0</v>
      </c>
      <c r="T104" s="203">
        <f t="shared" ref="T104:T111" si="13">S104*H104</f>
        <v>0</v>
      </c>
      <c r="U104" s="35"/>
      <c r="V104" s="35"/>
      <c r="W104" s="35"/>
      <c r="X104" s="35"/>
      <c r="Y104" s="35"/>
      <c r="Z104" s="35"/>
      <c r="AA104" s="35"/>
      <c r="AB104" s="35"/>
      <c r="AC104" s="35"/>
      <c r="AD104" s="35"/>
      <c r="AE104" s="35"/>
      <c r="AR104" s="204" t="s">
        <v>169</v>
      </c>
      <c r="AT104" s="204" t="s">
        <v>164</v>
      </c>
      <c r="AU104" s="204" t="s">
        <v>78</v>
      </c>
      <c r="AY104" s="18" t="s">
        <v>162</v>
      </c>
      <c r="BE104" s="205">
        <f t="shared" ref="BE104:BE111" si="14">IF(N104="základní",J104,0)</f>
        <v>0</v>
      </c>
      <c r="BF104" s="205">
        <f t="shared" ref="BF104:BF111" si="15">IF(N104="snížená",J104,0)</f>
        <v>0</v>
      </c>
      <c r="BG104" s="205">
        <f t="shared" ref="BG104:BG111" si="16">IF(N104="zákl. přenesená",J104,0)</f>
        <v>0</v>
      </c>
      <c r="BH104" s="205">
        <f t="shared" ref="BH104:BH111" si="17">IF(N104="sníž. přenesená",J104,0)</f>
        <v>0</v>
      </c>
      <c r="BI104" s="205">
        <f t="shared" ref="BI104:BI111" si="18">IF(N104="nulová",J104,0)</f>
        <v>0</v>
      </c>
      <c r="BJ104" s="18" t="s">
        <v>78</v>
      </c>
      <c r="BK104" s="205">
        <f t="shared" ref="BK104:BK111" si="19">ROUND(I104*H104,2)</f>
        <v>0</v>
      </c>
      <c r="BL104" s="18" t="s">
        <v>169</v>
      </c>
      <c r="BM104" s="204" t="s">
        <v>285</v>
      </c>
    </row>
    <row r="105" spans="1:65" s="2" customFormat="1" ht="16.5" customHeight="1">
      <c r="A105" s="35"/>
      <c r="B105" s="36"/>
      <c r="C105" s="193" t="s">
        <v>229</v>
      </c>
      <c r="D105" s="193" t="s">
        <v>164</v>
      </c>
      <c r="E105" s="194" t="s">
        <v>2613</v>
      </c>
      <c r="F105" s="195" t="s">
        <v>3074</v>
      </c>
      <c r="G105" s="196" t="s">
        <v>250</v>
      </c>
      <c r="H105" s="197">
        <v>200</v>
      </c>
      <c r="I105" s="198"/>
      <c r="J105" s="199">
        <f t="shared" si="10"/>
        <v>0</v>
      </c>
      <c r="K105" s="195" t="s">
        <v>19</v>
      </c>
      <c r="L105" s="40"/>
      <c r="M105" s="200" t="s">
        <v>19</v>
      </c>
      <c r="N105" s="201" t="s">
        <v>42</v>
      </c>
      <c r="O105" s="65"/>
      <c r="P105" s="202">
        <f t="shared" si="11"/>
        <v>0</v>
      </c>
      <c r="Q105" s="202">
        <v>0</v>
      </c>
      <c r="R105" s="202">
        <f t="shared" si="12"/>
        <v>0</v>
      </c>
      <c r="S105" s="202">
        <v>0</v>
      </c>
      <c r="T105" s="203">
        <f t="shared" si="13"/>
        <v>0</v>
      </c>
      <c r="U105" s="35"/>
      <c r="V105" s="35"/>
      <c r="W105" s="35"/>
      <c r="X105" s="35"/>
      <c r="Y105" s="35"/>
      <c r="Z105" s="35"/>
      <c r="AA105" s="35"/>
      <c r="AB105" s="35"/>
      <c r="AC105" s="35"/>
      <c r="AD105" s="35"/>
      <c r="AE105" s="35"/>
      <c r="AR105" s="204" t="s">
        <v>169</v>
      </c>
      <c r="AT105" s="204" t="s">
        <v>164</v>
      </c>
      <c r="AU105" s="204" t="s">
        <v>78</v>
      </c>
      <c r="AY105" s="18" t="s">
        <v>162</v>
      </c>
      <c r="BE105" s="205">
        <f t="shared" si="14"/>
        <v>0</v>
      </c>
      <c r="BF105" s="205">
        <f t="shared" si="15"/>
        <v>0</v>
      </c>
      <c r="BG105" s="205">
        <f t="shared" si="16"/>
        <v>0</v>
      </c>
      <c r="BH105" s="205">
        <f t="shared" si="17"/>
        <v>0</v>
      </c>
      <c r="BI105" s="205">
        <f t="shared" si="18"/>
        <v>0</v>
      </c>
      <c r="BJ105" s="18" t="s">
        <v>78</v>
      </c>
      <c r="BK105" s="205">
        <f t="shared" si="19"/>
        <v>0</v>
      </c>
      <c r="BL105" s="18" t="s">
        <v>169</v>
      </c>
      <c r="BM105" s="204" t="s">
        <v>296</v>
      </c>
    </row>
    <row r="106" spans="1:65" s="2" customFormat="1" ht="16.5" customHeight="1">
      <c r="A106" s="35"/>
      <c r="B106" s="36"/>
      <c r="C106" s="193" t="s">
        <v>237</v>
      </c>
      <c r="D106" s="193" t="s">
        <v>164</v>
      </c>
      <c r="E106" s="194" t="s">
        <v>2615</v>
      </c>
      <c r="F106" s="195" t="s">
        <v>3090</v>
      </c>
      <c r="G106" s="196" t="s">
        <v>245</v>
      </c>
      <c r="H106" s="197">
        <v>120</v>
      </c>
      <c r="I106" s="198"/>
      <c r="J106" s="199">
        <f t="shared" si="10"/>
        <v>0</v>
      </c>
      <c r="K106" s="195" t="s">
        <v>19</v>
      </c>
      <c r="L106" s="40"/>
      <c r="M106" s="200" t="s">
        <v>19</v>
      </c>
      <c r="N106" s="201" t="s">
        <v>42</v>
      </c>
      <c r="O106" s="65"/>
      <c r="P106" s="202">
        <f t="shared" si="11"/>
        <v>0</v>
      </c>
      <c r="Q106" s="202">
        <v>0</v>
      </c>
      <c r="R106" s="202">
        <f t="shared" si="12"/>
        <v>0</v>
      </c>
      <c r="S106" s="202">
        <v>0</v>
      </c>
      <c r="T106" s="203">
        <f t="shared" si="13"/>
        <v>0</v>
      </c>
      <c r="U106" s="35"/>
      <c r="V106" s="35"/>
      <c r="W106" s="35"/>
      <c r="X106" s="35"/>
      <c r="Y106" s="35"/>
      <c r="Z106" s="35"/>
      <c r="AA106" s="35"/>
      <c r="AB106" s="35"/>
      <c r="AC106" s="35"/>
      <c r="AD106" s="35"/>
      <c r="AE106" s="35"/>
      <c r="AR106" s="204" t="s">
        <v>169</v>
      </c>
      <c r="AT106" s="204" t="s">
        <v>164</v>
      </c>
      <c r="AU106" s="204" t="s">
        <v>78</v>
      </c>
      <c r="AY106" s="18" t="s">
        <v>162</v>
      </c>
      <c r="BE106" s="205">
        <f t="shared" si="14"/>
        <v>0</v>
      </c>
      <c r="BF106" s="205">
        <f t="shared" si="15"/>
        <v>0</v>
      </c>
      <c r="BG106" s="205">
        <f t="shared" si="16"/>
        <v>0</v>
      </c>
      <c r="BH106" s="205">
        <f t="shared" si="17"/>
        <v>0</v>
      </c>
      <c r="BI106" s="205">
        <f t="shared" si="18"/>
        <v>0</v>
      </c>
      <c r="BJ106" s="18" t="s">
        <v>78</v>
      </c>
      <c r="BK106" s="205">
        <f t="shared" si="19"/>
        <v>0</v>
      </c>
      <c r="BL106" s="18" t="s">
        <v>169</v>
      </c>
      <c r="BM106" s="204" t="s">
        <v>307</v>
      </c>
    </row>
    <row r="107" spans="1:65" s="2" customFormat="1" ht="16.5" customHeight="1">
      <c r="A107" s="35"/>
      <c r="B107" s="36"/>
      <c r="C107" s="193" t="s">
        <v>242</v>
      </c>
      <c r="D107" s="193" t="s">
        <v>164</v>
      </c>
      <c r="E107" s="194" t="s">
        <v>2617</v>
      </c>
      <c r="F107" s="195" t="s">
        <v>3091</v>
      </c>
      <c r="G107" s="196" t="s">
        <v>2204</v>
      </c>
      <c r="H107" s="197">
        <v>8</v>
      </c>
      <c r="I107" s="198"/>
      <c r="J107" s="199">
        <f t="shared" si="10"/>
        <v>0</v>
      </c>
      <c r="K107" s="195" t="s">
        <v>19</v>
      </c>
      <c r="L107" s="40"/>
      <c r="M107" s="200" t="s">
        <v>19</v>
      </c>
      <c r="N107" s="201" t="s">
        <v>42</v>
      </c>
      <c r="O107" s="65"/>
      <c r="P107" s="202">
        <f t="shared" si="11"/>
        <v>0</v>
      </c>
      <c r="Q107" s="202">
        <v>0</v>
      </c>
      <c r="R107" s="202">
        <f t="shared" si="12"/>
        <v>0</v>
      </c>
      <c r="S107" s="202">
        <v>0</v>
      </c>
      <c r="T107" s="203">
        <f t="shared" si="13"/>
        <v>0</v>
      </c>
      <c r="U107" s="35"/>
      <c r="V107" s="35"/>
      <c r="W107" s="35"/>
      <c r="X107" s="35"/>
      <c r="Y107" s="35"/>
      <c r="Z107" s="35"/>
      <c r="AA107" s="35"/>
      <c r="AB107" s="35"/>
      <c r="AC107" s="35"/>
      <c r="AD107" s="35"/>
      <c r="AE107" s="35"/>
      <c r="AR107" s="204" t="s">
        <v>169</v>
      </c>
      <c r="AT107" s="204" t="s">
        <v>164</v>
      </c>
      <c r="AU107" s="204" t="s">
        <v>78</v>
      </c>
      <c r="AY107" s="18" t="s">
        <v>162</v>
      </c>
      <c r="BE107" s="205">
        <f t="shared" si="14"/>
        <v>0</v>
      </c>
      <c r="BF107" s="205">
        <f t="shared" si="15"/>
        <v>0</v>
      </c>
      <c r="BG107" s="205">
        <f t="shared" si="16"/>
        <v>0</v>
      </c>
      <c r="BH107" s="205">
        <f t="shared" si="17"/>
        <v>0</v>
      </c>
      <c r="BI107" s="205">
        <f t="shared" si="18"/>
        <v>0</v>
      </c>
      <c r="BJ107" s="18" t="s">
        <v>78</v>
      </c>
      <c r="BK107" s="205">
        <f t="shared" si="19"/>
        <v>0</v>
      </c>
      <c r="BL107" s="18" t="s">
        <v>169</v>
      </c>
      <c r="BM107" s="204" t="s">
        <v>318</v>
      </c>
    </row>
    <row r="108" spans="1:65" s="2" customFormat="1" ht="16.5" customHeight="1">
      <c r="A108" s="35"/>
      <c r="B108" s="36"/>
      <c r="C108" s="193" t="s">
        <v>8</v>
      </c>
      <c r="D108" s="193" t="s">
        <v>164</v>
      </c>
      <c r="E108" s="194" t="s">
        <v>2619</v>
      </c>
      <c r="F108" s="195" t="s">
        <v>3092</v>
      </c>
      <c r="G108" s="196" t="s">
        <v>2204</v>
      </c>
      <c r="H108" s="197">
        <v>11</v>
      </c>
      <c r="I108" s="198"/>
      <c r="J108" s="199">
        <f t="shared" si="10"/>
        <v>0</v>
      </c>
      <c r="K108" s="195" t="s">
        <v>19</v>
      </c>
      <c r="L108" s="40"/>
      <c r="M108" s="200" t="s">
        <v>19</v>
      </c>
      <c r="N108" s="201" t="s">
        <v>42</v>
      </c>
      <c r="O108" s="65"/>
      <c r="P108" s="202">
        <f t="shared" si="11"/>
        <v>0</v>
      </c>
      <c r="Q108" s="202">
        <v>0</v>
      </c>
      <c r="R108" s="202">
        <f t="shared" si="12"/>
        <v>0</v>
      </c>
      <c r="S108" s="202">
        <v>0</v>
      </c>
      <c r="T108" s="203">
        <f t="shared" si="13"/>
        <v>0</v>
      </c>
      <c r="U108" s="35"/>
      <c r="V108" s="35"/>
      <c r="W108" s="35"/>
      <c r="X108" s="35"/>
      <c r="Y108" s="35"/>
      <c r="Z108" s="35"/>
      <c r="AA108" s="35"/>
      <c r="AB108" s="35"/>
      <c r="AC108" s="35"/>
      <c r="AD108" s="35"/>
      <c r="AE108" s="35"/>
      <c r="AR108" s="204" t="s">
        <v>169</v>
      </c>
      <c r="AT108" s="204" t="s">
        <v>164</v>
      </c>
      <c r="AU108" s="204" t="s">
        <v>78</v>
      </c>
      <c r="AY108" s="18" t="s">
        <v>162</v>
      </c>
      <c r="BE108" s="205">
        <f t="shared" si="14"/>
        <v>0</v>
      </c>
      <c r="BF108" s="205">
        <f t="shared" si="15"/>
        <v>0</v>
      </c>
      <c r="BG108" s="205">
        <f t="shared" si="16"/>
        <v>0</v>
      </c>
      <c r="BH108" s="205">
        <f t="shared" si="17"/>
        <v>0</v>
      </c>
      <c r="BI108" s="205">
        <f t="shared" si="18"/>
        <v>0</v>
      </c>
      <c r="BJ108" s="18" t="s">
        <v>78</v>
      </c>
      <c r="BK108" s="205">
        <f t="shared" si="19"/>
        <v>0</v>
      </c>
      <c r="BL108" s="18" t="s">
        <v>169</v>
      </c>
      <c r="BM108" s="204" t="s">
        <v>332</v>
      </c>
    </row>
    <row r="109" spans="1:65" s="2" customFormat="1" ht="16.5" customHeight="1">
      <c r="A109" s="35"/>
      <c r="B109" s="36"/>
      <c r="C109" s="193" t="s">
        <v>254</v>
      </c>
      <c r="D109" s="193" t="s">
        <v>164</v>
      </c>
      <c r="E109" s="194" t="s">
        <v>2621</v>
      </c>
      <c r="F109" s="195" t="s">
        <v>3093</v>
      </c>
      <c r="G109" s="196" t="s">
        <v>2204</v>
      </c>
      <c r="H109" s="197">
        <v>2</v>
      </c>
      <c r="I109" s="198"/>
      <c r="J109" s="199">
        <f t="shared" si="10"/>
        <v>0</v>
      </c>
      <c r="K109" s="195" t="s">
        <v>19</v>
      </c>
      <c r="L109" s="40"/>
      <c r="M109" s="200" t="s">
        <v>19</v>
      </c>
      <c r="N109" s="201" t="s">
        <v>42</v>
      </c>
      <c r="O109" s="65"/>
      <c r="P109" s="202">
        <f t="shared" si="11"/>
        <v>0</v>
      </c>
      <c r="Q109" s="202">
        <v>0</v>
      </c>
      <c r="R109" s="202">
        <f t="shared" si="12"/>
        <v>0</v>
      </c>
      <c r="S109" s="202">
        <v>0</v>
      </c>
      <c r="T109" s="203">
        <f t="shared" si="13"/>
        <v>0</v>
      </c>
      <c r="U109" s="35"/>
      <c r="V109" s="35"/>
      <c r="W109" s="35"/>
      <c r="X109" s="35"/>
      <c r="Y109" s="35"/>
      <c r="Z109" s="35"/>
      <c r="AA109" s="35"/>
      <c r="AB109" s="35"/>
      <c r="AC109" s="35"/>
      <c r="AD109" s="35"/>
      <c r="AE109" s="35"/>
      <c r="AR109" s="204" t="s">
        <v>169</v>
      </c>
      <c r="AT109" s="204" t="s">
        <v>164</v>
      </c>
      <c r="AU109" s="204" t="s">
        <v>78</v>
      </c>
      <c r="AY109" s="18" t="s">
        <v>162</v>
      </c>
      <c r="BE109" s="205">
        <f t="shared" si="14"/>
        <v>0</v>
      </c>
      <c r="BF109" s="205">
        <f t="shared" si="15"/>
        <v>0</v>
      </c>
      <c r="BG109" s="205">
        <f t="shared" si="16"/>
        <v>0</v>
      </c>
      <c r="BH109" s="205">
        <f t="shared" si="17"/>
        <v>0</v>
      </c>
      <c r="BI109" s="205">
        <f t="shared" si="18"/>
        <v>0</v>
      </c>
      <c r="BJ109" s="18" t="s">
        <v>78</v>
      </c>
      <c r="BK109" s="205">
        <f t="shared" si="19"/>
        <v>0</v>
      </c>
      <c r="BL109" s="18" t="s">
        <v>169</v>
      </c>
      <c r="BM109" s="204" t="s">
        <v>344</v>
      </c>
    </row>
    <row r="110" spans="1:65" s="2" customFormat="1" ht="16.5" customHeight="1">
      <c r="A110" s="35"/>
      <c r="B110" s="36"/>
      <c r="C110" s="193" t="s">
        <v>258</v>
      </c>
      <c r="D110" s="193" t="s">
        <v>164</v>
      </c>
      <c r="E110" s="194" t="s">
        <v>2624</v>
      </c>
      <c r="F110" s="195" t="s">
        <v>3086</v>
      </c>
      <c r="G110" s="196" t="s">
        <v>250</v>
      </c>
      <c r="H110" s="197">
        <v>25</v>
      </c>
      <c r="I110" s="198"/>
      <c r="J110" s="199">
        <f t="shared" si="10"/>
        <v>0</v>
      </c>
      <c r="K110" s="195" t="s">
        <v>19</v>
      </c>
      <c r="L110" s="40"/>
      <c r="M110" s="200" t="s">
        <v>19</v>
      </c>
      <c r="N110" s="201" t="s">
        <v>42</v>
      </c>
      <c r="O110" s="65"/>
      <c r="P110" s="202">
        <f t="shared" si="11"/>
        <v>0</v>
      </c>
      <c r="Q110" s="202">
        <v>0</v>
      </c>
      <c r="R110" s="202">
        <f t="shared" si="12"/>
        <v>0</v>
      </c>
      <c r="S110" s="202">
        <v>0</v>
      </c>
      <c r="T110" s="203">
        <f t="shared" si="13"/>
        <v>0</v>
      </c>
      <c r="U110" s="35"/>
      <c r="V110" s="35"/>
      <c r="W110" s="35"/>
      <c r="X110" s="35"/>
      <c r="Y110" s="35"/>
      <c r="Z110" s="35"/>
      <c r="AA110" s="35"/>
      <c r="AB110" s="35"/>
      <c r="AC110" s="35"/>
      <c r="AD110" s="35"/>
      <c r="AE110" s="35"/>
      <c r="AR110" s="204" t="s">
        <v>169</v>
      </c>
      <c r="AT110" s="204" t="s">
        <v>164</v>
      </c>
      <c r="AU110" s="204" t="s">
        <v>78</v>
      </c>
      <c r="AY110" s="18" t="s">
        <v>162</v>
      </c>
      <c r="BE110" s="205">
        <f t="shared" si="14"/>
        <v>0</v>
      </c>
      <c r="BF110" s="205">
        <f t="shared" si="15"/>
        <v>0</v>
      </c>
      <c r="BG110" s="205">
        <f t="shared" si="16"/>
        <v>0</v>
      </c>
      <c r="BH110" s="205">
        <f t="shared" si="17"/>
        <v>0</v>
      </c>
      <c r="BI110" s="205">
        <f t="shared" si="18"/>
        <v>0</v>
      </c>
      <c r="BJ110" s="18" t="s">
        <v>78</v>
      </c>
      <c r="BK110" s="205">
        <f t="shared" si="19"/>
        <v>0</v>
      </c>
      <c r="BL110" s="18" t="s">
        <v>169</v>
      </c>
      <c r="BM110" s="204" t="s">
        <v>355</v>
      </c>
    </row>
    <row r="111" spans="1:65" s="2" customFormat="1" ht="16.5" customHeight="1">
      <c r="A111" s="35"/>
      <c r="B111" s="36"/>
      <c r="C111" s="193" t="s">
        <v>267</v>
      </c>
      <c r="D111" s="193" t="s">
        <v>164</v>
      </c>
      <c r="E111" s="194" t="s">
        <v>2626</v>
      </c>
      <c r="F111" s="195" t="s">
        <v>3087</v>
      </c>
      <c r="G111" s="196" t="s">
        <v>250</v>
      </c>
      <c r="H111" s="197">
        <v>25</v>
      </c>
      <c r="I111" s="198"/>
      <c r="J111" s="199">
        <f t="shared" si="10"/>
        <v>0</v>
      </c>
      <c r="K111" s="195" t="s">
        <v>19</v>
      </c>
      <c r="L111" s="40"/>
      <c r="M111" s="200" t="s">
        <v>19</v>
      </c>
      <c r="N111" s="201" t="s">
        <v>42</v>
      </c>
      <c r="O111" s="65"/>
      <c r="P111" s="202">
        <f t="shared" si="11"/>
        <v>0</v>
      </c>
      <c r="Q111" s="202">
        <v>0</v>
      </c>
      <c r="R111" s="202">
        <f t="shared" si="12"/>
        <v>0</v>
      </c>
      <c r="S111" s="202">
        <v>0</v>
      </c>
      <c r="T111" s="203">
        <f t="shared" si="13"/>
        <v>0</v>
      </c>
      <c r="U111" s="35"/>
      <c r="V111" s="35"/>
      <c r="W111" s="35"/>
      <c r="X111" s="35"/>
      <c r="Y111" s="35"/>
      <c r="Z111" s="35"/>
      <c r="AA111" s="35"/>
      <c r="AB111" s="35"/>
      <c r="AC111" s="35"/>
      <c r="AD111" s="35"/>
      <c r="AE111" s="35"/>
      <c r="AR111" s="204" t="s">
        <v>169</v>
      </c>
      <c r="AT111" s="204" t="s">
        <v>164</v>
      </c>
      <c r="AU111" s="204" t="s">
        <v>78</v>
      </c>
      <c r="AY111" s="18" t="s">
        <v>162</v>
      </c>
      <c r="BE111" s="205">
        <f t="shared" si="14"/>
        <v>0</v>
      </c>
      <c r="BF111" s="205">
        <f t="shared" si="15"/>
        <v>0</v>
      </c>
      <c r="BG111" s="205">
        <f t="shared" si="16"/>
        <v>0</v>
      </c>
      <c r="BH111" s="205">
        <f t="shared" si="17"/>
        <v>0</v>
      </c>
      <c r="BI111" s="205">
        <f t="shared" si="18"/>
        <v>0</v>
      </c>
      <c r="BJ111" s="18" t="s">
        <v>78</v>
      </c>
      <c r="BK111" s="205">
        <f t="shared" si="19"/>
        <v>0</v>
      </c>
      <c r="BL111" s="18" t="s">
        <v>169</v>
      </c>
      <c r="BM111" s="204" t="s">
        <v>365</v>
      </c>
    </row>
    <row r="112" spans="1:65" s="12" customFormat="1" ht="25.9" customHeight="1">
      <c r="B112" s="177"/>
      <c r="C112" s="178"/>
      <c r="D112" s="179" t="s">
        <v>70</v>
      </c>
      <c r="E112" s="180" t="s">
        <v>2723</v>
      </c>
      <c r="F112" s="180" t="s">
        <v>3094</v>
      </c>
      <c r="G112" s="178"/>
      <c r="H112" s="178"/>
      <c r="I112" s="181"/>
      <c r="J112" s="182">
        <f>BK112</f>
        <v>0</v>
      </c>
      <c r="K112" s="178"/>
      <c r="L112" s="183"/>
      <c r="M112" s="184"/>
      <c r="N112" s="185"/>
      <c r="O112" s="185"/>
      <c r="P112" s="186">
        <f>SUM(P113:P135)</f>
        <v>0</v>
      </c>
      <c r="Q112" s="185"/>
      <c r="R112" s="186">
        <f>SUM(R113:R135)</f>
        <v>0</v>
      </c>
      <c r="S112" s="185"/>
      <c r="T112" s="187">
        <f>SUM(T113:T135)</f>
        <v>0</v>
      </c>
      <c r="AR112" s="188" t="s">
        <v>78</v>
      </c>
      <c r="AT112" s="189" t="s">
        <v>70</v>
      </c>
      <c r="AU112" s="189" t="s">
        <v>71</v>
      </c>
      <c r="AY112" s="188" t="s">
        <v>162</v>
      </c>
      <c r="BK112" s="190">
        <f>SUM(BK113:BK135)</f>
        <v>0</v>
      </c>
    </row>
    <row r="113" spans="1:65" s="2" customFormat="1" ht="33" customHeight="1">
      <c r="A113" s="35"/>
      <c r="B113" s="36"/>
      <c r="C113" s="193" t="s">
        <v>272</v>
      </c>
      <c r="D113" s="193" t="s">
        <v>164</v>
      </c>
      <c r="E113" s="194" t="s">
        <v>2725</v>
      </c>
      <c r="F113" s="195" t="s">
        <v>3095</v>
      </c>
      <c r="G113" s="196" t="s">
        <v>2926</v>
      </c>
      <c r="H113" s="197">
        <v>1</v>
      </c>
      <c r="I113" s="198"/>
      <c r="J113" s="199">
        <f t="shared" ref="J113:J135" si="20">ROUND(I113*H113,2)</f>
        <v>0</v>
      </c>
      <c r="K113" s="195" t="s">
        <v>19</v>
      </c>
      <c r="L113" s="40"/>
      <c r="M113" s="200" t="s">
        <v>19</v>
      </c>
      <c r="N113" s="201" t="s">
        <v>42</v>
      </c>
      <c r="O113" s="65"/>
      <c r="P113" s="202">
        <f t="shared" ref="P113:P135" si="21">O113*H113</f>
        <v>0</v>
      </c>
      <c r="Q113" s="202">
        <v>0</v>
      </c>
      <c r="R113" s="202">
        <f t="shared" ref="R113:R135" si="22">Q113*H113</f>
        <v>0</v>
      </c>
      <c r="S113" s="202">
        <v>0</v>
      </c>
      <c r="T113" s="203">
        <f t="shared" ref="T113:T135" si="23">S113*H113</f>
        <v>0</v>
      </c>
      <c r="U113" s="35"/>
      <c r="V113" s="35"/>
      <c r="W113" s="35"/>
      <c r="X113" s="35"/>
      <c r="Y113" s="35"/>
      <c r="Z113" s="35"/>
      <c r="AA113" s="35"/>
      <c r="AB113" s="35"/>
      <c r="AC113" s="35"/>
      <c r="AD113" s="35"/>
      <c r="AE113" s="35"/>
      <c r="AR113" s="204" t="s">
        <v>169</v>
      </c>
      <c r="AT113" s="204" t="s">
        <v>164</v>
      </c>
      <c r="AU113" s="204" t="s">
        <v>78</v>
      </c>
      <c r="AY113" s="18" t="s">
        <v>162</v>
      </c>
      <c r="BE113" s="205">
        <f t="shared" ref="BE113:BE135" si="24">IF(N113="základní",J113,0)</f>
        <v>0</v>
      </c>
      <c r="BF113" s="205">
        <f t="shared" ref="BF113:BF135" si="25">IF(N113="snížená",J113,0)</f>
        <v>0</v>
      </c>
      <c r="BG113" s="205">
        <f t="shared" ref="BG113:BG135" si="26">IF(N113="zákl. přenesená",J113,0)</f>
        <v>0</v>
      </c>
      <c r="BH113" s="205">
        <f t="shared" ref="BH113:BH135" si="27">IF(N113="sníž. přenesená",J113,0)</f>
        <v>0</v>
      </c>
      <c r="BI113" s="205">
        <f t="shared" ref="BI113:BI135" si="28">IF(N113="nulová",J113,0)</f>
        <v>0</v>
      </c>
      <c r="BJ113" s="18" t="s">
        <v>78</v>
      </c>
      <c r="BK113" s="205">
        <f t="shared" ref="BK113:BK135" si="29">ROUND(I113*H113,2)</f>
        <v>0</v>
      </c>
      <c r="BL113" s="18" t="s">
        <v>169</v>
      </c>
      <c r="BM113" s="204" t="s">
        <v>376</v>
      </c>
    </row>
    <row r="114" spans="1:65" s="2" customFormat="1" ht="16.5" customHeight="1">
      <c r="A114" s="35"/>
      <c r="B114" s="36"/>
      <c r="C114" s="193" t="s">
        <v>278</v>
      </c>
      <c r="D114" s="193" t="s">
        <v>164</v>
      </c>
      <c r="E114" s="194" t="s">
        <v>2728</v>
      </c>
      <c r="F114" s="195" t="s">
        <v>3074</v>
      </c>
      <c r="G114" s="196" t="s">
        <v>250</v>
      </c>
      <c r="H114" s="197">
        <v>290</v>
      </c>
      <c r="I114" s="198"/>
      <c r="J114" s="199">
        <f t="shared" si="20"/>
        <v>0</v>
      </c>
      <c r="K114" s="195" t="s">
        <v>19</v>
      </c>
      <c r="L114" s="40"/>
      <c r="M114" s="200" t="s">
        <v>19</v>
      </c>
      <c r="N114" s="201" t="s">
        <v>42</v>
      </c>
      <c r="O114" s="65"/>
      <c r="P114" s="202">
        <f t="shared" si="21"/>
        <v>0</v>
      </c>
      <c r="Q114" s="202">
        <v>0</v>
      </c>
      <c r="R114" s="202">
        <f t="shared" si="22"/>
        <v>0</v>
      </c>
      <c r="S114" s="202">
        <v>0</v>
      </c>
      <c r="T114" s="203">
        <f t="shared" si="23"/>
        <v>0</v>
      </c>
      <c r="U114" s="35"/>
      <c r="V114" s="35"/>
      <c r="W114" s="35"/>
      <c r="X114" s="35"/>
      <c r="Y114" s="35"/>
      <c r="Z114" s="35"/>
      <c r="AA114" s="35"/>
      <c r="AB114" s="35"/>
      <c r="AC114" s="35"/>
      <c r="AD114" s="35"/>
      <c r="AE114" s="35"/>
      <c r="AR114" s="204" t="s">
        <v>169</v>
      </c>
      <c r="AT114" s="204" t="s">
        <v>164</v>
      </c>
      <c r="AU114" s="204" t="s">
        <v>78</v>
      </c>
      <c r="AY114" s="18" t="s">
        <v>162</v>
      </c>
      <c r="BE114" s="205">
        <f t="shared" si="24"/>
        <v>0</v>
      </c>
      <c r="BF114" s="205">
        <f t="shared" si="25"/>
        <v>0</v>
      </c>
      <c r="BG114" s="205">
        <f t="shared" si="26"/>
        <v>0</v>
      </c>
      <c r="BH114" s="205">
        <f t="shared" si="27"/>
        <v>0</v>
      </c>
      <c r="BI114" s="205">
        <f t="shared" si="28"/>
        <v>0</v>
      </c>
      <c r="BJ114" s="18" t="s">
        <v>78</v>
      </c>
      <c r="BK114" s="205">
        <f t="shared" si="29"/>
        <v>0</v>
      </c>
      <c r="BL114" s="18" t="s">
        <v>169</v>
      </c>
      <c r="BM114" s="204" t="s">
        <v>386</v>
      </c>
    </row>
    <row r="115" spans="1:65" s="2" customFormat="1" ht="16.5" customHeight="1">
      <c r="A115" s="35"/>
      <c r="B115" s="36"/>
      <c r="C115" s="193" t="s">
        <v>7</v>
      </c>
      <c r="D115" s="193" t="s">
        <v>164</v>
      </c>
      <c r="E115" s="194" t="s">
        <v>2730</v>
      </c>
      <c r="F115" s="195" t="s">
        <v>3096</v>
      </c>
      <c r="G115" s="196" t="s">
        <v>245</v>
      </c>
      <c r="H115" s="197">
        <v>120</v>
      </c>
      <c r="I115" s="198"/>
      <c r="J115" s="199">
        <f t="shared" si="20"/>
        <v>0</v>
      </c>
      <c r="K115" s="195" t="s">
        <v>19</v>
      </c>
      <c r="L115" s="40"/>
      <c r="M115" s="200" t="s">
        <v>19</v>
      </c>
      <c r="N115" s="201" t="s">
        <v>42</v>
      </c>
      <c r="O115" s="65"/>
      <c r="P115" s="202">
        <f t="shared" si="21"/>
        <v>0</v>
      </c>
      <c r="Q115" s="202">
        <v>0</v>
      </c>
      <c r="R115" s="202">
        <f t="shared" si="22"/>
        <v>0</v>
      </c>
      <c r="S115" s="202">
        <v>0</v>
      </c>
      <c r="T115" s="203">
        <f t="shared" si="23"/>
        <v>0</v>
      </c>
      <c r="U115" s="35"/>
      <c r="V115" s="35"/>
      <c r="W115" s="35"/>
      <c r="X115" s="35"/>
      <c r="Y115" s="35"/>
      <c r="Z115" s="35"/>
      <c r="AA115" s="35"/>
      <c r="AB115" s="35"/>
      <c r="AC115" s="35"/>
      <c r="AD115" s="35"/>
      <c r="AE115" s="35"/>
      <c r="AR115" s="204" t="s">
        <v>169</v>
      </c>
      <c r="AT115" s="204" t="s">
        <v>164</v>
      </c>
      <c r="AU115" s="204" t="s">
        <v>78</v>
      </c>
      <c r="AY115" s="18" t="s">
        <v>162</v>
      </c>
      <c r="BE115" s="205">
        <f t="shared" si="24"/>
        <v>0</v>
      </c>
      <c r="BF115" s="205">
        <f t="shared" si="25"/>
        <v>0</v>
      </c>
      <c r="BG115" s="205">
        <f t="shared" si="26"/>
        <v>0</v>
      </c>
      <c r="BH115" s="205">
        <f t="shared" si="27"/>
        <v>0</v>
      </c>
      <c r="BI115" s="205">
        <f t="shared" si="28"/>
        <v>0</v>
      </c>
      <c r="BJ115" s="18" t="s">
        <v>78</v>
      </c>
      <c r="BK115" s="205">
        <f t="shared" si="29"/>
        <v>0</v>
      </c>
      <c r="BL115" s="18" t="s">
        <v>169</v>
      </c>
      <c r="BM115" s="204" t="s">
        <v>394</v>
      </c>
    </row>
    <row r="116" spans="1:65" s="2" customFormat="1" ht="16.5" customHeight="1">
      <c r="A116" s="35"/>
      <c r="B116" s="36"/>
      <c r="C116" s="193" t="s">
        <v>285</v>
      </c>
      <c r="D116" s="193" t="s">
        <v>164</v>
      </c>
      <c r="E116" s="194" t="s">
        <v>2732</v>
      </c>
      <c r="F116" s="195" t="s">
        <v>3097</v>
      </c>
      <c r="G116" s="196" t="s">
        <v>245</v>
      </c>
      <c r="H116" s="197">
        <v>110</v>
      </c>
      <c r="I116" s="198"/>
      <c r="J116" s="199">
        <f t="shared" si="20"/>
        <v>0</v>
      </c>
      <c r="K116" s="195" t="s">
        <v>19</v>
      </c>
      <c r="L116" s="40"/>
      <c r="M116" s="200" t="s">
        <v>19</v>
      </c>
      <c r="N116" s="201" t="s">
        <v>42</v>
      </c>
      <c r="O116" s="65"/>
      <c r="P116" s="202">
        <f t="shared" si="21"/>
        <v>0</v>
      </c>
      <c r="Q116" s="202">
        <v>0</v>
      </c>
      <c r="R116" s="202">
        <f t="shared" si="22"/>
        <v>0</v>
      </c>
      <c r="S116" s="202">
        <v>0</v>
      </c>
      <c r="T116" s="203">
        <f t="shared" si="23"/>
        <v>0</v>
      </c>
      <c r="U116" s="35"/>
      <c r="V116" s="35"/>
      <c r="W116" s="35"/>
      <c r="X116" s="35"/>
      <c r="Y116" s="35"/>
      <c r="Z116" s="35"/>
      <c r="AA116" s="35"/>
      <c r="AB116" s="35"/>
      <c r="AC116" s="35"/>
      <c r="AD116" s="35"/>
      <c r="AE116" s="35"/>
      <c r="AR116" s="204" t="s">
        <v>169</v>
      </c>
      <c r="AT116" s="204" t="s">
        <v>164</v>
      </c>
      <c r="AU116" s="204" t="s">
        <v>78</v>
      </c>
      <c r="AY116" s="18" t="s">
        <v>162</v>
      </c>
      <c r="BE116" s="205">
        <f t="shared" si="24"/>
        <v>0</v>
      </c>
      <c r="BF116" s="205">
        <f t="shared" si="25"/>
        <v>0</v>
      </c>
      <c r="BG116" s="205">
        <f t="shared" si="26"/>
        <v>0</v>
      </c>
      <c r="BH116" s="205">
        <f t="shared" si="27"/>
        <v>0</v>
      </c>
      <c r="BI116" s="205">
        <f t="shared" si="28"/>
        <v>0</v>
      </c>
      <c r="BJ116" s="18" t="s">
        <v>78</v>
      </c>
      <c r="BK116" s="205">
        <f t="shared" si="29"/>
        <v>0</v>
      </c>
      <c r="BL116" s="18" t="s">
        <v>169</v>
      </c>
      <c r="BM116" s="204" t="s">
        <v>407</v>
      </c>
    </row>
    <row r="117" spans="1:65" s="2" customFormat="1" ht="16.5" customHeight="1">
      <c r="A117" s="35"/>
      <c r="B117" s="36"/>
      <c r="C117" s="193" t="s">
        <v>291</v>
      </c>
      <c r="D117" s="193" t="s">
        <v>164</v>
      </c>
      <c r="E117" s="194" t="s">
        <v>2734</v>
      </c>
      <c r="F117" s="195" t="s">
        <v>3098</v>
      </c>
      <c r="G117" s="196" t="s">
        <v>245</v>
      </c>
      <c r="H117" s="197">
        <v>200</v>
      </c>
      <c r="I117" s="198"/>
      <c r="J117" s="199">
        <f t="shared" si="20"/>
        <v>0</v>
      </c>
      <c r="K117" s="195" t="s">
        <v>19</v>
      </c>
      <c r="L117" s="40"/>
      <c r="M117" s="200" t="s">
        <v>19</v>
      </c>
      <c r="N117" s="201" t="s">
        <v>42</v>
      </c>
      <c r="O117" s="65"/>
      <c r="P117" s="202">
        <f t="shared" si="21"/>
        <v>0</v>
      </c>
      <c r="Q117" s="202">
        <v>0</v>
      </c>
      <c r="R117" s="202">
        <f t="shared" si="22"/>
        <v>0</v>
      </c>
      <c r="S117" s="202">
        <v>0</v>
      </c>
      <c r="T117" s="203">
        <f t="shared" si="23"/>
        <v>0</v>
      </c>
      <c r="U117" s="35"/>
      <c r="V117" s="35"/>
      <c r="W117" s="35"/>
      <c r="X117" s="35"/>
      <c r="Y117" s="35"/>
      <c r="Z117" s="35"/>
      <c r="AA117" s="35"/>
      <c r="AB117" s="35"/>
      <c r="AC117" s="35"/>
      <c r="AD117" s="35"/>
      <c r="AE117" s="35"/>
      <c r="AR117" s="204" t="s">
        <v>169</v>
      </c>
      <c r="AT117" s="204" t="s">
        <v>164</v>
      </c>
      <c r="AU117" s="204" t="s">
        <v>78</v>
      </c>
      <c r="AY117" s="18" t="s">
        <v>162</v>
      </c>
      <c r="BE117" s="205">
        <f t="shared" si="24"/>
        <v>0</v>
      </c>
      <c r="BF117" s="205">
        <f t="shared" si="25"/>
        <v>0</v>
      </c>
      <c r="BG117" s="205">
        <f t="shared" si="26"/>
        <v>0</v>
      </c>
      <c r="BH117" s="205">
        <f t="shared" si="27"/>
        <v>0</v>
      </c>
      <c r="BI117" s="205">
        <f t="shared" si="28"/>
        <v>0</v>
      </c>
      <c r="BJ117" s="18" t="s">
        <v>78</v>
      </c>
      <c r="BK117" s="205">
        <f t="shared" si="29"/>
        <v>0</v>
      </c>
      <c r="BL117" s="18" t="s">
        <v>169</v>
      </c>
      <c r="BM117" s="204" t="s">
        <v>417</v>
      </c>
    </row>
    <row r="118" spans="1:65" s="2" customFormat="1" ht="16.5" customHeight="1">
      <c r="A118" s="35"/>
      <c r="B118" s="36"/>
      <c r="C118" s="193" t="s">
        <v>296</v>
      </c>
      <c r="D118" s="193" t="s">
        <v>164</v>
      </c>
      <c r="E118" s="194" t="s">
        <v>2736</v>
      </c>
      <c r="F118" s="195" t="s">
        <v>3099</v>
      </c>
      <c r="G118" s="196" t="s">
        <v>245</v>
      </c>
      <c r="H118" s="197">
        <v>40</v>
      </c>
      <c r="I118" s="198"/>
      <c r="J118" s="199">
        <f t="shared" si="20"/>
        <v>0</v>
      </c>
      <c r="K118" s="195" t="s">
        <v>19</v>
      </c>
      <c r="L118" s="40"/>
      <c r="M118" s="200" t="s">
        <v>19</v>
      </c>
      <c r="N118" s="201" t="s">
        <v>42</v>
      </c>
      <c r="O118" s="65"/>
      <c r="P118" s="202">
        <f t="shared" si="21"/>
        <v>0</v>
      </c>
      <c r="Q118" s="202">
        <v>0</v>
      </c>
      <c r="R118" s="202">
        <f t="shared" si="22"/>
        <v>0</v>
      </c>
      <c r="S118" s="202">
        <v>0</v>
      </c>
      <c r="T118" s="203">
        <f t="shared" si="23"/>
        <v>0</v>
      </c>
      <c r="U118" s="35"/>
      <c r="V118" s="35"/>
      <c r="W118" s="35"/>
      <c r="X118" s="35"/>
      <c r="Y118" s="35"/>
      <c r="Z118" s="35"/>
      <c r="AA118" s="35"/>
      <c r="AB118" s="35"/>
      <c r="AC118" s="35"/>
      <c r="AD118" s="35"/>
      <c r="AE118" s="35"/>
      <c r="AR118" s="204" t="s">
        <v>169</v>
      </c>
      <c r="AT118" s="204" t="s">
        <v>164</v>
      </c>
      <c r="AU118" s="204" t="s">
        <v>78</v>
      </c>
      <c r="AY118" s="18" t="s">
        <v>162</v>
      </c>
      <c r="BE118" s="205">
        <f t="shared" si="24"/>
        <v>0</v>
      </c>
      <c r="BF118" s="205">
        <f t="shared" si="25"/>
        <v>0</v>
      </c>
      <c r="BG118" s="205">
        <f t="shared" si="26"/>
        <v>0</v>
      </c>
      <c r="BH118" s="205">
        <f t="shared" si="27"/>
        <v>0</v>
      </c>
      <c r="BI118" s="205">
        <f t="shared" si="28"/>
        <v>0</v>
      </c>
      <c r="BJ118" s="18" t="s">
        <v>78</v>
      </c>
      <c r="BK118" s="205">
        <f t="shared" si="29"/>
        <v>0</v>
      </c>
      <c r="BL118" s="18" t="s">
        <v>169</v>
      </c>
      <c r="BM118" s="204" t="s">
        <v>430</v>
      </c>
    </row>
    <row r="119" spans="1:65" s="2" customFormat="1" ht="16.5" customHeight="1">
      <c r="A119" s="35"/>
      <c r="B119" s="36"/>
      <c r="C119" s="193" t="s">
        <v>301</v>
      </c>
      <c r="D119" s="193" t="s">
        <v>164</v>
      </c>
      <c r="E119" s="194" t="s">
        <v>2738</v>
      </c>
      <c r="F119" s="195" t="s">
        <v>3100</v>
      </c>
      <c r="G119" s="196" t="s">
        <v>245</v>
      </c>
      <c r="H119" s="197">
        <v>30</v>
      </c>
      <c r="I119" s="198"/>
      <c r="J119" s="199">
        <f t="shared" si="20"/>
        <v>0</v>
      </c>
      <c r="K119" s="195" t="s">
        <v>19</v>
      </c>
      <c r="L119" s="40"/>
      <c r="M119" s="200" t="s">
        <v>19</v>
      </c>
      <c r="N119" s="201" t="s">
        <v>42</v>
      </c>
      <c r="O119" s="65"/>
      <c r="P119" s="202">
        <f t="shared" si="21"/>
        <v>0</v>
      </c>
      <c r="Q119" s="202">
        <v>0</v>
      </c>
      <c r="R119" s="202">
        <f t="shared" si="22"/>
        <v>0</v>
      </c>
      <c r="S119" s="202">
        <v>0</v>
      </c>
      <c r="T119" s="203">
        <f t="shared" si="23"/>
        <v>0</v>
      </c>
      <c r="U119" s="35"/>
      <c r="V119" s="35"/>
      <c r="W119" s="35"/>
      <c r="X119" s="35"/>
      <c r="Y119" s="35"/>
      <c r="Z119" s="35"/>
      <c r="AA119" s="35"/>
      <c r="AB119" s="35"/>
      <c r="AC119" s="35"/>
      <c r="AD119" s="35"/>
      <c r="AE119" s="35"/>
      <c r="AR119" s="204" t="s">
        <v>169</v>
      </c>
      <c r="AT119" s="204" t="s">
        <v>164</v>
      </c>
      <c r="AU119" s="204" t="s">
        <v>78</v>
      </c>
      <c r="AY119" s="18" t="s">
        <v>162</v>
      </c>
      <c r="BE119" s="205">
        <f t="shared" si="24"/>
        <v>0</v>
      </c>
      <c r="BF119" s="205">
        <f t="shared" si="25"/>
        <v>0</v>
      </c>
      <c r="BG119" s="205">
        <f t="shared" si="26"/>
        <v>0</v>
      </c>
      <c r="BH119" s="205">
        <f t="shared" si="27"/>
        <v>0</v>
      </c>
      <c r="BI119" s="205">
        <f t="shared" si="28"/>
        <v>0</v>
      </c>
      <c r="BJ119" s="18" t="s">
        <v>78</v>
      </c>
      <c r="BK119" s="205">
        <f t="shared" si="29"/>
        <v>0</v>
      </c>
      <c r="BL119" s="18" t="s">
        <v>169</v>
      </c>
      <c r="BM119" s="204" t="s">
        <v>440</v>
      </c>
    </row>
    <row r="120" spans="1:65" s="2" customFormat="1" ht="16.5" customHeight="1">
      <c r="A120" s="35"/>
      <c r="B120" s="36"/>
      <c r="C120" s="193" t="s">
        <v>307</v>
      </c>
      <c r="D120" s="193" t="s">
        <v>164</v>
      </c>
      <c r="E120" s="194" t="s">
        <v>2740</v>
      </c>
      <c r="F120" s="195" t="s">
        <v>3101</v>
      </c>
      <c r="G120" s="196" t="s">
        <v>2204</v>
      </c>
      <c r="H120" s="197">
        <v>1</v>
      </c>
      <c r="I120" s="198"/>
      <c r="J120" s="199">
        <f t="shared" si="20"/>
        <v>0</v>
      </c>
      <c r="K120" s="195" t="s">
        <v>19</v>
      </c>
      <c r="L120" s="40"/>
      <c r="M120" s="200" t="s">
        <v>19</v>
      </c>
      <c r="N120" s="201" t="s">
        <v>42</v>
      </c>
      <c r="O120" s="65"/>
      <c r="P120" s="202">
        <f t="shared" si="21"/>
        <v>0</v>
      </c>
      <c r="Q120" s="202">
        <v>0</v>
      </c>
      <c r="R120" s="202">
        <f t="shared" si="22"/>
        <v>0</v>
      </c>
      <c r="S120" s="202">
        <v>0</v>
      </c>
      <c r="T120" s="203">
        <f t="shared" si="23"/>
        <v>0</v>
      </c>
      <c r="U120" s="35"/>
      <c r="V120" s="35"/>
      <c r="W120" s="35"/>
      <c r="X120" s="35"/>
      <c r="Y120" s="35"/>
      <c r="Z120" s="35"/>
      <c r="AA120" s="35"/>
      <c r="AB120" s="35"/>
      <c r="AC120" s="35"/>
      <c r="AD120" s="35"/>
      <c r="AE120" s="35"/>
      <c r="AR120" s="204" t="s">
        <v>169</v>
      </c>
      <c r="AT120" s="204" t="s">
        <v>164</v>
      </c>
      <c r="AU120" s="204" t="s">
        <v>78</v>
      </c>
      <c r="AY120" s="18" t="s">
        <v>162</v>
      </c>
      <c r="BE120" s="205">
        <f t="shared" si="24"/>
        <v>0</v>
      </c>
      <c r="BF120" s="205">
        <f t="shared" si="25"/>
        <v>0</v>
      </c>
      <c r="BG120" s="205">
        <f t="shared" si="26"/>
        <v>0</v>
      </c>
      <c r="BH120" s="205">
        <f t="shared" si="27"/>
        <v>0</v>
      </c>
      <c r="BI120" s="205">
        <f t="shared" si="28"/>
        <v>0</v>
      </c>
      <c r="BJ120" s="18" t="s">
        <v>78</v>
      </c>
      <c r="BK120" s="205">
        <f t="shared" si="29"/>
        <v>0</v>
      </c>
      <c r="BL120" s="18" t="s">
        <v>169</v>
      </c>
      <c r="BM120" s="204" t="s">
        <v>450</v>
      </c>
    </row>
    <row r="121" spans="1:65" s="2" customFormat="1" ht="16.5" customHeight="1">
      <c r="A121" s="35"/>
      <c r="B121" s="36"/>
      <c r="C121" s="193" t="s">
        <v>312</v>
      </c>
      <c r="D121" s="193" t="s">
        <v>164</v>
      </c>
      <c r="E121" s="194" t="s">
        <v>3102</v>
      </c>
      <c r="F121" s="195" t="s">
        <v>3103</v>
      </c>
      <c r="G121" s="196" t="s">
        <v>2204</v>
      </c>
      <c r="H121" s="197">
        <v>7</v>
      </c>
      <c r="I121" s="198"/>
      <c r="J121" s="199">
        <f t="shared" si="20"/>
        <v>0</v>
      </c>
      <c r="K121" s="195" t="s">
        <v>19</v>
      </c>
      <c r="L121" s="40"/>
      <c r="M121" s="200" t="s">
        <v>19</v>
      </c>
      <c r="N121" s="201" t="s">
        <v>42</v>
      </c>
      <c r="O121" s="65"/>
      <c r="P121" s="202">
        <f t="shared" si="21"/>
        <v>0</v>
      </c>
      <c r="Q121" s="202">
        <v>0</v>
      </c>
      <c r="R121" s="202">
        <f t="shared" si="22"/>
        <v>0</v>
      </c>
      <c r="S121" s="202">
        <v>0</v>
      </c>
      <c r="T121" s="203">
        <f t="shared" si="23"/>
        <v>0</v>
      </c>
      <c r="U121" s="35"/>
      <c r="V121" s="35"/>
      <c r="W121" s="35"/>
      <c r="X121" s="35"/>
      <c r="Y121" s="35"/>
      <c r="Z121" s="35"/>
      <c r="AA121" s="35"/>
      <c r="AB121" s="35"/>
      <c r="AC121" s="35"/>
      <c r="AD121" s="35"/>
      <c r="AE121" s="35"/>
      <c r="AR121" s="204" t="s">
        <v>169</v>
      </c>
      <c r="AT121" s="204" t="s">
        <v>164</v>
      </c>
      <c r="AU121" s="204" t="s">
        <v>78</v>
      </c>
      <c r="AY121" s="18" t="s">
        <v>162</v>
      </c>
      <c r="BE121" s="205">
        <f t="shared" si="24"/>
        <v>0</v>
      </c>
      <c r="BF121" s="205">
        <f t="shared" si="25"/>
        <v>0</v>
      </c>
      <c r="BG121" s="205">
        <f t="shared" si="26"/>
        <v>0</v>
      </c>
      <c r="BH121" s="205">
        <f t="shared" si="27"/>
        <v>0</v>
      </c>
      <c r="BI121" s="205">
        <f t="shared" si="28"/>
        <v>0</v>
      </c>
      <c r="BJ121" s="18" t="s">
        <v>78</v>
      </c>
      <c r="BK121" s="205">
        <f t="shared" si="29"/>
        <v>0</v>
      </c>
      <c r="BL121" s="18" t="s">
        <v>169</v>
      </c>
      <c r="BM121" s="204" t="s">
        <v>464</v>
      </c>
    </row>
    <row r="122" spans="1:65" s="2" customFormat="1" ht="16.5" customHeight="1">
      <c r="A122" s="35"/>
      <c r="B122" s="36"/>
      <c r="C122" s="193" t="s">
        <v>318</v>
      </c>
      <c r="D122" s="193" t="s">
        <v>164</v>
      </c>
      <c r="E122" s="194" t="s">
        <v>2745</v>
      </c>
      <c r="F122" s="195" t="s">
        <v>3104</v>
      </c>
      <c r="G122" s="196" t="s">
        <v>2204</v>
      </c>
      <c r="H122" s="197">
        <v>4</v>
      </c>
      <c r="I122" s="198"/>
      <c r="J122" s="199">
        <f t="shared" si="20"/>
        <v>0</v>
      </c>
      <c r="K122" s="195" t="s">
        <v>19</v>
      </c>
      <c r="L122" s="40"/>
      <c r="M122" s="200" t="s">
        <v>19</v>
      </c>
      <c r="N122" s="201" t="s">
        <v>42</v>
      </c>
      <c r="O122" s="65"/>
      <c r="P122" s="202">
        <f t="shared" si="21"/>
        <v>0</v>
      </c>
      <c r="Q122" s="202">
        <v>0</v>
      </c>
      <c r="R122" s="202">
        <f t="shared" si="22"/>
        <v>0</v>
      </c>
      <c r="S122" s="202">
        <v>0</v>
      </c>
      <c r="T122" s="203">
        <f t="shared" si="23"/>
        <v>0</v>
      </c>
      <c r="U122" s="35"/>
      <c r="V122" s="35"/>
      <c r="W122" s="35"/>
      <c r="X122" s="35"/>
      <c r="Y122" s="35"/>
      <c r="Z122" s="35"/>
      <c r="AA122" s="35"/>
      <c r="AB122" s="35"/>
      <c r="AC122" s="35"/>
      <c r="AD122" s="35"/>
      <c r="AE122" s="35"/>
      <c r="AR122" s="204" t="s">
        <v>169</v>
      </c>
      <c r="AT122" s="204" t="s">
        <v>164</v>
      </c>
      <c r="AU122" s="204" t="s">
        <v>78</v>
      </c>
      <c r="AY122" s="18" t="s">
        <v>162</v>
      </c>
      <c r="BE122" s="205">
        <f t="shared" si="24"/>
        <v>0</v>
      </c>
      <c r="BF122" s="205">
        <f t="shared" si="25"/>
        <v>0</v>
      </c>
      <c r="BG122" s="205">
        <f t="shared" si="26"/>
        <v>0</v>
      </c>
      <c r="BH122" s="205">
        <f t="shared" si="27"/>
        <v>0</v>
      </c>
      <c r="BI122" s="205">
        <f t="shared" si="28"/>
        <v>0</v>
      </c>
      <c r="BJ122" s="18" t="s">
        <v>78</v>
      </c>
      <c r="BK122" s="205">
        <f t="shared" si="29"/>
        <v>0</v>
      </c>
      <c r="BL122" s="18" t="s">
        <v>169</v>
      </c>
      <c r="BM122" s="204" t="s">
        <v>476</v>
      </c>
    </row>
    <row r="123" spans="1:65" s="2" customFormat="1" ht="16.5" customHeight="1">
      <c r="A123" s="35"/>
      <c r="B123" s="36"/>
      <c r="C123" s="193" t="s">
        <v>325</v>
      </c>
      <c r="D123" s="193" t="s">
        <v>164</v>
      </c>
      <c r="E123" s="194" t="s">
        <v>2747</v>
      </c>
      <c r="F123" s="195" t="s">
        <v>3105</v>
      </c>
      <c r="G123" s="196" t="s">
        <v>2204</v>
      </c>
      <c r="H123" s="197">
        <v>45</v>
      </c>
      <c r="I123" s="198"/>
      <c r="J123" s="199">
        <f t="shared" si="20"/>
        <v>0</v>
      </c>
      <c r="K123" s="195" t="s">
        <v>19</v>
      </c>
      <c r="L123" s="40"/>
      <c r="M123" s="200" t="s">
        <v>19</v>
      </c>
      <c r="N123" s="201" t="s">
        <v>42</v>
      </c>
      <c r="O123" s="65"/>
      <c r="P123" s="202">
        <f t="shared" si="21"/>
        <v>0</v>
      </c>
      <c r="Q123" s="202">
        <v>0</v>
      </c>
      <c r="R123" s="202">
        <f t="shared" si="22"/>
        <v>0</v>
      </c>
      <c r="S123" s="202">
        <v>0</v>
      </c>
      <c r="T123" s="203">
        <f t="shared" si="23"/>
        <v>0</v>
      </c>
      <c r="U123" s="35"/>
      <c r="V123" s="35"/>
      <c r="W123" s="35"/>
      <c r="X123" s="35"/>
      <c r="Y123" s="35"/>
      <c r="Z123" s="35"/>
      <c r="AA123" s="35"/>
      <c r="AB123" s="35"/>
      <c r="AC123" s="35"/>
      <c r="AD123" s="35"/>
      <c r="AE123" s="35"/>
      <c r="AR123" s="204" t="s">
        <v>169</v>
      </c>
      <c r="AT123" s="204" t="s">
        <v>164</v>
      </c>
      <c r="AU123" s="204" t="s">
        <v>78</v>
      </c>
      <c r="AY123" s="18" t="s">
        <v>162</v>
      </c>
      <c r="BE123" s="205">
        <f t="shared" si="24"/>
        <v>0</v>
      </c>
      <c r="BF123" s="205">
        <f t="shared" si="25"/>
        <v>0</v>
      </c>
      <c r="BG123" s="205">
        <f t="shared" si="26"/>
        <v>0</v>
      </c>
      <c r="BH123" s="205">
        <f t="shared" si="27"/>
        <v>0</v>
      </c>
      <c r="BI123" s="205">
        <f t="shared" si="28"/>
        <v>0</v>
      </c>
      <c r="BJ123" s="18" t="s">
        <v>78</v>
      </c>
      <c r="BK123" s="205">
        <f t="shared" si="29"/>
        <v>0</v>
      </c>
      <c r="BL123" s="18" t="s">
        <v>169</v>
      </c>
      <c r="BM123" s="204" t="s">
        <v>483</v>
      </c>
    </row>
    <row r="124" spans="1:65" s="2" customFormat="1" ht="16.5" customHeight="1">
      <c r="A124" s="35"/>
      <c r="B124" s="36"/>
      <c r="C124" s="193" t="s">
        <v>332</v>
      </c>
      <c r="D124" s="193" t="s">
        <v>164</v>
      </c>
      <c r="E124" s="194" t="s">
        <v>3106</v>
      </c>
      <c r="F124" s="195" t="s">
        <v>3107</v>
      </c>
      <c r="G124" s="196" t="s">
        <v>2204</v>
      </c>
      <c r="H124" s="197">
        <v>27</v>
      </c>
      <c r="I124" s="198"/>
      <c r="J124" s="199">
        <f t="shared" si="20"/>
        <v>0</v>
      </c>
      <c r="K124" s="195" t="s">
        <v>19</v>
      </c>
      <c r="L124" s="40"/>
      <c r="M124" s="200" t="s">
        <v>19</v>
      </c>
      <c r="N124" s="201" t="s">
        <v>42</v>
      </c>
      <c r="O124" s="65"/>
      <c r="P124" s="202">
        <f t="shared" si="21"/>
        <v>0</v>
      </c>
      <c r="Q124" s="202">
        <v>0</v>
      </c>
      <c r="R124" s="202">
        <f t="shared" si="22"/>
        <v>0</v>
      </c>
      <c r="S124" s="202">
        <v>0</v>
      </c>
      <c r="T124" s="203">
        <f t="shared" si="23"/>
        <v>0</v>
      </c>
      <c r="U124" s="35"/>
      <c r="V124" s="35"/>
      <c r="W124" s="35"/>
      <c r="X124" s="35"/>
      <c r="Y124" s="35"/>
      <c r="Z124" s="35"/>
      <c r="AA124" s="35"/>
      <c r="AB124" s="35"/>
      <c r="AC124" s="35"/>
      <c r="AD124" s="35"/>
      <c r="AE124" s="35"/>
      <c r="AR124" s="204" t="s">
        <v>169</v>
      </c>
      <c r="AT124" s="204" t="s">
        <v>164</v>
      </c>
      <c r="AU124" s="204" t="s">
        <v>78</v>
      </c>
      <c r="AY124" s="18" t="s">
        <v>162</v>
      </c>
      <c r="BE124" s="205">
        <f t="shared" si="24"/>
        <v>0</v>
      </c>
      <c r="BF124" s="205">
        <f t="shared" si="25"/>
        <v>0</v>
      </c>
      <c r="BG124" s="205">
        <f t="shared" si="26"/>
        <v>0</v>
      </c>
      <c r="BH124" s="205">
        <f t="shared" si="27"/>
        <v>0</v>
      </c>
      <c r="BI124" s="205">
        <f t="shared" si="28"/>
        <v>0</v>
      </c>
      <c r="BJ124" s="18" t="s">
        <v>78</v>
      </c>
      <c r="BK124" s="205">
        <f t="shared" si="29"/>
        <v>0</v>
      </c>
      <c r="BL124" s="18" t="s">
        <v>169</v>
      </c>
      <c r="BM124" s="204" t="s">
        <v>491</v>
      </c>
    </row>
    <row r="125" spans="1:65" s="2" customFormat="1" ht="16.5" customHeight="1">
      <c r="A125" s="35"/>
      <c r="B125" s="36"/>
      <c r="C125" s="193" t="s">
        <v>338</v>
      </c>
      <c r="D125" s="193" t="s">
        <v>164</v>
      </c>
      <c r="E125" s="194" t="s">
        <v>2752</v>
      </c>
      <c r="F125" s="195" t="s">
        <v>3108</v>
      </c>
      <c r="G125" s="196" t="s">
        <v>2204</v>
      </c>
      <c r="H125" s="197">
        <v>2</v>
      </c>
      <c r="I125" s="198"/>
      <c r="J125" s="199">
        <f t="shared" si="20"/>
        <v>0</v>
      </c>
      <c r="K125" s="195" t="s">
        <v>19</v>
      </c>
      <c r="L125" s="40"/>
      <c r="M125" s="200" t="s">
        <v>19</v>
      </c>
      <c r="N125" s="201" t="s">
        <v>42</v>
      </c>
      <c r="O125" s="65"/>
      <c r="P125" s="202">
        <f t="shared" si="21"/>
        <v>0</v>
      </c>
      <c r="Q125" s="202">
        <v>0</v>
      </c>
      <c r="R125" s="202">
        <f t="shared" si="22"/>
        <v>0</v>
      </c>
      <c r="S125" s="202">
        <v>0</v>
      </c>
      <c r="T125" s="203">
        <f t="shared" si="23"/>
        <v>0</v>
      </c>
      <c r="U125" s="35"/>
      <c r="V125" s="35"/>
      <c r="W125" s="35"/>
      <c r="X125" s="35"/>
      <c r="Y125" s="35"/>
      <c r="Z125" s="35"/>
      <c r="AA125" s="35"/>
      <c r="AB125" s="35"/>
      <c r="AC125" s="35"/>
      <c r="AD125" s="35"/>
      <c r="AE125" s="35"/>
      <c r="AR125" s="204" t="s">
        <v>169</v>
      </c>
      <c r="AT125" s="204" t="s">
        <v>164</v>
      </c>
      <c r="AU125" s="204" t="s">
        <v>78</v>
      </c>
      <c r="AY125" s="18" t="s">
        <v>162</v>
      </c>
      <c r="BE125" s="205">
        <f t="shared" si="24"/>
        <v>0</v>
      </c>
      <c r="BF125" s="205">
        <f t="shared" si="25"/>
        <v>0</v>
      </c>
      <c r="BG125" s="205">
        <f t="shared" si="26"/>
        <v>0</v>
      </c>
      <c r="BH125" s="205">
        <f t="shared" si="27"/>
        <v>0</v>
      </c>
      <c r="BI125" s="205">
        <f t="shared" si="28"/>
        <v>0</v>
      </c>
      <c r="BJ125" s="18" t="s">
        <v>78</v>
      </c>
      <c r="BK125" s="205">
        <f t="shared" si="29"/>
        <v>0</v>
      </c>
      <c r="BL125" s="18" t="s">
        <v>169</v>
      </c>
      <c r="BM125" s="204" t="s">
        <v>499</v>
      </c>
    </row>
    <row r="126" spans="1:65" s="2" customFormat="1" ht="16.5" customHeight="1">
      <c r="A126" s="35"/>
      <c r="B126" s="36"/>
      <c r="C126" s="193" t="s">
        <v>344</v>
      </c>
      <c r="D126" s="193" t="s">
        <v>164</v>
      </c>
      <c r="E126" s="194" t="s">
        <v>2754</v>
      </c>
      <c r="F126" s="195" t="s">
        <v>3109</v>
      </c>
      <c r="G126" s="196" t="s">
        <v>2204</v>
      </c>
      <c r="H126" s="197">
        <v>9</v>
      </c>
      <c r="I126" s="198"/>
      <c r="J126" s="199">
        <f t="shared" si="20"/>
        <v>0</v>
      </c>
      <c r="K126" s="195" t="s">
        <v>19</v>
      </c>
      <c r="L126" s="40"/>
      <c r="M126" s="200" t="s">
        <v>19</v>
      </c>
      <c r="N126" s="201" t="s">
        <v>42</v>
      </c>
      <c r="O126" s="65"/>
      <c r="P126" s="202">
        <f t="shared" si="21"/>
        <v>0</v>
      </c>
      <c r="Q126" s="202">
        <v>0</v>
      </c>
      <c r="R126" s="202">
        <f t="shared" si="22"/>
        <v>0</v>
      </c>
      <c r="S126" s="202">
        <v>0</v>
      </c>
      <c r="T126" s="203">
        <f t="shared" si="23"/>
        <v>0</v>
      </c>
      <c r="U126" s="35"/>
      <c r="V126" s="35"/>
      <c r="W126" s="35"/>
      <c r="X126" s="35"/>
      <c r="Y126" s="35"/>
      <c r="Z126" s="35"/>
      <c r="AA126" s="35"/>
      <c r="AB126" s="35"/>
      <c r="AC126" s="35"/>
      <c r="AD126" s="35"/>
      <c r="AE126" s="35"/>
      <c r="AR126" s="204" t="s">
        <v>169</v>
      </c>
      <c r="AT126" s="204" t="s">
        <v>164</v>
      </c>
      <c r="AU126" s="204" t="s">
        <v>78</v>
      </c>
      <c r="AY126" s="18" t="s">
        <v>162</v>
      </c>
      <c r="BE126" s="205">
        <f t="shared" si="24"/>
        <v>0</v>
      </c>
      <c r="BF126" s="205">
        <f t="shared" si="25"/>
        <v>0</v>
      </c>
      <c r="BG126" s="205">
        <f t="shared" si="26"/>
        <v>0</v>
      </c>
      <c r="BH126" s="205">
        <f t="shared" si="27"/>
        <v>0</v>
      </c>
      <c r="BI126" s="205">
        <f t="shared" si="28"/>
        <v>0</v>
      </c>
      <c r="BJ126" s="18" t="s">
        <v>78</v>
      </c>
      <c r="BK126" s="205">
        <f t="shared" si="29"/>
        <v>0</v>
      </c>
      <c r="BL126" s="18" t="s">
        <v>169</v>
      </c>
      <c r="BM126" s="204" t="s">
        <v>510</v>
      </c>
    </row>
    <row r="127" spans="1:65" s="2" customFormat="1" ht="16.5" customHeight="1">
      <c r="A127" s="35"/>
      <c r="B127" s="36"/>
      <c r="C127" s="193" t="s">
        <v>350</v>
      </c>
      <c r="D127" s="193" t="s">
        <v>164</v>
      </c>
      <c r="E127" s="194" t="s">
        <v>2756</v>
      </c>
      <c r="F127" s="195" t="s">
        <v>3110</v>
      </c>
      <c r="G127" s="196" t="s">
        <v>2204</v>
      </c>
      <c r="H127" s="197">
        <v>12</v>
      </c>
      <c r="I127" s="198"/>
      <c r="J127" s="199">
        <f t="shared" si="20"/>
        <v>0</v>
      </c>
      <c r="K127" s="195" t="s">
        <v>19</v>
      </c>
      <c r="L127" s="40"/>
      <c r="M127" s="200" t="s">
        <v>19</v>
      </c>
      <c r="N127" s="201" t="s">
        <v>42</v>
      </c>
      <c r="O127" s="65"/>
      <c r="P127" s="202">
        <f t="shared" si="21"/>
        <v>0</v>
      </c>
      <c r="Q127" s="202">
        <v>0</v>
      </c>
      <c r="R127" s="202">
        <f t="shared" si="22"/>
        <v>0</v>
      </c>
      <c r="S127" s="202">
        <v>0</v>
      </c>
      <c r="T127" s="203">
        <f t="shared" si="23"/>
        <v>0</v>
      </c>
      <c r="U127" s="35"/>
      <c r="V127" s="35"/>
      <c r="W127" s="35"/>
      <c r="X127" s="35"/>
      <c r="Y127" s="35"/>
      <c r="Z127" s="35"/>
      <c r="AA127" s="35"/>
      <c r="AB127" s="35"/>
      <c r="AC127" s="35"/>
      <c r="AD127" s="35"/>
      <c r="AE127" s="35"/>
      <c r="AR127" s="204" t="s">
        <v>169</v>
      </c>
      <c r="AT127" s="204" t="s">
        <v>164</v>
      </c>
      <c r="AU127" s="204" t="s">
        <v>78</v>
      </c>
      <c r="AY127" s="18" t="s">
        <v>162</v>
      </c>
      <c r="BE127" s="205">
        <f t="shared" si="24"/>
        <v>0</v>
      </c>
      <c r="BF127" s="205">
        <f t="shared" si="25"/>
        <v>0</v>
      </c>
      <c r="BG127" s="205">
        <f t="shared" si="26"/>
        <v>0</v>
      </c>
      <c r="BH127" s="205">
        <f t="shared" si="27"/>
        <v>0</v>
      </c>
      <c r="BI127" s="205">
        <f t="shared" si="28"/>
        <v>0</v>
      </c>
      <c r="BJ127" s="18" t="s">
        <v>78</v>
      </c>
      <c r="BK127" s="205">
        <f t="shared" si="29"/>
        <v>0</v>
      </c>
      <c r="BL127" s="18" t="s">
        <v>169</v>
      </c>
      <c r="BM127" s="204" t="s">
        <v>520</v>
      </c>
    </row>
    <row r="128" spans="1:65" s="2" customFormat="1" ht="16.5" customHeight="1">
      <c r="A128" s="35"/>
      <c r="B128" s="36"/>
      <c r="C128" s="193" t="s">
        <v>355</v>
      </c>
      <c r="D128" s="193" t="s">
        <v>164</v>
      </c>
      <c r="E128" s="194" t="s">
        <v>2758</v>
      </c>
      <c r="F128" s="195" t="s">
        <v>3111</v>
      </c>
      <c r="G128" s="196" t="s">
        <v>2204</v>
      </c>
      <c r="H128" s="197">
        <v>7</v>
      </c>
      <c r="I128" s="198"/>
      <c r="J128" s="199">
        <f t="shared" si="20"/>
        <v>0</v>
      </c>
      <c r="K128" s="195" t="s">
        <v>19</v>
      </c>
      <c r="L128" s="40"/>
      <c r="M128" s="200" t="s">
        <v>19</v>
      </c>
      <c r="N128" s="201" t="s">
        <v>42</v>
      </c>
      <c r="O128" s="65"/>
      <c r="P128" s="202">
        <f t="shared" si="21"/>
        <v>0</v>
      </c>
      <c r="Q128" s="202">
        <v>0</v>
      </c>
      <c r="R128" s="202">
        <f t="shared" si="22"/>
        <v>0</v>
      </c>
      <c r="S128" s="202">
        <v>0</v>
      </c>
      <c r="T128" s="203">
        <f t="shared" si="23"/>
        <v>0</v>
      </c>
      <c r="U128" s="35"/>
      <c r="V128" s="35"/>
      <c r="W128" s="35"/>
      <c r="X128" s="35"/>
      <c r="Y128" s="35"/>
      <c r="Z128" s="35"/>
      <c r="AA128" s="35"/>
      <c r="AB128" s="35"/>
      <c r="AC128" s="35"/>
      <c r="AD128" s="35"/>
      <c r="AE128" s="35"/>
      <c r="AR128" s="204" t="s">
        <v>169</v>
      </c>
      <c r="AT128" s="204" t="s">
        <v>164</v>
      </c>
      <c r="AU128" s="204" t="s">
        <v>78</v>
      </c>
      <c r="AY128" s="18" t="s">
        <v>162</v>
      </c>
      <c r="BE128" s="205">
        <f t="shared" si="24"/>
        <v>0</v>
      </c>
      <c r="BF128" s="205">
        <f t="shared" si="25"/>
        <v>0</v>
      </c>
      <c r="BG128" s="205">
        <f t="shared" si="26"/>
        <v>0</v>
      </c>
      <c r="BH128" s="205">
        <f t="shared" si="27"/>
        <v>0</v>
      </c>
      <c r="BI128" s="205">
        <f t="shared" si="28"/>
        <v>0</v>
      </c>
      <c r="BJ128" s="18" t="s">
        <v>78</v>
      </c>
      <c r="BK128" s="205">
        <f t="shared" si="29"/>
        <v>0</v>
      </c>
      <c r="BL128" s="18" t="s">
        <v>169</v>
      </c>
      <c r="BM128" s="204" t="s">
        <v>531</v>
      </c>
    </row>
    <row r="129" spans="1:65" s="2" customFormat="1" ht="16.5" customHeight="1">
      <c r="A129" s="35"/>
      <c r="B129" s="36"/>
      <c r="C129" s="193" t="s">
        <v>360</v>
      </c>
      <c r="D129" s="193" t="s">
        <v>164</v>
      </c>
      <c r="E129" s="194" t="s">
        <v>2760</v>
      </c>
      <c r="F129" s="195" t="s">
        <v>3112</v>
      </c>
      <c r="G129" s="196" t="s">
        <v>2204</v>
      </c>
      <c r="H129" s="197">
        <v>15</v>
      </c>
      <c r="I129" s="198"/>
      <c r="J129" s="199">
        <f t="shared" si="20"/>
        <v>0</v>
      </c>
      <c r="K129" s="195" t="s">
        <v>19</v>
      </c>
      <c r="L129" s="40"/>
      <c r="M129" s="200" t="s">
        <v>19</v>
      </c>
      <c r="N129" s="201" t="s">
        <v>42</v>
      </c>
      <c r="O129" s="65"/>
      <c r="P129" s="202">
        <f t="shared" si="21"/>
        <v>0</v>
      </c>
      <c r="Q129" s="202">
        <v>0</v>
      </c>
      <c r="R129" s="202">
        <f t="shared" si="22"/>
        <v>0</v>
      </c>
      <c r="S129" s="202">
        <v>0</v>
      </c>
      <c r="T129" s="203">
        <f t="shared" si="23"/>
        <v>0</v>
      </c>
      <c r="U129" s="35"/>
      <c r="V129" s="35"/>
      <c r="W129" s="35"/>
      <c r="X129" s="35"/>
      <c r="Y129" s="35"/>
      <c r="Z129" s="35"/>
      <c r="AA129" s="35"/>
      <c r="AB129" s="35"/>
      <c r="AC129" s="35"/>
      <c r="AD129" s="35"/>
      <c r="AE129" s="35"/>
      <c r="AR129" s="204" t="s">
        <v>169</v>
      </c>
      <c r="AT129" s="204" t="s">
        <v>164</v>
      </c>
      <c r="AU129" s="204" t="s">
        <v>78</v>
      </c>
      <c r="AY129" s="18" t="s">
        <v>162</v>
      </c>
      <c r="BE129" s="205">
        <f t="shared" si="24"/>
        <v>0</v>
      </c>
      <c r="BF129" s="205">
        <f t="shared" si="25"/>
        <v>0</v>
      </c>
      <c r="BG129" s="205">
        <f t="shared" si="26"/>
        <v>0</v>
      </c>
      <c r="BH129" s="205">
        <f t="shared" si="27"/>
        <v>0</v>
      </c>
      <c r="BI129" s="205">
        <f t="shared" si="28"/>
        <v>0</v>
      </c>
      <c r="BJ129" s="18" t="s">
        <v>78</v>
      </c>
      <c r="BK129" s="205">
        <f t="shared" si="29"/>
        <v>0</v>
      </c>
      <c r="BL129" s="18" t="s">
        <v>169</v>
      </c>
      <c r="BM129" s="204" t="s">
        <v>547</v>
      </c>
    </row>
    <row r="130" spans="1:65" s="2" customFormat="1" ht="16.5" customHeight="1">
      <c r="A130" s="35"/>
      <c r="B130" s="36"/>
      <c r="C130" s="193" t="s">
        <v>365</v>
      </c>
      <c r="D130" s="193" t="s">
        <v>164</v>
      </c>
      <c r="E130" s="194" t="s">
        <v>2762</v>
      </c>
      <c r="F130" s="195" t="s">
        <v>3113</v>
      </c>
      <c r="G130" s="196" t="s">
        <v>2204</v>
      </c>
      <c r="H130" s="197">
        <v>1</v>
      </c>
      <c r="I130" s="198"/>
      <c r="J130" s="199">
        <f t="shared" si="20"/>
        <v>0</v>
      </c>
      <c r="K130" s="195" t="s">
        <v>19</v>
      </c>
      <c r="L130" s="40"/>
      <c r="M130" s="200" t="s">
        <v>19</v>
      </c>
      <c r="N130" s="201" t="s">
        <v>42</v>
      </c>
      <c r="O130" s="65"/>
      <c r="P130" s="202">
        <f t="shared" si="21"/>
        <v>0</v>
      </c>
      <c r="Q130" s="202">
        <v>0</v>
      </c>
      <c r="R130" s="202">
        <f t="shared" si="22"/>
        <v>0</v>
      </c>
      <c r="S130" s="202">
        <v>0</v>
      </c>
      <c r="T130" s="203">
        <f t="shared" si="23"/>
        <v>0</v>
      </c>
      <c r="U130" s="35"/>
      <c r="V130" s="35"/>
      <c r="W130" s="35"/>
      <c r="X130" s="35"/>
      <c r="Y130" s="35"/>
      <c r="Z130" s="35"/>
      <c r="AA130" s="35"/>
      <c r="AB130" s="35"/>
      <c r="AC130" s="35"/>
      <c r="AD130" s="35"/>
      <c r="AE130" s="35"/>
      <c r="AR130" s="204" t="s">
        <v>169</v>
      </c>
      <c r="AT130" s="204" t="s">
        <v>164</v>
      </c>
      <c r="AU130" s="204" t="s">
        <v>78</v>
      </c>
      <c r="AY130" s="18" t="s">
        <v>162</v>
      </c>
      <c r="BE130" s="205">
        <f t="shared" si="24"/>
        <v>0</v>
      </c>
      <c r="BF130" s="205">
        <f t="shared" si="25"/>
        <v>0</v>
      </c>
      <c r="BG130" s="205">
        <f t="shared" si="26"/>
        <v>0</v>
      </c>
      <c r="BH130" s="205">
        <f t="shared" si="27"/>
        <v>0</v>
      </c>
      <c r="BI130" s="205">
        <f t="shared" si="28"/>
        <v>0</v>
      </c>
      <c r="BJ130" s="18" t="s">
        <v>78</v>
      </c>
      <c r="BK130" s="205">
        <f t="shared" si="29"/>
        <v>0</v>
      </c>
      <c r="BL130" s="18" t="s">
        <v>169</v>
      </c>
      <c r="BM130" s="204" t="s">
        <v>559</v>
      </c>
    </row>
    <row r="131" spans="1:65" s="2" customFormat="1" ht="16.5" customHeight="1">
      <c r="A131" s="35"/>
      <c r="B131" s="36"/>
      <c r="C131" s="193" t="s">
        <v>370</v>
      </c>
      <c r="D131" s="193" t="s">
        <v>164</v>
      </c>
      <c r="E131" s="194" t="s">
        <v>2764</v>
      </c>
      <c r="F131" s="195" t="s">
        <v>3114</v>
      </c>
      <c r="G131" s="196" t="s">
        <v>2204</v>
      </c>
      <c r="H131" s="197">
        <v>9</v>
      </c>
      <c r="I131" s="198"/>
      <c r="J131" s="199">
        <f t="shared" si="20"/>
        <v>0</v>
      </c>
      <c r="K131" s="195" t="s">
        <v>19</v>
      </c>
      <c r="L131" s="40"/>
      <c r="M131" s="200" t="s">
        <v>19</v>
      </c>
      <c r="N131" s="201" t="s">
        <v>42</v>
      </c>
      <c r="O131" s="65"/>
      <c r="P131" s="202">
        <f t="shared" si="21"/>
        <v>0</v>
      </c>
      <c r="Q131" s="202">
        <v>0</v>
      </c>
      <c r="R131" s="202">
        <f t="shared" si="22"/>
        <v>0</v>
      </c>
      <c r="S131" s="202">
        <v>0</v>
      </c>
      <c r="T131" s="203">
        <f t="shared" si="23"/>
        <v>0</v>
      </c>
      <c r="U131" s="35"/>
      <c r="V131" s="35"/>
      <c r="W131" s="35"/>
      <c r="X131" s="35"/>
      <c r="Y131" s="35"/>
      <c r="Z131" s="35"/>
      <c r="AA131" s="35"/>
      <c r="AB131" s="35"/>
      <c r="AC131" s="35"/>
      <c r="AD131" s="35"/>
      <c r="AE131" s="35"/>
      <c r="AR131" s="204" t="s">
        <v>169</v>
      </c>
      <c r="AT131" s="204" t="s">
        <v>164</v>
      </c>
      <c r="AU131" s="204" t="s">
        <v>78</v>
      </c>
      <c r="AY131" s="18" t="s">
        <v>162</v>
      </c>
      <c r="BE131" s="205">
        <f t="shared" si="24"/>
        <v>0</v>
      </c>
      <c r="BF131" s="205">
        <f t="shared" si="25"/>
        <v>0</v>
      </c>
      <c r="BG131" s="205">
        <f t="shared" si="26"/>
        <v>0</v>
      </c>
      <c r="BH131" s="205">
        <f t="shared" si="27"/>
        <v>0</v>
      </c>
      <c r="BI131" s="205">
        <f t="shared" si="28"/>
        <v>0</v>
      </c>
      <c r="BJ131" s="18" t="s">
        <v>78</v>
      </c>
      <c r="BK131" s="205">
        <f t="shared" si="29"/>
        <v>0</v>
      </c>
      <c r="BL131" s="18" t="s">
        <v>169</v>
      </c>
      <c r="BM131" s="204" t="s">
        <v>578</v>
      </c>
    </row>
    <row r="132" spans="1:65" s="2" customFormat="1" ht="16.5" customHeight="1">
      <c r="A132" s="35"/>
      <c r="B132" s="36"/>
      <c r="C132" s="193" t="s">
        <v>376</v>
      </c>
      <c r="D132" s="193" t="s">
        <v>164</v>
      </c>
      <c r="E132" s="194" t="s">
        <v>2766</v>
      </c>
      <c r="F132" s="195" t="s">
        <v>3093</v>
      </c>
      <c r="G132" s="196" t="s">
        <v>2204</v>
      </c>
      <c r="H132" s="197">
        <v>2</v>
      </c>
      <c r="I132" s="198"/>
      <c r="J132" s="199">
        <f t="shared" si="20"/>
        <v>0</v>
      </c>
      <c r="K132" s="195" t="s">
        <v>19</v>
      </c>
      <c r="L132" s="40"/>
      <c r="M132" s="200" t="s">
        <v>19</v>
      </c>
      <c r="N132" s="201" t="s">
        <v>42</v>
      </c>
      <c r="O132" s="65"/>
      <c r="P132" s="202">
        <f t="shared" si="21"/>
        <v>0</v>
      </c>
      <c r="Q132" s="202">
        <v>0</v>
      </c>
      <c r="R132" s="202">
        <f t="shared" si="22"/>
        <v>0</v>
      </c>
      <c r="S132" s="202">
        <v>0</v>
      </c>
      <c r="T132" s="203">
        <f t="shared" si="23"/>
        <v>0</v>
      </c>
      <c r="U132" s="35"/>
      <c r="V132" s="35"/>
      <c r="W132" s="35"/>
      <c r="X132" s="35"/>
      <c r="Y132" s="35"/>
      <c r="Z132" s="35"/>
      <c r="AA132" s="35"/>
      <c r="AB132" s="35"/>
      <c r="AC132" s="35"/>
      <c r="AD132" s="35"/>
      <c r="AE132" s="35"/>
      <c r="AR132" s="204" t="s">
        <v>169</v>
      </c>
      <c r="AT132" s="204" t="s">
        <v>164</v>
      </c>
      <c r="AU132" s="204" t="s">
        <v>78</v>
      </c>
      <c r="AY132" s="18" t="s">
        <v>162</v>
      </c>
      <c r="BE132" s="205">
        <f t="shared" si="24"/>
        <v>0</v>
      </c>
      <c r="BF132" s="205">
        <f t="shared" si="25"/>
        <v>0</v>
      </c>
      <c r="BG132" s="205">
        <f t="shared" si="26"/>
        <v>0</v>
      </c>
      <c r="BH132" s="205">
        <f t="shared" si="27"/>
        <v>0</v>
      </c>
      <c r="BI132" s="205">
        <f t="shared" si="28"/>
        <v>0</v>
      </c>
      <c r="BJ132" s="18" t="s">
        <v>78</v>
      </c>
      <c r="BK132" s="205">
        <f t="shared" si="29"/>
        <v>0</v>
      </c>
      <c r="BL132" s="18" t="s">
        <v>169</v>
      </c>
      <c r="BM132" s="204" t="s">
        <v>586</v>
      </c>
    </row>
    <row r="133" spans="1:65" s="2" customFormat="1" ht="16.5" customHeight="1">
      <c r="A133" s="35"/>
      <c r="B133" s="36"/>
      <c r="C133" s="193" t="s">
        <v>381</v>
      </c>
      <c r="D133" s="193" t="s">
        <v>164</v>
      </c>
      <c r="E133" s="194" t="s">
        <v>2768</v>
      </c>
      <c r="F133" s="195" t="s">
        <v>3086</v>
      </c>
      <c r="G133" s="196" t="s">
        <v>250</v>
      </c>
      <c r="H133" s="197">
        <v>25</v>
      </c>
      <c r="I133" s="198"/>
      <c r="J133" s="199">
        <f t="shared" si="20"/>
        <v>0</v>
      </c>
      <c r="K133" s="195" t="s">
        <v>19</v>
      </c>
      <c r="L133" s="40"/>
      <c r="M133" s="200" t="s">
        <v>19</v>
      </c>
      <c r="N133" s="201" t="s">
        <v>42</v>
      </c>
      <c r="O133" s="65"/>
      <c r="P133" s="202">
        <f t="shared" si="21"/>
        <v>0</v>
      </c>
      <c r="Q133" s="202">
        <v>0</v>
      </c>
      <c r="R133" s="202">
        <f t="shared" si="22"/>
        <v>0</v>
      </c>
      <c r="S133" s="202">
        <v>0</v>
      </c>
      <c r="T133" s="203">
        <f t="shared" si="23"/>
        <v>0</v>
      </c>
      <c r="U133" s="35"/>
      <c r="V133" s="35"/>
      <c r="W133" s="35"/>
      <c r="X133" s="35"/>
      <c r="Y133" s="35"/>
      <c r="Z133" s="35"/>
      <c r="AA133" s="35"/>
      <c r="AB133" s="35"/>
      <c r="AC133" s="35"/>
      <c r="AD133" s="35"/>
      <c r="AE133" s="35"/>
      <c r="AR133" s="204" t="s">
        <v>169</v>
      </c>
      <c r="AT133" s="204" t="s">
        <v>164</v>
      </c>
      <c r="AU133" s="204" t="s">
        <v>78</v>
      </c>
      <c r="AY133" s="18" t="s">
        <v>162</v>
      </c>
      <c r="BE133" s="205">
        <f t="shared" si="24"/>
        <v>0</v>
      </c>
      <c r="BF133" s="205">
        <f t="shared" si="25"/>
        <v>0</v>
      </c>
      <c r="BG133" s="205">
        <f t="shared" si="26"/>
        <v>0</v>
      </c>
      <c r="BH133" s="205">
        <f t="shared" si="27"/>
        <v>0</v>
      </c>
      <c r="BI133" s="205">
        <f t="shared" si="28"/>
        <v>0</v>
      </c>
      <c r="BJ133" s="18" t="s">
        <v>78</v>
      </c>
      <c r="BK133" s="205">
        <f t="shared" si="29"/>
        <v>0</v>
      </c>
      <c r="BL133" s="18" t="s">
        <v>169</v>
      </c>
      <c r="BM133" s="204" t="s">
        <v>596</v>
      </c>
    </row>
    <row r="134" spans="1:65" s="2" customFormat="1" ht="16.5" customHeight="1">
      <c r="A134" s="35"/>
      <c r="B134" s="36"/>
      <c r="C134" s="193" t="s">
        <v>386</v>
      </c>
      <c r="D134" s="193" t="s">
        <v>164</v>
      </c>
      <c r="E134" s="194" t="s">
        <v>2771</v>
      </c>
      <c r="F134" s="195" t="s">
        <v>3087</v>
      </c>
      <c r="G134" s="196" t="s">
        <v>250</v>
      </c>
      <c r="H134" s="197">
        <v>25</v>
      </c>
      <c r="I134" s="198"/>
      <c r="J134" s="199">
        <f t="shared" si="20"/>
        <v>0</v>
      </c>
      <c r="K134" s="195" t="s">
        <v>19</v>
      </c>
      <c r="L134" s="40"/>
      <c r="M134" s="200" t="s">
        <v>19</v>
      </c>
      <c r="N134" s="201" t="s">
        <v>42</v>
      </c>
      <c r="O134" s="65"/>
      <c r="P134" s="202">
        <f t="shared" si="21"/>
        <v>0</v>
      </c>
      <c r="Q134" s="202">
        <v>0</v>
      </c>
      <c r="R134" s="202">
        <f t="shared" si="22"/>
        <v>0</v>
      </c>
      <c r="S134" s="202">
        <v>0</v>
      </c>
      <c r="T134" s="203">
        <f t="shared" si="23"/>
        <v>0</v>
      </c>
      <c r="U134" s="35"/>
      <c r="V134" s="35"/>
      <c r="W134" s="35"/>
      <c r="X134" s="35"/>
      <c r="Y134" s="35"/>
      <c r="Z134" s="35"/>
      <c r="AA134" s="35"/>
      <c r="AB134" s="35"/>
      <c r="AC134" s="35"/>
      <c r="AD134" s="35"/>
      <c r="AE134" s="35"/>
      <c r="AR134" s="204" t="s">
        <v>169</v>
      </c>
      <c r="AT134" s="204" t="s">
        <v>164</v>
      </c>
      <c r="AU134" s="204" t="s">
        <v>78</v>
      </c>
      <c r="AY134" s="18" t="s">
        <v>162</v>
      </c>
      <c r="BE134" s="205">
        <f t="shared" si="24"/>
        <v>0</v>
      </c>
      <c r="BF134" s="205">
        <f t="shared" si="25"/>
        <v>0</v>
      </c>
      <c r="BG134" s="205">
        <f t="shared" si="26"/>
        <v>0</v>
      </c>
      <c r="BH134" s="205">
        <f t="shared" si="27"/>
        <v>0</v>
      </c>
      <c r="BI134" s="205">
        <f t="shared" si="28"/>
        <v>0</v>
      </c>
      <c r="BJ134" s="18" t="s">
        <v>78</v>
      </c>
      <c r="BK134" s="205">
        <f t="shared" si="29"/>
        <v>0</v>
      </c>
      <c r="BL134" s="18" t="s">
        <v>169</v>
      </c>
      <c r="BM134" s="204" t="s">
        <v>608</v>
      </c>
    </row>
    <row r="135" spans="1:65" s="2" customFormat="1" ht="16.5" customHeight="1">
      <c r="A135" s="35"/>
      <c r="B135" s="36"/>
      <c r="C135" s="193" t="s">
        <v>389</v>
      </c>
      <c r="D135" s="193" t="s">
        <v>164</v>
      </c>
      <c r="E135" s="194" t="s">
        <v>2773</v>
      </c>
      <c r="F135" s="195" t="s">
        <v>3115</v>
      </c>
      <c r="G135" s="196" t="s">
        <v>2204</v>
      </c>
      <c r="H135" s="197">
        <v>1</v>
      </c>
      <c r="I135" s="198"/>
      <c r="J135" s="199">
        <f t="shared" si="20"/>
        <v>0</v>
      </c>
      <c r="K135" s="195" t="s">
        <v>19</v>
      </c>
      <c r="L135" s="40"/>
      <c r="M135" s="200" t="s">
        <v>19</v>
      </c>
      <c r="N135" s="201" t="s">
        <v>42</v>
      </c>
      <c r="O135" s="65"/>
      <c r="P135" s="202">
        <f t="shared" si="21"/>
        <v>0</v>
      </c>
      <c r="Q135" s="202">
        <v>0</v>
      </c>
      <c r="R135" s="202">
        <f t="shared" si="22"/>
        <v>0</v>
      </c>
      <c r="S135" s="202">
        <v>0</v>
      </c>
      <c r="T135" s="203">
        <f t="shared" si="23"/>
        <v>0</v>
      </c>
      <c r="U135" s="35"/>
      <c r="V135" s="35"/>
      <c r="W135" s="35"/>
      <c r="X135" s="35"/>
      <c r="Y135" s="35"/>
      <c r="Z135" s="35"/>
      <c r="AA135" s="35"/>
      <c r="AB135" s="35"/>
      <c r="AC135" s="35"/>
      <c r="AD135" s="35"/>
      <c r="AE135" s="35"/>
      <c r="AR135" s="204" t="s">
        <v>169</v>
      </c>
      <c r="AT135" s="204" t="s">
        <v>164</v>
      </c>
      <c r="AU135" s="204" t="s">
        <v>78</v>
      </c>
      <c r="AY135" s="18" t="s">
        <v>162</v>
      </c>
      <c r="BE135" s="205">
        <f t="shared" si="24"/>
        <v>0</v>
      </c>
      <c r="BF135" s="205">
        <f t="shared" si="25"/>
        <v>0</v>
      </c>
      <c r="BG135" s="205">
        <f t="shared" si="26"/>
        <v>0</v>
      </c>
      <c r="BH135" s="205">
        <f t="shared" si="27"/>
        <v>0</v>
      </c>
      <c r="BI135" s="205">
        <f t="shared" si="28"/>
        <v>0</v>
      </c>
      <c r="BJ135" s="18" t="s">
        <v>78</v>
      </c>
      <c r="BK135" s="205">
        <f t="shared" si="29"/>
        <v>0</v>
      </c>
      <c r="BL135" s="18" t="s">
        <v>169</v>
      </c>
      <c r="BM135" s="204" t="s">
        <v>618</v>
      </c>
    </row>
    <row r="136" spans="1:65" s="12" customFormat="1" ht="25.9" customHeight="1">
      <c r="B136" s="177"/>
      <c r="C136" s="178"/>
      <c r="D136" s="179" t="s">
        <v>70</v>
      </c>
      <c r="E136" s="180" t="s">
        <v>2854</v>
      </c>
      <c r="F136" s="180" t="s">
        <v>3116</v>
      </c>
      <c r="G136" s="178"/>
      <c r="H136" s="178"/>
      <c r="I136" s="181"/>
      <c r="J136" s="182">
        <f>BK136</f>
        <v>0</v>
      </c>
      <c r="K136" s="178"/>
      <c r="L136" s="183"/>
      <c r="M136" s="184"/>
      <c r="N136" s="185"/>
      <c r="O136" s="185"/>
      <c r="P136" s="186">
        <f>SUM(P137:P147)</f>
        <v>0</v>
      </c>
      <c r="Q136" s="185"/>
      <c r="R136" s="186">
        <f>SUM(R137:R147)</f>
        <v>0</v>
      </c>
      <c r="S136" s="185"/>
      <c r="T136" s="187">
        <f>SUM(T137:T147)</f>
        <v>0</v>
      </c>
      <c r="AR136" s="188" t="s">
        <v>78</v>
      </c>
      <c r="AT136" s="189" t="s">
        <v>70</v>
      </c>
      <c r="AU136" s="189" t="s">
        <v>71</v>
      </c>
      <c r="AY136" s="188" t="s">
        <v>162</v>
      </c>
      <c r="BK136" s="190">
        <f>SUM(BK137:BK147)</f>
        <v>0</v>
      </c>
    </row>
    <row r="137" spans="1:65" s="2" customFormat="1" ht="21.75" customHeight="1">
      <c r="A137" s="35"/>
      <c r="B137" s="36"/>
      <c r="C137" s="193" t="s">
        <v>394</v>
      </c>
      <c r="D137" s="193" t="s">
        <v>164</v>
      </c>
      <c r="E137" s="194" t="s">
        <v>3117</v>
      </c>
      <c r="F137" s="195" t="s">
        <v>3118</v>
      </c>
      <c r="G137" s="196" t="s">
        <v>2926</v>
      </c>
      <c r="H137" s="197">
        <v>1</v>
      </c>
      <c r="I137" s="198"/>
      <c r="J137" s="199">
        <f t="shared" ref="J137:J147" si="30">ROUND(I137*H137,2)</f>
        <v>0</v>
      </c>
      <c r="K137" s="195" t="s">
        <v>19</v>
      </c>
      <c r="L137" s="40"/>
      <c r="M137" s="200" t="s">
        <v>19</v>
      </c>
      <c r="N137" s="201" t="s">
        <v>42</v>
      </c>
      <c r="O137" s="65"/>
      <c r="P137" s="202">
        <f t="shared" ref="P137:P147" si="31">O137*H137</f>
        <v>0</v>
      </c>
      <c r="Q137" s="202">
        <v>0</v>
      </c>
      <c r="R137" s="202">
        <f t="shared" ref="R137:R147" si="32">Q137*H137</f>
        <v>0</v>
      </c>
      <c r="S137" s="202">
        <v>0</v>
      </c>
      <c r="T137" s="203">
        <f t="shared" ref="T137:T147" si="33">S137*H137</f>
        <v>0</v>
      </c>
      <c r="U137" s="35"/>
      <c r="V137" s="35"/>
      <c r="W137" s="35"/>
      <c r="X137" s="35"/>
      <c r="Y137" s="35"/>
      <c r="Z137" s="35"/>
      <c r="AA137" s="35"/>
      <c r="AB137" s="35"/>
      <c r="AC137" s="35"/>
      <c r="AD137" s="35"/>
      <c r="AE137" s="35"/>
      <c r="AR137" s="204" t="s">
        <v>169</v>
      </c>
      <c r="AT137" s="204" t="s">
        <v>164</v>
      </c>
      <c r="AU137" s="204" t="s">
        <v>78</v>
      </c>
      <c r="AY137" s="18" t="s">
        <v>162</v>
      </c>
      <c r="BE137" s="205">
        <f t="shared" ref="BE137:BE147" si="34">IF(N137="základní",J137,0)</f>
        <v>0</v>
      </c>
      <c r="BF137" s="205">
        <f t="shared" ref="BF137:BF147" si="35">IF(N137="snížená",J137,0)</f>
        <v>0</v>
      </c>
      <c r="BG137" s="205">
        <f t="shared" ref="BG137:BG147" si="36">IF(N137="zákl. přenesená",J137,0)</f>
        <v>0</v>
      </c>
      <c r="BH137" s="205">
        <f t="shared" ref="BH137:BH147" si="37">IF(N137="sníž. přenesená",J137,0)</f>
        <v>0</v>
      </c>
      <c r="BI137" s="205">
        <f t="shared" ref="BI137:BI147" si="38">IF(N137="nulová",J137,0)</f>
        <v>0</v>
      </c>
      <c r="BJ137" s="18" t="s">
        <v>78</v>
      </c>
      <c r="BK137" s="205">
        <f t="shared" ref="BK137:BK147" si="39">ROUND(I137*H137,2)</f>
        <v>0</v>
      </c>
      <c r="BL137" s="18" t="s">
        <v>169</v>
      </c>
      <c r="BM137" s="204" t="s">
        <v>631</v>
      </c>
    </row>
    <row r="138" spans="1:65" s="2" customFormat="1" ht="16.5" customHeight="1">
      <c r="A138" s="35"/>
      <c r="B138" s="36"/>
      <c r="C138" s="193" t="s">
        <v>401</v>
      </c>
      <c r="D138" s="193" t="s">
        <v>164</v>
      </c>
      <c r="E138" s="194" t="s">
        <v>2859</v>
      </c>
      <c r="F138" s="195" t="s">
        <v>3119</v>
      </c>
      <c r="G138" s="196" t="s">
        <v>250</v>
      </c>
      <c r="H138" s="197">
        <v>12</v>
      </c>
      <c r="I138" s="198"/>
      <c r="J138" s="199">
        <f t="shared" si="30"/>
        <v>0</v>
      </c>
      <c r="K138" s="195" t="s">
        <v>19</v>
      </c>
      <c r="L138" s="40"/>
      <c r="M138" s="200" t="s">
        <v>19</v>
      </c>
      <c r="N138" s="201" t="s">
        <v>42</v>
      </c>
      <c r="O138" s="65"/>
      <c r="P138" s="202">
        <f t="shared" si="31"/>
        <v>0</v>
      </c>
      <c r="Q138" s="202">
        <v>0</v>
      </c>
      <c r="R138" s="202">
        <f t="shared" si="32"/>
        <v>0</v>
      </c>
      <c r="S138" s="202">
        <v>0</v>
      </c>
      <c r="T138" s="203">
        <f t="shared" si="33"/>
        <v>0</v>
      </c>
      <c r="U138" s="35"/>
      <c r="V138" s="35"/>
      <c r="W138" s="35"/>
      <c r="X138" s="35"/>
      <c r="Y138" s="35"/>
      <c r="Z138" s="35"/>
      <c r="AA138" s="35"/>
      <c r="AB138" s="35"/>
      <c r="AC138" s="35"/>
      <c r="AD138" s="35"/>
      <c r="AE138" s="35"/>
      <c r="AR138" s="204" t="s">
        <v>169</v>
      </c>
      <c r="AT138" s="204" t="s">
        <v>164</v>
      </c>
      <c r="AU138" s="204" t="s">
        <v>78</v>
      </c>
      <c r="AY138" s="18" t="s">
        <v>162</v>
      </c>
      <c r="BE138" s="205">
        <f t="shared" si="34"/>
        <v>0</v>
      </c>
      <c r="BF138" s="205">
        <f t="shared" si="35"/>
        <v>0</v>
      </c>
      <c r="BG138" s="205">
        <f t="shared" si="36"/>
        <v>0</v>
      </c>
      <c r="BH138" s="205">
        <f t="shared" si="37"/>
        <v>0</v>
      </c>
      <c r="BI138" s="205">
        <f t="shared" si="38"/>
        <v>0</v>
      </c>
      <c r="BJ138" s="18" t="s">
        <v>78</v>
      </c>
      <c r="BK138" s="205">
        <f t="shared" si="39"/>
        <v>0</v>
      </c>
      <c r="BL138" s="18" t="s">
        <v>169</v>
      </c>
      <c r="BM138" s="204" t="s">
        <v>643</v>
      </c>
    </row>
    <row r="139" spans="1:65" s="2" customFormat="1" ht="16.5" customHeight="1">
      <c r="A139" s="35"/>
      <c r="B139" s="36"/>
      <c r="C139" s="193" t="s">
        <v>407</v>
      </c>
      <c r="D139" s="193" t="s">
        <v>164</v>
      </c>
      <c r="E139" s="194" t="s">
        <v>2862</v>
      </c>
      <c r="F139" s="195" t="s">
        <v>3087</v>
      </c>
      <c r="G139" s="196" t="s">
        <v>250</v>
      </c>
      <c r="H139" s="197">
        <v>12</v>
      </c>
      <c r="I139" s="198"/>
      <c r="J139" s="199">
        <f t="shared" si="30"/>
        <v>0</v>
      </c>
      <c r="K139" s="195" t="s">
        <v>19</v>
      </c>
      <c r="L139" s="40"/>
      <c r="M139" s="200" t="s">
        <v>19</v>
      </c>
      <c r="N139" s="201" t="s">
        <v>42</v>
      </c>
      <c r="O139" s="65"/>
      <c r="P139" s="202">
        <f t="shared" si="31"/>
        <v>0</v>
      </c>
      <c r="Q139" s="202">
        <v>0</v>
      </c>
      <c r="R139" s="202">
        <f t="shared" si="32"/>
        <v>0</v>
      </c>
      <c r="S139" s="202">
        <v>0</v>
      </c>
      <c r="T139" s="203">
        <f t="shared" si="33"/>
        <v>0</v>
      </c>
      <c r="U139" s="35"/>
      <c r="V139" s="35"/>
      <c r="W139" s="35"/>
      <c r="X139" s="35"/>
      <c r="Y139" s="35"/>
      <c r="Z139" s="35"/>
      <c r="AA139" s="35"/>
      <c r="AB139" s="35"/>
      <c r="AC139" s="35"/>
      <c r="AD139" s="35"/>
      <c r="AE139" s="35"/>
      <c r="AR139" s="204" t="s">
        <v>169</v>
      </c>
      <c r="AT139" s="204" t="s">
        <v>164</v>
      </c>
      <c r="AU139" s="204" t="s">
        <v>78</v>
      </c>
      <c r="AY139" s="18" t="s">
        <v>162</v>
      </c>
      <c r="BE139" s="205">
        <f t="shared" si="34"/>
        <v>0</v>
      </c>
      <c r="BF139" s="205">
        <f t="shared" si="35"/>
        <v>0</v>
      </c>
      <c r="BG139" s="205">
        <f t="shared" si="36"/>
        <v>0</v>
      </c>
      <c r="BH139" s="205">
        <f t="shared" si="37"/>
        <v>0</v>
      </c>
      <c r="BI139" s="205">
        <f t="shared" si="38"/>
        <v>0</v>
      </c>
      <c r="BJ139" s="18" t="s">
        <v>78</v>
      </c>
      <c r="BK139" s="205">
        <f t="shared" si="39"/>
        <v>0</v>
      </c>
      <c r="BL139" s="18" t="s">
        <v>169</v>
      </c>
      <c r="BM139" s="204" t="s">
        <v>674</v>
      </c>
    </row>
    <row r="140" spans="1:65" s="2" customFormat="1" ht="16.5" customHeight="1">
      <c r="A140" s="35"/>
      <c r="B140" s="36"/>
      <c r="C140" s="193" t="s">
        <v>413</v>
      </c>
      <c r="D140" s="193" t="s">
        <v>164</v>
      </c>
      <c r="E140" s="194" t="s">
        <v>2865</v>
      </c>
      <c r="F140" s="195" t="s">
        <v>3120</v>
      </c>
      <c r="G140" s="196" t="s">
        <v>2204</v>
      </c>
      <c r="H140" s="197">
        <v>2</v>
      </c>
      <c r="I140" s="198"/>
      <c r="J140" s="199">
        <f t="shared" si="30"/>
        <v>0</v>
      </c>
      <c r="K140" s="195" t="s">
        <v>19</v>
      </c>
      <c r="L140" s="40"/>
      <c r="M140" s="200" t="s">
        <v>19</v>
      </c>
      <c r="N140" s="201" t="s">
        <v>42</v>
      </c>
      <c r="O140" s="65"/>
      <c r="P140" s="202">
        <f t="shared" si="31"/>
        <v>0</v>
      </c>
      <c r="Q140" s="202">
        <v>0</v>
      </c>
      <c r="R140" s="202">
        <f t="shared" si="32"/>
        <v>0</v>
      </c>
      <c r="S140" s="202">
        <v>0</v>
      </c>
      <c r="T140" s="203">
        <f t="shared" si="33"/>
        <v>0</v>
      </c>
      <c r="U140" s="35"/>
      <c r="V140" s="35"/>
      <c r="W140" s="35"/>
      <c r="X140" s="35"/>
      <c r="Y140" s="35"/>
      <c r="Z140" s="35"/>
      <c r="AA140" s="35"/>
      <c r="AB140" s="35"/>
      <c r="AC140" s="35"/>
      <c r="AD140" s="35"/>
      <c r="AE140" s="35"/>
      <c r="AR140" s="204" t="s">
        <v>169</v>
      </c>
      <c r="AT140" s="204" t="s">
        <v>164</v>
      </c>
      <c r="AU140" s="204" t="s">
        <v>78</v>
      </c>
      <c r="AY140" s="18" t="s">
        <v>162</v>
      </c>
      <c r="BE140" s="205">
        <f t="shared" si="34"/>
        <v>0</v>
      </c>
      <c r="BF140" s="205">
        <f t="shared" si="35"/>
        <v>0</v>
      </c>
      <c r="BG140" s="205">
        <f t="shared" si="36"/>
        <v>0</v>
      </c>
      <c r="BH140" s="205">
        <f t="shared" si="37"/>
        <v>0</v>
      </c>
      <c r="BI140" s="205">
        <f t="shared" si="38"/>
        <v>0</v>
      </c>
      <c r="BJ140" s="18" t="s">
        <v>78</v>
      </c>
      <c r="BK140" s="205">
        <f t="shared" si="39"/>
        <v>0</v>
      </c>
      <c r="BL140" s="18" t="s">
        <v>169</v>
      </c>
      <c r="BM140" s="204" t="s">
        <v>683</v>
      </c>
    </row>
    <row r="141" spans="1:65" s="2" customFormat="1" ht="16.5" customHeight="1">
      <c r="A141" s="35"/>
      <c r="B141" s="36"/>
      <c r="C141" s="193" t="s">
        <v>417</v>
      </c>
      <c r="D141" s="193" t="s">
        <v>164</v>
      </c>
      <c r="E141" s="194" t="s">
        <v>2868</v>
      </c>
      <c r="F141" s="195" t="s">
        <v>3121</v>
      </c>
      <c r="G141" s="196" t="s">
        <v>250</v>
      </c>
      <c r="H141" s="197">
        <v>45</v>
      </c>
      <c r="I141" s="198"/>
      <c r="J141" s="199">
        <f t="shared" si="30"/>
        <v>0</v>
      </c>
      <c r="K141" s="195" t="s">
        <v>19</v>
      </c>
      <c r="L141" s="40"/>
      <c r="M141" s="200" t="s">
        <v>19</v>
      </c>
      <c r="N141" s="201" t="s">
        <v>42</v>
      </c>
      <c r="O141" s="65"/>
      <c r="P141" s="202">
        <f t="shared" si="31"/>
        <v>0</v>
      </c>
      <c r="Q141" s="202">
        <v>0</v>
      </c>
      <c r="R141" s="202">
        <f t="shared" si="32"/>
        <v>0</v>
      </c>
      <c r="S141" s="202">
        <v>0</v>
      </c>
      <c r="T141" s="203">
        <f t="shared" si="33"/>
        <v>0</v>
      </c>
      <c r="U141" s="35"/>
      <c r="V141" s="35"/>
      <c r="W141" s="35"/>
      <c r="X141" s="35"/>
      <c r="Y141" s="35"/>
      <c r="Z141" s="35"/>
      <c r="AA141" s="35"/>
      <c r="AB141" s="35"/>
      <c r="AC141" s="35"/>
      <c r="AD141" s="35"/>
      <c r="AE141" s="35"/>
      <c r="AR141" s="204" t="s">
        <v>169</v>
      </c>
      <c r="AT141" s="204" t="s">
        <v>164</v>
      </c>
      <c r="AU141" s="204" t="s">
        <v>78</v>
      </c>
      <c r="AY141" s="18" t="s">
        <v>162</v>
      </c>
      <c r="BE141" s="205">
        <f t="shared" si="34"/>
        <v>0</v>
      </c>
      <c r="BF141" s="205">
        <f t="shared" si="35"/>
        <v>0</v>
      </c>
      <c r="BG141" s="205">
        <f t="shared" si="36"/>
        <v>0</v>
      </c>
      <c r="BH141" s="205">
        <f t="shared" si="37"/>
        <v>0</v>
      </c>
      <c r="BI141" s="205">
        <f t="shared" si="38"/>
        <v>0</v>
      </c>
      <c r="BJ141" s="18" t="s">
        <v>78</v>
      </c>
      <c r="BK141" s="205">
        <f t="shared" si="39"/>
        <v>0</v>
      </c>
      <c r="BL141" s="18" t="s">
        <v>169</v>
      </c>
      <c r="BM141" s="204" t="s">
        <v>691</v>
      </c>
    </row>
    <row r="142" spans="1:65" s="2" customFormat="1" ht="16.5" customHeight="1">
      <c r="A142" s="35"/>
      <c r="B142" s="36"/>
      <c r="C142" s="193" t="s">
        <v>422</v>
      </c>
      <c r="D142" s="193" t="s">
        <v>164</v>
      </c>
      <c r="E142" s="194" t="s">
        <v>2871</v>
      </c>
      <c r="F142" s="195" t="s">
        <v>3122</v>
      </c>
      <c r="G142" s="196" t="s">
        <v>245</v>
      </c>
      <c r="H142" s="197">
        <v>3</v>
      </c>
      <c r="I142" s="198"/>
      <c r="J142" s="199">
        <f t="shared" si="30"/>
        <v>0</v>
      </c>
      <c r="K142" s="195" t="s">
        <v>19</v>
      </c>
      <c r="L142" s="40"/>
      <c r="M142" s="200" t="s">
        <v>19</v>
      </c>
      <c r="N142" s="201" t="s">
        <v>42</v>
      </c>
      <c r="O142" s="65"/>
      <c r="P142" s="202">
        <f t="shared" si="31"/>
        <v>0</v>
      </c>
      <c r="Q142" s="202">
        <v>0</v>
      </c>
      <c r="R142" s="202">
        <f t="shared" si="32"/>
        <v>0</v>
      </c>
      <c r="S142" s="202">
        <v>0</v>
      </c>
      <c r="T142" s="203">
        <f t="shared" si="33"/>
        <v>0</v>
      </c>
      <c r="U142" s="35"/>
      <c r="V142" s="35"/>
      <c r="W142" s="35"/>
      <c r="X142" s="35"/>
      <c r="Y142" s="35"/>
      <c r="Z142" s="35"/>
      <c r="AA142" s="35"/>
      <c r="AB142" s="35"/>
      <c r="AC142" s="35"/>
      <c r="AD142" s="35"/>
      <c r="AE142" s="35"/>
      <c r="AR142" s="204" t="s">
        <v>169</v>
      </c>
      <c r="AT142" s="204" t="s">
        <v>164</v>
      </c>
      <c r="AU142" s="204" t="s">
        <v>78</v>
      </c>
      <c r="AY142" s="18" t="s">
        <v>162</v>
      </c>
      <c r="BE142" s="205">
        <f t="shared" si="34"/>
        <v>0</v>
      </c>
      <c r="BF142" s="205">
        <f t="shared" si="35"/>
        <v>0</v>
      </c>
      <c r="BG142" s="205">
        <f t="shared" si="36"/>
        <v>0</v>
      </c>
      <c r="BH142" s="205">
        <f t="shared" si="37"/>
        <v>0</v>
      </c>
      <c r="BI142" s="205">
        <f t="shared" si="38"/>
        <v>0</v>
      </c>
      <c r="BJ142" s="18" t="s">
        <v>78</v>
      </c>
      <c r="BK142" s="205">
        <f t="shared" si="39"/>
        <v>0</v>
      </c>
      <c r="BL142" s="18" t="s">
        <v>169</v>
      </c>
      <c r="BM142" s="204" t="s">
        <v>705</v>
      </c>
    </row>
    <row r="143" spans="1:65" s="2" customFormat="1" ht="16.5" customHeight="1">
      <c r="A143" s="35"/>
      <c r="B143" s="36"/>
      <c r="C143" s="193" t="s">
        <v>430</v>
      </c>
      <c r="D143" s="193" t="s">
        <v>164</v>
      </c>
      <c r="E143" s="194" t="s">
        <v>3123</v>
      </c>
      <c r="F143" s="195" t="s">
        <v>3124</v>
      </c>
      <c r="G143" s="196" t="s">
        <v>2204</v>
      </c>
      <c r="H143" s="197">
        <v>2</v>
      </c>
      <c r="I143" s="198"/>
      <c r="J143" s="199">
        <f t="shared" si="30"/>
        <v>0</v>
      </c>
      <c r="K143" s="195" t="s">
        <v>19</v>
      </c>
      <c r="L143" s="40"/>
      <c r="M143" s="200" t="s">
        <v>19</v>
      </c>
      <c r="N143" s="201" t="s">
        <v>42</v>
      </c>
      <c r="O143" s="65"/>
      <c r="P143" s="202">
        <f t="shared" si="31"/>
        <v>0</v>
      </c>
      <c r="Q143" s="202">
        <v>0</v>
      </c>
      <c r="R143" s="202">
        <f t="shared" si="32"/>
        <v>0</v>
      </c>
      <c r="S143" s="202">
        <v>0</v>
      </c>
      <c r="T143" s="203">
        <f t="shared" si="33"/>
        <v>0</v>
      </c>
      <c r="U143" s="35"/>
      <c r="V143" s="35"/>
      <c r="W143" s="35"/>
      <c r="X143" s="35"/>
      <c r="Y143" s="35"/>
      <c r="Z143" s="35"/>
      <c r="AA143" s="35"/>
      <c r="AB143" s="35"/>
      <c r="AC143" s="35"/>
      <c r="AD143" s="35"/>
      <c r="AE143" s="35"/>
      <c r="AR143" s="204" t="s">
        <v>169</v>
      </c>
      <c r="AT143" s="204" t="s">
        <v>164</v>
      </c>
      <c r="AU143" s="204" t="s">
        <v>78</v>
      </c>
      <c r="AY143" s="18" t="s">
        <v>162</v>
      </c>
      <c r="BE143" s="205">
        <f t="shared" si="34"/>
        <v>0</v>
      </c>
      <c r="BF143" s="205">
        <f t="shared" si="35"/>
        <v>0</v>
      </c>
      <c r="BG143" s="205">
        <f t="shared" si="36"/>
        <v>0</v>
      </c>
      <c r="BH143" s="205">
        <f t="shared" si="37"/>
        <v>0</v>
      </c>
      <c r="BI143" s="205">
        <f t="shared" si="38"/>
        <v>0</v>
      </c>
      <c r="BJ143" s="18" t="s">
        <v>78</v>
      </c>
      <c r="BK143" s="205">
        <f t="shared" si="39"/>
        <v>0</v>
      </c>
      <c r="BL143" s="18" t="s">
        <v>169</v>
      </c>
      <c r="BM143" s="204" t="s">
        <v>715</v>
      </c>
    </row>
    <row r="144" spans="1:65" s="2" customFormat="1" ht="16.5" customHeight="1">
      <c r="A144" s="35"/>
      <c r="B144" s="36"/>
      <c r="C144" s="193" t="s">
        <v>436</v>
      </c>
      <c r="D144" s="193" t="s">
        <v>164</v>
      </c>
      <c r="E144" s="194" t="s">
        <v>2877</v>
      </c>
      <c r="F144" s="195" t="s">
        <v>3125</v>
      </c>
      <c r="G144" s="196" t="s">
        <v>2204</v>
      </c>
      <c r="H144" s="197">
        <v>6</v>
      </c>
      <c r="I144" s="198"/>
      <c r="J144" s="199">
        <f t="shared" si="30"/>
        <v>0</v>
      </c>
      <c r="K144" s="195" t="s">
        <v>19</v>
      </c>
      <c r="L144" s="40"/>
      <c r="M144" s="200" t="s">
        <v>19</v>
      </c>
      <c r="N144" s="201" t="s">
        <v>42</v>
      </c>
      <c r="O144" s="65"/>
      <c r="P144" s="202">
        <f t="shared" si="31"/>
        <v>0</v>
      </c>
      <c r="Q144" s="202">
        <v>0</v>
      </c>
      <c r="R144" s="202">
        <f t="shared" si="32"/>
        <v>0</v>
      </c>
      <c r="S144" s="202">
        <v>0</v>
      </c>
      <c r="T144" s="203">
        <f t="shared" si="33"/>
        <v>0</v>
      </c>
      <c r="U144" s="35"/>
      <c r="V144" s="35"/>
      <c r="W144" s="35"/>
      <c r="X144" s="35"/>
      <c r="Y144" s="35"/>
      <c r="Z144" s="35"/>
      <c r="AA144" s="35"/>
      <c r="AB144" s="35"/>
      <c r="AC144" s="35"/>
      <c r="AD144" s="35"/>
      <c r="AE144" s="35"/>
      <c r="AR144" s="204" t="s">
        <v>169</v>
      </c>
      <c r="AT144" s="204" t="s">
        <v>164</v>
      </c>
      <c r="AU144" s="204" t="s">
        <v>78</v>
      </c>
      <c r="AY144" s="18" t="s">
        <v>162</v>
      </c>
      <c r="BE144" s="205">
        <f t="shared" si="34"/>
        <v>0</v>
      </c>
      <c r="BF144" s="205">
        <f t="shared" si="35"/>
        <v>0</v>
      </c>
      <c r="BG144" s="205">
        <f t="shared" si="36"/>
        <v>0</v>
      </c>
      <c r="BH144" s="205">
        <f t="shared" si="37"/>
        <v>0</v>
      </c>
      <c r="BI144" s="205">
        <f t="shared" si="38"/>
        <v>0</v>
      </c>
      <c r="BJ144" s="18" t="s">
        <v>78</v>
      </c>
      <c r="BK144" s="205">
        <f t="shared" si="39"/>
        <v>0</v>
      </c>
      <c r="BL144" s="18" t="s">
        <v>169</v>
      </c>
      <c r="BM144" s="204" t="s">
        <v>723</v>
      </c>
    </row>
    <row r="145" spans="1:65" s="2" customFormat="1" ht="16.5" customHeight="1">
      <c r="A145" s="35"/>
      <c r="B145" s="36"/>
      <c r="C145" s="193" t="s">
        <v>440</v>
      </c>
      <c r="D145" s="193" t="s">
        <v>164</v>
      </c>
      <c r="E145" s="194" t="s">
        <v>2880</v>
      </c>
      <c r="F145" s="195" t="s">
        <v>3126</v>
      </c>
      <c r="G145" s="196" t="s">
        <v>2204</v>
      </c>
      <c r="H145" s="197">
        <v>1</v>
      </c>
      <c r="I145" s="198"/>
      <c r="J145" s="199">
        <f t="shared" si="30"/>
        <v>0</v>
      </c>
      <c r="K145" s="195" t="s">
        <v>19</v>
      </c>
      <c r="L145" s="40"/>
      <c r="M145" s="200" t="s">
        <v>19</v>
      </c>
      <c r="N145" s="201" t="s">
        <v>42</v>
      </c>
      <c r="O145" s="65"/>
      <c r="P145" s="202">
        <f t="shared" si="31"/>
        <v>0</v>
      </c>
      <c r="Q145" s="202">
        <v>0</v>
      </c>
      <c r="R145" s="202">
        <f t="shared" si="32"/>
        <v>0</v>
      </c>
      <c r="S145" s="202">
        <v>0</v>
      </c>
      <c r="T145" s="203">
        <f t="shared" si="33"/>
        <v>0</v>
      </c>
      <c r="U145" s="35"/>
      <c r="V145" s="35"/>
      <c r="W145" s="35"/>
      <c r="X145" s="35"/>
      <c r="Y145" s="35"/>
      <c r="Z145" s="35"/>
      <c r="AA145" s="35"/>
      <c r="AB145" s="35"/>
      <c r="AC145" s="35"/>
      <c r="AD145" s="35"/>
      <c r="AE145" s="35"/>
      <c r="AR145" s="204" t="s">
        <v>169</v>
      </c>
      <c r="AT145" s="204" t="s">
        <v>164</v>
      </c>
      <c r="AU145" s="204" t="s">
        <v>78</v>
      </c>
      <c r="AY145" s="18" t="s">
        <v>162</v>
      </c>
      <c r="BE145" s="205">
        <f t="shared" si="34"/>
        <v>0</v>
      </c>
      <c r="BF145" s="205">
        <f t="shared" si="35"/>
        <v>0</v>
      </c>
      <c r="BG145" s="205">
        <f t="shared" si="36"/>
        <v>0</v>
      </c>
      <c r="BH145" s="205">
        <f t="shared" si="37"/>
        <v>0</v>
      </c>
      <c r="BI145" s="205">
        <f t="shared" si="38"/>
        <v>0</v>
      </c>
      <c r="BJ145" s="18" t="s">
        <v>78</v>
      </c>
      <c r="BK145" s="205">
        <f t="shared" si="39"/>
        <v>0</v>
      </c>
      <c r="BL145" s="18" t="s">
        <v>169</v>
      </c>
      <c r="BM145" s="204" t="s">
        <v>735</v>
      </c>
    </row>
    <row r="146" spans="1:65" s="2" customFormat="1" ht="16.5" customHeight="1">
      <c r="A146" s="35"/>
      <c r="B146" s="36"/>
      <c r="C146" s="193" t="s">
        <v>444</v>
      </c>
      <c r="D146" s="193" t="s">
        <v>164</v>
      </c>
      <c r="E146" s="194" t="s">
        <v>2883</v>
      </c>
      <c r="F146" s="195" t="s">
        <v>3096</v>
      </c>
      <c r="G146" s="196" t="s">
        <v>245</v>
      </c>
      <c r="H146" s="197">
        <v>1</v>
      </c>
      <c r="I146" s="198"/>
      <c r="J146" s="199">
        <f t="shared" si="30"/>
        <v>0</v>
      </c>
      <c r="K146" s="195" t="s">
        <v>19</v>
      </c>
      <c r="L146" s="40"/>
      <c r="M146" s="200" t="s">
        <v>19</v>
      </c>
      <c r="N146" s="201" t="s">
        <v>42</v>
      </c>
      <c r="O146" s="65"/>
      <c r="P146" s="202">
        <f t="shared" si="31"/>
        <v>0</v>
      </c>
      <c r="Q146" s="202">
        <v>0</v>
      </c>
      <c r="R146" s="202">
        <f t="shared" si="32"/>
        <v>0</v>
      </c>
      <c r="S146" s="202">
        <v>0</v>
      </c>
      <c r="T146" s="203">
        <f t="shared" si="33"/>
        <v>0</v>
      </c>
      <c r="U146" s="35"/>
      <c r="V146" s="35"/>
      <c r="W146" s="35"/>
      <c r="X146" s="35"/>
      <c r="Y146" s="35"/>
      <c r="Z146" s="35"/>
      <c r="AA146" s="35"/>
      <c r="AB146" s="35"/>
      <c r="AC146" s="35"/>
      <c r="AD146" s="35"/>
      <c r="AE146" s="35"/>
      <c r="AR146" s="204" t="s">
        <v>169</v>
      </c>
      <c r="AT146" s="204" t="s">
        <v>164</v>
      </c>
      <c r="AU146" s="204" t="s">
        <v>78</v>
      </c>
      <c r="AY146" s="18" t="s">
        <v>162</v>
      </c>
      <c r="BE146" s="205">
        <f t="shared" si="34"/>
        <v>0</v>
      </c>
      <c r="BF146" s="205">
        <f t="shared" si="35"/>
        <v>0</v>
      </c>
      <c r="BG146" s="205">
        <f t="shared" si="36"/>
        <v>0</v>
      </c>
      <c r="BH146" s="205">
        <f t="shared" si="37"/>
        <v>0</v>
      </c>
      <c r="BI146" s="205">
        <f t="shared" si="38"/>
        <v>0</v>
      </c>
      <c r="BJ146" s="18" t="s">
        <v>78</v>
      </c>
      <c r="BK146" s="205">
        <f t="shared" si="39"/>
        <v>0</v>
      </c>
      <c r="BL146" s="18" t="s">
        <v>169</v>
      </c>
      <c r="BM146" s="204" t="s">
        <v>748</v>
      </c>
    </row>
    <row r="147" spans="1:65" s="2" customFormat="1" ht="16.5" customHeight="1">
      <c r="A147" s="35"/>
      <c r="B147" s="36"/>
      <c r="C147" s="193" t="s">
        <v>450</v>
      </c>
      <c r="D147" s="193" t="s">
        <v>164</v>
      </c>
      <c r="E147" s="194" t="s">
        <v>2885</v>
      </c>
      <c r="F147" s="195" t="s">
        <v>3127</v>
      </c>
      <c r="G147" s="196" t="s">
        <v>2204</v>
      </c>
      <c r="H147" s="197">
        <v>2</v>
      </c>
      <c r="I147" s="198"/>
      <c r="J147" s="199">
        <f t="shared" si="30"/>
        <v>0</v>
      </c>
      <c r="K147" s="195" t="s">
        <v>19</v>
      </c>
      <c r="L147" s="40"/>
      <c r="M147" s="200" t="s">
        <v>19</v>
      </c>
      <c r="N147" s="201" t="s">
        <v>42</v>
      </c>
      <c r="O147" s="65"/>
      <c r="P147" s="202">
        <f t="shared" si="31"/>
        <v>0</v>
      </c>
      <c r="Q147" s="202">
        <v>0</v>
      </c>
      <c r="R147" s="202">
        <f t="shared" si="32"/>
        <v>0</v>
      </c>
      <c r="S147" s="202">
        <v>0</v>
      </c>
      <c r="T147" s="203">
        <f t="shared" si="33"/>
        <v>0</v>
      </c>
      <c r="U147" s="35"/>
      <c r="V147" s="35"/>
      <c r="W147" s="35"/>
      <c r="X147" s="35"/>
      <c r="Y147" s="35"/>
      <c r="Z147" s="35"/>
      <c r="AA147" s="35"/>
      <c r="AB147" s="35"/>
      <c r="AC147" s="35"/>
      <c r="AD147" s="35"/>
      <c r="AE147" s="35"/>
      <c r="AR147" s="204" t="s">
        <v>169</v>
      </c>
      <c r="AT147" s="204" t="s">
        <v>164</v>
      </c>
      <c r="AU147" s="204" t="s">
        <v>78</v>
      </c>
      <c r="AY147" s="18" t="s">
        <v>162</v>
      </c>
      <c r="BE147" s="205">
        <f t="shared" si="34"/>
        <v>0</v>
      </c>
      <c r="BF147" s="205">
        <f t="shared" si="35"/>
        <v>0</v>
      </c>
      <c r="BG147" s="205">
        <f t="shared" si="36"/>
        <v>0</v>
      </c>
      <c r="BH147" s="205">
        <f t="shared" si="37"/>
        <v>0</v>
      </c>
      <c r="BI147" s="205">
        <f t="shared" si="38"/>
        <v>0</v>
      </c>
      <c r="BJ147" s="18" t="s">
        <v>78</v>
      </c>
      <c r="BK147" s="205">
        <f t="shared" si="39"/>
        <v>0</v>
      </c>
      <c r="BL147" s="18" t="s">
        <v>169</v>
      </c>
      <c r="BM147" s="204" t="s">
        <v>761</v>
      </c>
    </row>
    <row r="148" spans="1:65" s="12" customFormat="1" ht="25.9" customHeight="1">
      <c r="B148" s="177"/>
      <c r="C148" s="178"/>
      <c r="D148" s="179" t="s">
        <v>70</v>
      </c>
      <c r="E148" s="180" t="s">
        <v>2887</v>
      </c>
      <c r="F148" s="180" t="s">
        <v>3128</v>
      </c>
      <c r="G148" s="178"/>
      <c r="H148" s="178"/>
      <c r="I148" s="181"/>
      <c r="J148" s="182">
        <f>BK148</f>
        <v>0</v>
      </c>
      <c r="K148" s="178"/>
      <c r="L148" s="183"/>
      <c r="M148" s="184"/>
      <c r="N148" s="185"/>
      <c r="O148" s="185"/>
      <c r="P148" s="186">
        <f>SUM(P149:P153)</f>
        <v>0</v>
      </c>
      <c r="Q148" s="185"/>
      <c r="R148" s="186">
        <f>SUM(R149:R153)</f>
        <v>0</v>
      </c>
      <c r="S148" s="185"/>
      <c r="T148" s="187">
        <f>SUM(T149:T153)</f>
        <v>0</v>
      </c>
      <c r="AR148" s="188" t="s">
        <v>78</v>
      </c>
      <c r="AT148" s="189" t="s">
        <v>70</v>
      </c>
      <c r="AU148" s="189" t="s">
        <v>71</v>
      </c>
      <c r="AY148" s="188" t="s">
        <v>162</v>
      </c>
      <c r="BK148" s="190">
        <f>SUM(BK149:BK153)</f>
        <v>0</v>
      </c>
    </row>
    <row r="149" spans="1:65" s="2" customFormat="1" ht="16.5" customHeight="1">
      <c r="A149" s="35"/>
      <c r="B149" s="36"/>
      <c r="C149" s="193" t="s">
        <v>454</v>
      </c>
      <c r="D149" s="193" t="s">
        <v>164</v>
      </c>
      <c r="E149" s="194" t="s">
        <v>2889</v>
      </c>
      <c r="F149" s="195" t="s">
        <v>3129</v>
      </c>
      <c r="G149" s="196" t="s">
        <v>2204</v>
      </c>
      <c r="H149" s="197">
        <v>2</v>
      </c>
      <c r="I149" s="198"/>
      <c r="J149" s="199">
        <f>ROUND(I149*H149,2)</f>
        <v>0</v>
      </c>
      <c r="K149" s="195" t="s">
        <v>19</v>
      </c>
      <c r="L149" s="40"/>
      <c r="M149" s="200" t="s">
        <v>19</v>
      </c>
      <c r="N149" s="201" t="s">
        <v>42</v>
      </c>
      <c r="O149" s="65"/>
      <c r="P149" s="202">
        <f>O149*H149</f>
        <v>0</v>
      </c>
      <c r="Q149" s="202">
        <v>0</v>
      </c>
      <c r="R149" s="202">
        <f>Q149*H149</f>
        <v>0</v>
      </c>
      <c r="S149" s="202">
        <v>0</v>
      </c>
      <c r="T149" s="203">
        <f>S149*H149</f>
        <v>0</v>
      </c>
      <c r="U149" s="35"/>
      <c r="V149" s="35"/>
      <c r="W149" s="35"/>
      <c r="X149" s="35"/>
      <c r="Y149" s="35"/>
      <c r="Z149" s="35"/>
      <c r="AA149" s="35"/>
      <c r="AB149" s="35"/>
      <c r="AC149" s="35"/>
      <c r="AD149" s="35"/>
      <c r="AE149" s="35"/>
      <c r="AR149" s="204" t="s">
        <v>169</v>
      </c>
      <c r="AT149" s="204" t="s">
        <v>164</v>
      </c>
      <c r="AU149" s="204" t="s">
        <v>78</v>
      </c>
      <c r="AY149" s="18" t="s">
        <v>162</v>
      </c>
      <c r="BE149" s="205">
        <f>IF(N149="základní",J149,0)</f>
        <v>0</v>
      </c>
      <c r="BF149" s="205">
        <f>IF(N149="snížená",J149,0)</f>
        <v>0</v>
      </c>
      <c r="BG149" s="205">
        <f>IF(N149="zákl. přenesená",J149,0)</f>
        <v>0</v>
      </c>
      <c r="BH149" s="205">
        <f>IF(N149="sníž. přenesená",J149,0)</f>
        <v>0</v>
      </c>
      <c r="BI149" s="205">
        <f>IF(N149="nulová",J149,0)</f>
        <v>0</v>
      </c>
      <c r="BJ149" s="18" t="s">
        <v>78</v>
      </c>
      <c r="BK149" s="205">
        <f>ROUND(I149*H149,2)</f>
        <v>0</v>
      </c>
      <c r="BL149" s="18" t="s">
        <v>169</v>
      </c>
      <c r="BM149" s="204" t="s">
        <v>771</v>
      </c>
    </row>
    <row r="150" spans="1:65" s="2" customFormat="1" ht="16.5" customHeight="1">
      <c r="A150" s="35"/>
      <c r="B150" s="36"/>
      <c r="C150" s="193" t="s">
        <v>464</v>
      </c>
      <c r="D150" s="193" t="s">
        <v>164</v>
      </c>
      <c r="E150" s="194" t="s">
        <v>2892</v>
      </c>
      <c r="F150" s="195" t="s">
        <v>3130</v>
      </c>
      <c r="G150" s="196" t="s">
        <v>245</v>
      </c>
      <c r="H150" s="197">
        <v>30</v>
      </c>
      <c r="I150" s="198"/>
      <c r="J150" s="199">
        <f>ROUND(I150*H150,2)</f>
        <v>0</v>
      </c>
      <c r="K150" s="195" t="s">
        <v>19</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78</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783</v>
      </c>
    </row>
    <row r="151" spans="1:65" s="2" customFormat="1" ht="16.5" customHeight="1">
      <c r="A151" s="35"/>
      <c r="B151" s="36"/>
      <c r="C151" s="193" t="s">
        <v>472</v>
      </c>
      <c r="D151" s="193" t="s">
        <v>164</v>
      </c>
      <c r="E151" s="194" t="s">
        <v>2895</v>
      </c>
      <c r="F151" s="195" t="s">
        <v>3131</v>
      </c>
      <c r="G151" s="196" t="s">
        <v>2204</v>
      </c>
      <c r="H151" s="197">
        <v>2</v>
      </c>
      <c r="I151" s="198"/>
      <c r="J151" s="199">
        <f>ROUND(I151*H151,2)</f>
        <v>0</v>
      </c>
      <c r="K151" s="195" t="s">
        <v>19</v>
      </c>
      <c r="L151" s="40"/>
      <c r="M151" s="200" t="s">
        <v>19</v>
      </c>
      <c r="N151" s="201" t="s">
        <v>42</v>
      </c>
      <c r="O151" s="65"/>
      <c r="P151" s="202">
        <f>O151*H151</f>
        <v>0</v>
      </c>
      <c r="Q151" s="202">
        <v>0</v>
      </c>
      <c r="R151" s="202">
        <f>Q151*H151</f>
        <v>0</v>
      </c>
      <c r="S151" s="202">
        <v>0</v>
      </c>
      <c r="T151" s="203">
        <f>S151*H151</f>
        <v>0</v>
      </c>
      <c r="U151" s="35"/>
      <c r="V151" s="35"/>
      <c r="W151" s="35"/>
      <c r="X151" s="35"/>
      <c r="Y151" s="35"/>
      <c r="Z151" s="35"/>
      <c r="AA151" s="35"/>
      <c r="AB151" s="35"/>
      <c r="AC151" s="35"/>
      <c r="AD151" s="35"/>
      <c r="AE151" s="35"/>
      <c r="AR151" s="204" t="s">
        <v>169</v>
      </c>
      <c r="AT151" s="204" t="s">
        <v>164</v>
      </c>
      <c r="AU151" s="204" t="s">
        <v>78</v>
      </c>
      <c r="AY151" s="18" t="s">
        <v>162</v>
      </c>
      <c r="BE151" s="205">
        <f>IF(N151="základní",J151,0)</f>
        <v>0</v>
      </c>
      <c r="BF151" s="205">
        <f>IF(N151="snížená",J151,0)</f>
        <v>0</v>
      </c>
      <c r="BG151" s="205">
        <f>IF(N151="zákl. přenesená",J151,0)</f>
        <v>0</v>
      </c>
      <c r="BH151" s="205">
        <f>IF(N151="sníž. přenesená",J151,0)</f>
        <v>0</v>
      </c>
      <c r="BI151" s="205">
        <f>IF(N151="nulová",J151,0)</f>
        <v>0</v>
      </c>
      <c r="BJ151" s="18" t="s">
        <v>78</v>
      </c>
      <c r="BK151" s="205">
        <f>ROUND(I151*H151,2)</f>
        <v>0</v>
      </c>
      <c r="BL151" s="18" t="s">
        <v>169</v>
      </c>
      <c r="BM151" s="204" t="s">
        <v>796</v>
      </c>
    </row>
    <row r="152" spans="1:65" s="2" customFormat="1" ht="16.5" customHeight="1">
      <c r="A152" s="35"/>
      <c r="B152" s="36"/>
      <c r="C152" s="193" t="s">
        <v>476</v>
      </c>
      <c r="D152" s="193" t="s">
        <v>164</v>
      </c>
      <c r="E152" s="194" t="s">
        <v>2898</v>
      </c>
      <c r="F152" s="195" t="s">
        <v>3132</v>
      </c>
      <c r="G152" s="196" t="s">
        <v>2204</v>
      </c>
      <c r="H152" s="197">
        <v>2</v>
      </c>
      <c r="I152" s="198"/>
      <c r="J152" s="199">
        <f>ROUND(I152*H152,2)</f>
        <v>0</v>
      </c>
      <c r="K152" s="195" t="s">
        <v>19</v>
      </c>
      <c r="L152" s="40"/>
      <c r="M152" s="200" t="s">
        <v>19</v>
      </c>
      <c r="N152" s="201" t="s">
        <v>42</v>
      </c>
      <c r="O152" s="65"/>
      <c r="P152" s="202">
        <f>O152*H152</f>
        <v>0</v>
      </c>
      <c r="Q152" s="202">
        <v>0</v>
      </c>
      <c r="R152" s="202">
        <f>Q152*H152</f>
        <v>0</v>
      </c>
      <c r="S152" s="202">
        <v>0</v>
      </c>
      <c r="T152" s="203">
        <f>S152*H152</f>
        <v>0</v>
      </c>
      <c r="U152" s="35"/>
      <c r="V152" s="35"/>
      <c r="W152" s="35"/>
      <c r="X152" s="35"/>
      <c r="Y152" s="35"/>
      <c r="Z152" s="35"/>
      <c r="AA152" s="35"/>
      <c r="AB152" s="35"/>
      <c r="AC152" s="35"/>
      <c r="AD152" s="35"/>
      <c r="AE152" s="35"/>
      <c r="AR152" s="204" t="s">
        <v>169</v>
      </c>
      <c r="AT152" s="204" t="s">
        <v>164</v>
      </c>
      <c r="AU152" s="204" t="s">
        <v>78</v>
      </c>
      <c r="AY152" s="18" t="s">
        <v>162</v>
      </c>
      <c r="BE152" s="205">
        <f>IF(N152="základní",J152,0)</f>
        <v>0</v>
      </c>
      <c r="BF152" s="205">
        <f>IF(N152="snížená",J152,0)</f>
        <v>0</v>
      </c>
      <c r="BG152" s="205">
        <f>IF(N152="zákl. přenesená",J152,0)</f>
        <v>0</v>
      </c>
      <c r="BH152" s="205">
        <f>IF(N152="sníž. přenesená",J152,0)</f>
        <v>0</v>
      </c>
      <c r="BI152" s="205">
        <f>IF(N152="nulová",J152,0)</f>
        <v>0</v>
      </c>
      <c r="BJ152" s="18" t="s">
        <v>78</v>
      </c>
      <c r="BK152" s="205">
        <f>ROUND(I152*H152,2)</f>
        <v>0</v>
      </c>
      <c r="BL152" s="18" t="s">
        <v>169</v>
      </c>
      <c r="BM152" s="204" t="s">
        <v>805</v>
      </c>
    </row>
    <row r="153" spans="1:65" s="2" customFormat="1" ht="16.5" customHeight="1">
      <c r="A153" s="35"/>
      <c r="B153" s="36"/>
      <c r="C153" s="193" t="s">
        <v>478</v>
      </c>
      <c r="D153" s="193" t="s">
        <v>164</v>
      </c>
      <c r="E153" s="194" t="s">
        <v>2901</v>
      </c>
      <c r="F153" s="195" t="s">
        <v>3133</v>
      </c>
      <c r="G153" s="196" t="s">
        <v>250</v>
      </c>
      <c r="H153" s="197">
        <v>10</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78</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820</v>
      </c>
    </row>
    <row r="154" spans="1:65" s="12" customFormat="1" ht="25.9" customHeight="1">
      <c r="B154" s="177"/>
      <c r="C154" s="178"/>
      <c r="D154" s="179" t="s">
        <v>70</v>
      </c>
      <c r="E154" s="180" t="s">
        <v>3134</v>
      </c>
      <c r="F154" s="180" t="s">
        <v>3135</v>
      </c>
      <c r="G154" s="178"/>
      <c r="H154" s="178"/>
      <c r="I154" s="181"/>
      <c r="J154" s="182">
        <f>BK154</f>
        <v>0</v>
      </c>
      <c r="K154" s="178"/>
      <c r="L154" s="183"/>
      <c r="M154" s="184"/>
      <c r="N154" s="185"/>
      <c r="O154" s="185"/>
      <c r="P154" s="186">
        <f>SUM(P155:P159)</f>
        <v>0</v>
      </c>
      <c r="Q154" s="185"/>
      <c r="R154" s="186">
        <f>SUM(R155:R159)</f>
        <v>0</v>
      </c>
      <c r="S154" s="185"/>
      <c r="T154" s="187">
        <f>SUM(T155:T159)</f>
        <v>0</v>
      </c>
      <c r="AR154" s="188" t="s">
        <v>78</v>
      </c>
      <c r="AT154" s="189" t="s">
        <v>70</v>
      </c>
      <c r="AU154" s="189" t="s">
        <v>71</v>
      </c>
      <c r="AY154" s="188" t="s">
        <v>162</v>
      </c>
      <c r="BK154" s="190">
        <f>SUM(BK155:BK159)</f>
        <v>0</v>
      </c>
    </row>
    <row r="155" spans="1:65" s="2" customFormat="1" ht="16.5" customHeight="1">
      <c r="A155" s="35"/>
      <c r="B155" s="36"/>
      <c r="C155" s="193" t="s">
        <v>483</v>
      </c>
      <c r="D155" s="193" t="s">
        <v>164</v>
      </c>
      <c r="E155" s="194" t="s">
        <v>3136</v>
      </c>
      <c r="F155" s="195" t="s">
        <v>3055</v>
      </c>
      <c r="G155" s="196" t="s">
        <v>2926</v>
      </c>
      <c r="H155" s="197">
        <v>1</v>
      </c>
      <c r="I155" s="198"/>
      <c r="J155" s="199">
        <f>ROUND(I155*H155,2)</f>
        <v>0</v>
      </c>
      <c r="K155" s="195" t="s">
        <v>19</v>
      </c>
      <c r="L155" s="40"/>
      <c r="M155" s="200" t="s">
        <v>19</v>
      </c>
      <c r="N155" s="201" t="s">
        <v>42</v>
      </c>
      <c r="O155" s="65"/>
      <c r="P155" s="202">
        <f>O155*H155</f>
        <v>0</v>
      </c>
      <c r="Q155" s="202">
        <v>0</v>
      </c>
      <c r="R155" s="202">
        <f>Q155*H155</f>
        <v>0</v>
      </c>
      <c r="S155" s="202">
        <v>0</v>
      </c>
      <c r="T155" s="203">
        <f>S155*H155</f>
        <v>0</v>
      </c>
      <c r="U155" s="35"/>
      <c r="V155" s="35"/>
      <c r="W155" s="35"/>
      <c r="X155" s="35"/>
      <c r="Y155" s="35"/>
      <c r="Z155" s="35"/>
      <c r="AA155" s="35"/>
      <c r="AB155" s="35"/>
      <c r="AC155" s="35"/>
      <c r="AD155" s="35"/>
      <c r="AE155" s="35"/>
      <c r="AR155" s="204" t="s">
        <v>169</v>
      </c>
      <c r="AT155" s="204" t="s">
        <v>164</v>
      </c>
      <c r="AU155" s="204" t="s">
        <v>78</v>
      </c>
      <c r="AY155" s="18" t="s">
        <v>162</v>
      </c>
      <c r="BE155" s="205">
        <f>IF(N155="základní",J155,0)</f>
        <v>0</v>
      </c>
      <c r="BF155" s="205">
        <f>IF(N155="snížená",J155,0)</f>
        <v>0</v>
      </c>
      <c r="BG155" s="205">
        <f>IF(N155="zákl. přenesená",J155,0)</f>
        <v>0</v>
      </c>
      <c r="BH155" s="205">
        <f>IF(N155="sníž. přenesená",J155,0)</f>
        <v>0</v>
      </c>
      <c r="BI155" s="205">
        <f>IF(N155="nulová",J155,0)</f>
        <v>0</v>
      </c>
      <c r="BJ155" s="18" t="s">
        <v>78</v>
      </c>
      <c r="BK155" s="205">
        <f>ROUND(I155*H155,2)</f>
        <v>0</v>
      </c>
      <c r="BL155" s="18" t="s">
        <v>169</v>
      </c>
      <c r="BM155" s="204" t="s">
        <v>2707</v>
      </c>
    </row>
    <row r="156" spans="1:65" s="2" customFormat="1" ht="16.5" customHeight="1">
      <c r="A156" s="35"/>
      <c r="B156" s="36"/>
      <c r="C156" s="193" t="s">
        <v>487</v>
      </c>
      <c r="D156" s="193" t="s">
        <v>164</v>
      </c>
      <c r="E156" s="194" t="s">
        <v>3137</v>
      </c>
      <c r="F156" s="195" t="s">
        <v>3138</v>
      </c>
      <c r="G156" s="196" t="s">
        <v>2926</v>
      </c>
      <c r="H156" s="197">
        <v>1</v>
      </c>
      <c r="I156" s="198"/>
      <c r="J156" s="199">
        <f>ROUND(I156*H156,2)</f>
        <v>0</v>
      </c>
      <c r="K156" s="195" t="s">
        <v>19</v>
      </c>
      <c r="L156" s="40"/>
      <c r="M156" s="200" t="s">
        <v>19</v>
      </c>
      <c r="N156" s="201" t="s">
        <v>42</v>
      </c>
      <c r="O156" s="65"/>
      <c r="P156" s="202">
        <f>O156*H156</f>
        <v>0</v>
      </c>
      <c r="Q156" s="202">
        <v>0</v>
      </c>
      <c r="R156" s="202">
        <f>Q156*H156</f>
        <v>0</v>
      </c>
      <c r="S156" s="202">
        <v>0</v>
      </c>
      <c r="T156" s="203">
        <f>S156*H156</f>
        <v>0</v>
      </c>
      <c r="U156" s="35"/>
      <c r="V156" s="35"/>
      <c r="W156" s="35"/>
      <c r="X156" s="35"/>
      <c r="Y156" s="35"/>
      <c r="Z156" s="35"/>
      <c r="AA156" s="35"/>
      <c r="AB156" s="35"/>
      <c r="AC156" s="35"/>
      <c r="AD156" s="35"/>
      <c r="AE156" s="35"/>
      <c r="AR156" s="204" t="s">
        <v>169</v>
      </c>
      <c r="AT156" s="204" t="s">
        <v>164</v>
      </c>
      <c r="AU156" s="204" t="s">
        <v>78</v>
      </c>
      <c r="AY156" s="18" t="s">
        <v>162</v>
      </c>
      <c r="BE156" s="205">
        <f>IF(N156="základní",J156,0)</f>
        <v>0</v>
      </c>
      <c r="BF156" s="205">
        <f>IF(N156="snížená",J156,0)</f>
        <v>0</v>
      </c>
      <c r="BG156" s="205">
        <f>IF(N156="zákl. přenesená",J156,0)</f>
        <v>0</v>
      </c>
      <c r="BH156" s="205">
        <f>IF(N156="sníž. přenesená",J156,0)</f>
        <v>0</v>
      </c>
      <c r="BI156" s="205">
        <f>IF(N156="nulová",J156,0)</f>
        <v>0</v>
      </c>
      <c r="BJ156" s="18" t="s">
        <v>78</v>
      </c>
      <c r="BK156" s="205">
        <f>ROUND(I156*H156,2)</f>
        <v>0</v>
      </c>
      <c r="BL156" s="18" t="s">
        <v>169</v>
      </c>
      <c r="BM156" s="204" t="s">
        <v>832</v>
      </c>
    </row>
    <row r="157" spans="1:65" s="2" customFormat="1" ht="16.5" customHeight="1">
      <c r="A157" s="35"/>
      <c r="B157" s="36"/>
      <c r="C157" s="193" t="s">
        <v>491</v>
      </c>
      <c r="D157" s="193" t="s">
        <v>164</v>
      </c>
      <c r="E157" s="194" t="s">
        <v>3139</v>
      </c>
      <c r="F157" s="195" t="s">
        <v>3140</v>
      </c>
      <c r="G157" s="196" t="s">
        <v>2926</v>
      </c>
      <c r="H157" s="197">
        <v>1</v>
      </c>
      <c r="I157" s="198"/>
      <c r="J157" s="199">
        <f>ROUND(I157*H157,2)</f>
        <v>0</v>
      </c>
      <c r="K157" s="195" t="s">
        <v>19</v>
      </c>
      <c r="L157" s="40"/>
      <c r="M157" s="200" t="s">
        <v>19</v>
      </c>
      <c r="N157" s="201" t="s">
        <v>42</v>
      </c>
      <c r="O157" s="65"/>
      <c r="P157" s="202">
        <f>O157*H157</f>
        <v>0</v>
      </c>
      <c r="Q157" s="202">
        <v>0</v>
      </c>
      <c r="R157" s="202">
        <f>Q157*H157</f>
        <v>0</v>
      </c>
      <c r="S157" s="202">
        <v>0</v>
      </c>
      <c r="T157" s="203">
        <f>S157*H157</f>
        <v>0</v>
      </c>
      <c r="U157" s="35"/>
      <c r="V157" s="35"/>
      <c r="W157" s="35"/>
      <c r="X157" s="35"/>
      <c r="Y157" s="35"/>
      <c r="Z157" s="35"/>
      <c r="AA157" s="35"/>
      <c r="AB157" s="35"/>
      <c r="AC157" s="35"/>
      <c r="AD157" s="35"/>
      <c r="AE157" s="35"/>
      <c r="AR157" s="204" t="s">
        <v>169</v>
      </c>
      <c r="AT157" s="204" t="s">
        <v>164</v>
      </c>
      <c r="AU157" s="204" t="s">
        <v>78</v>
      </c>
      <c r="AY157" s="18" t="s">
        <v>162</v>
      </c>
      <c r="BE157" s="205">
        <f>IF(N157="základní",J157,0)</f>
        <v>0</v>
      </c>
      <c r="BF157" s="205">
        <f>IF(N157="snížená",J157,0)</f>
        <v>0</v>
      </c>
      <c r="BG157" s="205">
        <f>IF(N157="zákl. přenesená",J157,0)</f>
        <v>0</v>
      </c>
      <c r="BH157" s="205">
        <f>IF(N157="sníž. přenesená",J157,0)</f>
        <v>0</v>
      </c>
      <c r="BI157" s="205">
        <f>IF(N157="nulová",J157,0)</f>
        <v>0</v>
      </c>
      <c r="BJ157" s="18" t="s">
        <v>78</v>
      </c>
      <c r="BK157" s="205">
        <f>ROUND(I157*H157,2)</f>
        <v>0</v>
      </c>
      <c r="BL157" s="18" t="s">
        <v>169</v>
      </c>
      <c r="BM157" s="204" t="s">
        <v>843</v>
      </c>
    </row>
    <row r="158" spans="1:65" s="2" customFormat="1" ht="16.5" customHeight="1">
      <c r="A158" s="35"/>
      <c r="B158" s="36"/>
      <c r="C158" s="193" t="s">
        <v>495</v>
      </c>
      <c r="D158" s="193" t="s">
        <v>164</v>
      </c>
      <c r="E158" s="194" t="s">
        <v>3141</v>
      </c>
      <c r="F158" s="195" t="s">
        <v>3142</v>
      </c>
      <c r="G158" s="196" t="s">
        <v>2926</v>
      </c>
      <c r="H158" s="197">
        <v>1</v>
      </c>
      <c r="I158" s="198"/>
      <c r="J158" s="199">
        <f>ROUND(I158*H158,2)</f>
        <v>0</v>
      </c>
      <c r="K158" s="195" t="s">
        <v>19</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78</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852</v>
      </c>
    </row>
    <row r="159" spans="1:65" s="2" customFormat="1" ht="16.5" customHeight="1">
      <c r="A159" s="35"/>
      <c r="B159" s="36"/>
      <c r="C159" s="193" t="s">
        <v>499</v>
      </c>
      <c r="D159" s="193" t="s">
        <v>164</v>
      </c>
      <c r="E159" s="194" t="s">
        <v>3143</v>
      </c>
      <c r="F159" s="195" t="s">
        <v>3063</v>
      </c>
      <c r="G159" s="196" t="s">
        <v>2926</v>
      </c>
      <c r="H159" s="197">
        <v>0</v>
      </c>
      <c r="I159" s="198"/>
      <c r="J159" s="199">
        <f>ROUND(I159*H159,2)</f>
        <v>0</v>
      </c>
      <c r="K159" s="195" t="s">
        <v>19</v>
      </c>
      <c r="L159" s="40"/>
      <c r="M159" s="253" t="s">
        <v>19</v>
      </c>
      <c r="N159" s="254" t="s">
        <v>42</v>
      </c>
      <c r="O159" s="255"/>
      <c r="P159" s="256">
        <f>O159*H159</f>
        <v>0</v>
      </c>
      <c r="Q159" s="256">
        <v>0</v>
      </c>
      <c r="R159" s="256">
        <f>Q159*H159</f>
        <v>0</v>
      </c>
      <c r="S159" s="256">
        <v>0</v>
      </c>
      <c r="T159" s="257">
        <f>S159*H159</f>
        <v>0</v>
      </c>
      <c r="U159" s="35"/>
      <c r="V159" s="35"/>
      <c r="W159" s="35"/>
      <c r="X159" s="35"/>
      <c r="Y159" s="35"/>
      <c r="Z159" s="35"/>
      <c r="AA159" s="35"/>
      <c r="AB159" s="35"/>
      <c r="AC159" s="35"/>
      <c r="AD159" s="35"/>
      <c r="AE159" s="35"/>
      <c r="AR159" s="204" t="s">
        <v>169</v>
      </c>
      <c r="AT159" s="204" t="s">
        <v>164</v>
      </c>
      <c r="AU159" s="204" t="s">
        <v>78</v>
      </c>
      <c r="AY159" s="18" t="s">
        <v>162</v>
      </c>
      <c r="BE159" s="205">
        <f>IF(N159="základní",J159,0)</f>
        <v>0</v>
      </c>
      <c r="BF159" s="205">
        <f>IF(N159="snížená",J159,0)</f>
        <v>0</v>
      </c>
      <c r="BG159" s="205">
        <f>IF(N159="zákl. přenesená",J159,0)</f>
        <v>0</v>
      </c>
      <c r="BH159" s="205">
        <f>IF(N159="sníž. přenesená",J159,0)</f>
        <v>0</v>
      </c>
      <c r="BI159" s="205">
        <f>IF(N159="nulová",J159,0)</f>
        <v>0</v>
      </c>
      <c r="BJ159" s="18" t="s">
        <v>78</v>
      </c>
      <c r="BK159" s="205">
        <f>ROUND(I159*H159,2)</f>
        <v>0</v>
      </c>
      <c r="BL159" s="18" t="s">
        <v>169</v>
      </c>
      <c r="BM159" s="204" t="s">
        <v>859</v>
      </c>
    </row>
    <row r="160" spans="1:65" s="2" customFormat="1" ht="6.95" customHeight="1">
      <c r="A160" s="35"/>
      <c r="B160" s="48"/>
      <c r="C160" s="49"/>
      <c r="D160" s="49"/>
      <c r="E160" s="49"/>
      <c r="F160" s="49"/>
      <c r="G160" s="49"/>
      <c r="H160" s="49"/>
      <c r="I160" s="143"/>
      <c r="J160" s="49"/>
      <c r="K160" s="49"/>
      <c r="L160" s="40"/>
      <c r="M160" s="35"/>
      <c r="O160" s="35"/>
      <c r="P160" s="35"/>
      <c r="Q160" s="35"/>
      <c r="R160" s="35"/>
      <c r="S160" s="35"/>
      <c r="T160" s="35"/>
      <c r="U160" s="35"/>
      <c r="V160" s="35"/>
      <c r="W160" s="35"/>
      <c r="X160" s="35"/>
      <c r="Y160" s="35"/>
      <c r="Z160" s="35"/>
      <c r="AA160" s="35"/>
      <c r="AB160" s="35"/>
      <c r="AC160" s="35"/>
      <c r="AD160" s="35"/>
      <c r="AE160" s="35"/>
    </row>
  </sheetData>
  <sheetProtection algorithmName="SHA-512" hashValue="CS7IMIybTOQwtx6FBrr414r6XPWrkt811q+ur2ZtQVc1Eehy1R54OZmqFcdqIrhYZMg/SGCMNkX0qf4x/1tPyw==" saltValue="LrRirwKuYzTQTvqTlTkz5zW8nb/XcMsw3TpBG6MW7GEZF5Qli0WIWip9XwsBrsbi8yiSeaxa9dxGoPKF2ujOOg==" spinCount="100000" sheet="1" objects="1" scenarios="1" formatColumns="0" formatRows="0" autoFilter="0"/>
  <autoFilter ref="C90:K159" xr:uid="{00000000-0009-0000-0000-000004000000}"/>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28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97</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3144</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ROUND(J95,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ROUND((SUM(BE95:BE281)),  2)</f>
        <v>0</v>
      </c>
      <c r="G35" s="35"/>
      <c r="H35" s="35"/>
      <c r="I35" s="132">
        <v>0.21</v>
      </c>
      <c r="J35" s="131">
        <f>ROUND(((SUM(BE95:BE281))*I35),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ROUND((SUM(BF95:BF281)),  2)</f>
        <v>0</v>
      </c>
      <c r="G36" s="35"/>
      <c r="H36" s="35"/>
      <c r="I36" s="132">
        <v>0.15</v>
      </c>
      <c r="J36" s="131">
        <f>ROUND(((SUM(BF95:BF281))*I36),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ROUND((SUM(BG95:BG281)),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ROUND((SUM(BH95:BH281)),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ROUND((SUM(BI95:BI281)),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D.07 - Elektroinstalace - silnoproud</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J95</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3145</v>
      </c>
      <c r="E64" s="155"/>
      <c r="F64" s="155"/>
      <c r="G64" s="155"/>
      <c r="H64" s="155"/>
      <c r="I64" s="156"/>
      <c r="J64" s="157">
        <f>J96</f>
        <v>0</v>
      </c>
      <c r="K64" s="153"/>
      <c r="L64" s="158"/>
    </row>
    <row r="65" spans="1:31" s="9" customFormat="1" ht="24.95" customHeight="1">
      <c r="B65" s="152"/>
      <c r="C65" s="153"/>
      <c r="D65" s="154" t="s">
        <v>3146</v>
      </c>
      <c r="E65" s="155"/>
      <c r="F65" s="155"/>
      <c r="G65" s="155"/>
      <c r="H65" s="155"/>
      <c r="I65" s="156"/>
      <c r="J65" s="157">
        <f>J101</f>
        <v>0</v>
      </c>
      <c r="K65" s="153"/>
      <c r="L65" s="158"/>
    </row>
    <row r="66" spans="1:31" s="9" customFormat="1" ht="24.95" customHeight="1">
      <c r="B66" s="152"/>
      <c r="C66" s="153"/>
      <c r="D66" s="154" t="s">
        <v>3147</v>
      </c>
      <c r="E66" s="155"/>
      <c r="F66" s="155"/>
      <c r="G66" s="155"/>
      <c r="H66" s="155"/>
      <c r="I66" s="156"/>
      <c r="J66" s="157">
        <f>J129</f>
        <v>0</v>
      </c>
      <c r="K66" s="153"/>
      <c r="L66" s="158"/>
    </row>
    <row r="67" spans="1:31" s="9" customFormat="1" ht="24.95" customHeight="1">
      <c r="B67" s="152"/>
      <c r="C67" s="153"/>
      <c r="D67" s="154" t="s">
        <v>3148</v>
      </c>
      <c r="E67" s="155"/>
      <c r="F67" s="155"/>
      <c r="G67" s="155"/>
      <c r="H67" s="155"/>
      <c r="I67" s="156"/>
      <c r="J67" s="157">
        <f>J155</f>
        <v>0</v>
      </c>
      <c r="K67" s="153"/>
      <c r="L67" s="158"/>
    </row>
    <row r="68" spans="1:31" s="9" customFormat="1" ht="24.95" customHeight="1">
      <c r="B68" s="152"/>
      <c r="C68" s="153"/>
      <c r="D68" s="154" t="s">
        <v>3149</v>
      </c>
      <c r="E68" s="155"/>
      <c r="F68" s="155"/>
      <c r="G68" s="155"/>
      <c r="H68" s="155"/>
      <c r="I68" s="156"/>
      <c r="J68" s="157">
        <f>J192</f>
        <v>0</v>
      </c>
      <c r="K68" s="153"/>
      <c r="L68" s="158"/>
    </row>
    <row r="69" spans="1:31" s="9" customFormat="1" ht="24.95" customHeight="1">
      <c r="B69" s="152"/>
      <c r="C69" s="153"/>
      <c r="D69" s="154" t="s">
        <v>3150</v>
      </c>
      <c r="E69" s="155"/>
      <c r="F69" s="155"/>
      <c r="G69" s="155"/>
      <c r="H69" s="155"/>
      <c r="I69" s="156"/>
      <c r="J69" s="157">
        <f>J242</f>
        <v>0</v>
      </c>
      <c r="K69" s="153"/>
      <c r="L69" s="158"/>
    </row>
    <row r="70" spans="1:31" s="9" customFormat="1" ht="24.95" customHeight="1">
      <c r="B70" s="152"/>
      <c r="C70" s="153"/>
      <c r="D70" s="154" t="s">
        <v>3151</v>
      </c>
      <c r="E70" s="155"/>
      <c r="F70" s="155"/>
      <c r="G70" s="155"/>
      <c r="H70" s="155"/>
      <c r="I70" s="156"/>
      <c r="J70" s="157">
        <f>J246</f>
        <v>0</v>
      </c>
      <c r="K70" s="153"/>
      <c r="L70" s="158"/>
    </row>
    <row r="71" spans="1:31" s="9" customFormat="1" ht="24.95" customHeight="1">
      <c r="B71" s="152"/>
      <c r="C71" s="153"/>
      <c r="D71" s="154" t="s">
        <v>3152</v>
      </c>
      <c r="E71" s="155"/>
      <c r="F71" s="155"/>
      <c r="G71" s="155"/>
      <c r="H71" s="155"/>
      <c r="I71" s="156"/>
      <c r="J71" s="157">
        <f>J258</f>
        <v>0</v>
      </c>
      <c r="K71" s="153"/>
      <c r="L71" s="158"/>
    </row>
    <row r="72" spans="1:31" s="9" customFormat="1" ht="24.95" customHeight="1">
      <c r="B72" s="152"/>
      <c r="C72" s="153"/>
      <c r="D72" s="154" t="s">
        <v>3153</v>
      </c>
      <c r="E72" s="155"/>
      <c r="F72" s="155"/>
      <c r="G72" s="155"/>
      <c r="H72" s="155"/>
      <c r="I72" s="156"/>
      <c r="J72" s="157">
        <f>J268</f>
        <v>0</v>
      </c>
      <c r="K72" s="153"/>
      <c r="L72" s="158"/>
    </row>
    <row r="73" spans="1:31" s="9" customFormat="1" ht="24.95" customHeight="1">
      <c r="B73" s="152"/>
      <c r="C73" s="153"/>
      <c r="D73" s="154" t="s">
        <v>3154</v>
      </c>
      <c r="E73" s="155"/>
      <c r="F73" s="155"/>
      <c r="G73" s="155"/>
      <c r="H73" s="155"/>
      <c r="I73" s="156"/>
      <c r="J73" s="157">
        <f>J275</f>
        <v>0</v>
      </c>
      <c r="K73" s="153"/>
      <c r="L73" s="158"/>
    </row>
    <row r="74" spans="1:31" s="2" customFormat="1" ht="21.75" customHeight="1">
      <c r="A74" s="35"/>
      <c r="B74" s="36"/>
      <c r="C74" s="37"/>
      <c r="D74" s="37"/>
      <c r="E74" s="37"/>
      <c r="F74" s="37"/>
      <c r="G74" s="37"/>
      <c r="H74" s="37"/>
      <c r="I74" s="116"/>
      <c r="J74" s="37"/>
      <c r="K74" s="37"/>
      <c r="L74" s="117"/>
      <c r="S74" s="35"/>
      <c r="T74" s="35"/>
      <c r="U74" s="35"/>
      <c r="V74" s="35"/>
      <c r="W74" s="35"/>
      <c r="X74" s="35"/>
      <c r="Y74" s="35"/>
      <c r="Z74" s="35"/>
      <c r="AA74" s="35"/>
      <c r="AB74" s="35"/>
      <c r="AC74" s="35"/>
      <c r="AD74" s="35"/>
      <c r="AE74" s="35"/>
    </row>
    <row r="75" spans="1:31" s="2" customFormat="1" ht="6.95" customHeight="1">
      <c r="A75" s="35"/>
      <c r="B75" s="48"/>
      <c r="C75" s="49"/>
      <c r="D75" s="49"/>
      <c r="E75" s="49"/>
      <c r="F75" s="49"/>
      <c r="G75" s="49"/>
      <c r="H75" s="49"/>
      <c r="I75" s="143"/>
      <c r="J75" s="49"/>
      <c r="K75" s="49"/>
      <c r="L75" s="117"/>
      <c r="S75" s="35"/>
      <c r="T75" s="35"/>
      <c r="U75" s="35"/>
      <c r="V75" s="35"/>
      <c r="W75" s="35"/>
      <c r="X75" s="35"/>
      <c r="Y75" s="35"/>
      <c r="Z75" s="35"/>
      <c r="AA75" s="35"/>
      <c r="AB75" s="35"/>
      <c r="AC75" s="35"/>
      <c r="AD75" s="35"/>
      <c r="AE75" s="35"/>
    </row>
    <row r="79" spans="1:31" s="2" customFormat="1" ht="6.95" customHeight="1">
      <c r="A79" s="35"/>
      <c r="B79" s="50"/>
      <c r="C79" s="51"/>
      <c r="D79" s="51"/>
      <c r="E79" s="51"/>
      <c r="F79" s="51"/>
      <c r="G79" s="51"/>
      <c r="H79" s="51"/>
      <c r="I79" s="146"/>
      <c r="J79" s="51"/>
      <c r="K79" s="51"/>
      <c r="L79" s="117"/>
      <c r="S79" s="35"/>
      <c r="T79" s="35"/>
      <c r="U79" s="35"/>
      <c r="V79" s="35"/>
      <c r="W79" s="35"/>
      <c r="X79" s="35"/>
      <c r="Y79" s="35"/>
      <c r="Z79" s="35"/>
      <c r="AA79" s="35"/>
      <c r="AB79" s="35"/>
      <c r="AC79" s="35"/>
      <c r="AD79" s="35"/>
      <c r="AE79" s="35"/>
    </row>
    <row r="80" spans="1:31" s="2" customFormat="1" ht="24.95" customHeight="1">
      <c r="A80" s="35"/>
      <c r="B80" s="36"/>
      <c r="C80" s="24" t="s">
        <v>147</v>
      </c>
      <c r="D80" s="37"/>
      <c r="E80" s="37"/>
      <c r="F80" s="37"/>
      <c r="G80" s="37"/>
      <c r="H80" s="37"/>
      <c r="I80" s="116"/>
      <c r="J80" s="37"/>
      <c r="K80" s="37"/>
      <c r="L80" s="117"/>
      <c r="S80" s="35"/>
      <c r="T80" s="35"/>
      <c r="U80" s="35"/>
      <c r="V80" s="35"/>
      <c r="W80" s="35"/>
      <c r="X80" s="35"/>
      <c r="Y80" s="35"/>
      <c r="Z80" s="35"/>
      <c r="AA80" s="35"/>
      <c r="AB80" s="35"/>
      <c r="AC80" s="35"/>
      <c r="AD80" s="35"/>
      <c r="AE80" s="35"/>
    </row>
    <row r="81" spans="1:63" s="2" customFormat="1" ht="6.95" customHeight="1">
      <c r="A81" s="35"/>
      <c r="B81" s="36"/>
      <c r="C81" s="37"/>
      <c r="D81" s="37"/>
      <c r="E81" s="37"/>
      <c r="F81" s="37"/>
      <c r="G81" s="37"/>
      <c r="H81" s="37"/>
      <c r="I81" s="116"/>
      <c r="J81" s="37"/>
      <c r="K81" s="37"/>
      <c r="L81" s="117"/>
      <c r="S81" s="35"/>
      <c r="T81" s="35"/>
      <c r="U81" s="35"/>
      <c r="V81" s="35"/>
      <c r="W81" s="35"/>
      <c r="X81" s="35"/>
      <c r="Y81" s="35"/>
      <c r="Z81" s="35"/>
      <c r="AA81" s="35"/>
      <c r="AB81" s="35"/>
      <c r="AC81" s="35"/>
      <c r="AD81" s="35"/>
      <c r="AE81" s="35"/>
    </row>
    <row r="82" spans="1:63" s="2" customFormat="1" ht="12" customHeight="1">
      <c r="A82" s="35"/>
      <c r="B82" s="36"/>
      <c r="C82" s="30" t="s">
        <v>16</v>
      </c>
      <c r="D82" s="37"/>
      <c r="E82" s="37"/>
      <c r="F82" s="37"/>
      <c r="G82" s="37"/>
      <c r="H82" s="37"/>
      <c r="I82" s="116"/>
      <c r="J82" s="37"/>
      <c r="K82" s="37"/>
      <c r="L82" s="117"/>
      <c r="S82" s="35"/>
      <c r="T82" s="35"/>
      <c r="U82" s="35"/>
      <c r="V82" s="35"/>
      <c r="W82" s="35"/>
      <c r="X82" s="35"/>
      <c r="Y82" s="35"/>
      <c r="Z82" s="35"/>
      <c r="AA82" s="35"/>
      <c r="AB82" s="35"/>
      <c r="AC82" s="35"/>
      <c r="AD82" s="35"/>
      <c r="AE82" s="35"/>
    </row>
    <row r="83" spans="1:63" s="2" customFormat="1" ht="16.5" customHeight="1">
      <c r="A83" s="35"/>
      <c r="B83" s="36"/>
      <c r="C83" s="37"/>
      <c r="D83" s="37"/>
      <c r="E83" s="387" t="str">
        <f>E7</f>
        <v>Sportovní hala Sušice</v>
      </c>
      <c r="F83" s="388"/>
      <c r="G83" s="388"/>
      <c r="H83" s="388"/>
      <c r="I83" s="116"/>
      <c r="J83" s="37"/>
      <c r="K83" s="37"/>
      <c r="L83" s="117"/>
      <c r="S83" s="35"/>
      <c r="T83" s="35"/>
      <c r="U83" s="35"/>
      <c r="V83" s="35"/>
      <c r="W83" s="35"/>
      <c r="X83" s="35"/>
      <c r="Y83" s="35"/>
      <c r="Z83" s="35"/>
      <c r="AA83" s="35"/>
      <c r="AB83" s="35"/>
      <c r="AC83" s="35"/>
      <c r="AD83" s="35"/>
      <c r="AE83" s="35"/>
    </row>
    <row r="84" spans="1:63" s="1" customFormat="1" ht="12" customHeight="1">
      <c r="B84" s="22"/>
      <c r="C84" s="30" t="s">
        <v>105</v>
      </c>
      <c r="D84" s="23"/>
      <c r="E84" s="23"/>
      <c r="F84" s="23"/>
      <c r="G84" s="23"/>
      <c r="H84" s="23"/>
      <c r="I84" s="109"/>
      <c r="J84" s="23"/>
      <c r="K84" s="23"/>
      <c r="L84" s="21"/>
    </row>
    <row r="85" spans="1:63" s="2" customFormat="1" ht="16.5" customHeight="1">
      <c r="A85" s="35"/>
      <c r="B85" s="36"/>
      <c r="C85" s="37"/>
      <c r="D85" s="37"/>
      <c r="E85" s="387" t="s">
        <v>106</v>
      </c>
      <c r="F85" s="389"/>
      <c r="G85" s="389"/>
      <c r="H85" s="389"/>
      <c r="I85" s="116"/>
      <c r="J85" s="37"/>
      <c r="K85" s="37"/>
      <c r="L85" s="117"/>
      <c r="S85" s="35"/>
      <c r="T85" s="35"/>
      <c r="U85" s="35"/>
      <c r="V85" s="35"/>
      <c r="W85" s="35"/>
      <c r="X85" s="35"/>
      <c r="Y85" s="35"/>
      <c r="Z85" s="35"/>
      <c r="AA85" s="35"/>
      <c r="AB85" s="35"/>
      <c r="AC85" s="35"/>
      <c r="AD85" s="35"/>
      <c r="AE85" s="35"/>
    </row>
    <row r="86" spans="1:63" s="2" customFormat="1" ht="12" customHeight="1">
      <c r="A86" s="35"/>
      <c r="B86" s="36"/>
      <c r="C86" s="30" t="s">
        <v>107</v>
      </c>
      <c r="D86" s="37"/>
      <c r="E86" s="37"/>
      <c r="F86" s="37"/>
      <c r="G86" s="37"/>
      <c r="H86" s="37"/>
      <c r="I86" s="116"/>
      <c r="J86" s="37"/>
      <c r="K86" s="37"/>
      <c r="L86" s="117"/>
      <c r="S86" s="35"/>
      <c r="T86" s="35"/>
      <c r="U86" s="35"/>
      <c r="V86" s="35"/>
      <c r="W86" s="35"/>
      <c r="X86" s="35"/>
      <c r="Y86" s="35"/>
      <c r="Z86" s="35"/>
      <c r="AA86" s="35"/>
      <c r="AB86" s="35"/>
      <c r="AC86" s="35"/>
      <c r="AD86" s="35"/>
      <c r="AE86" s="35"/>
    </row>
    <row r="87" spans="1:63" s="2" customFormat="1" ht="16.5" customHeight="1">
      <c r="A87" s="35"/>
      <c r="B87" s="36"/>
      <c r="C87" s="37"/>
      <c r="D87" s="37"/>
      <c r="E87" s="336" t="str">
        <f>E11</f>
        <v>D.07 - Elektroinstalace - silnoproud</v>
      </c>
      <c r="F87" s="389"/>
      <c r="G87" s="389"/>
      <c r="H87" s="389"/>
      <c r="I87" s="116"/>
      <c r="J87" s="37"/>
      <c r="K87" s="37"/>
      <c r="L87" s="117"/>
      <c r="S87" s="35"/>
      <c r="T87" s="35"/>
      <c r="U87" s="35"/>
      <c r="V87" s="35"/>
      <c r="W87" s="35"/>
      <c r="X87" s="35"/>
      <c r="Y87" s="35"/>
      <c r="Z87" s="35"/>
      <c r="AA87" s="35"/>
      <c r="AB87" s="35"/>
      <c r="AC87" s="35"/>
      <c r="AD87" s="35"/>
      <c r="AE87" s="35"/>
    </row>
    <row r="88" spans="1:63" s="2" customFormat="1" ht="6.95" customHeight="1">
      <c r="A88" s="35"/>
      <c r="B88" s="36"/>
      <c r="C88" s="37"/>
      <c r="D88" s="37"/>
      <c r="E88" s="37"/>
      <c r="F88" s="37"/>
      <c r="G88" s="37"/>
      <c r="H88" s="37"/>
      <c r="I88" s="116"/>
      <c r="J88" s="37"/>
      <c r="K88" s="37"/>
      <c r="L88" s="117"/>
      <c r="S88" s="35"/>
      <c r="T88" s="35"/>
      <c r="U88" s="35"/>
      <c r="V88" s="35"/>
      <c r="W88" s="35"/>
      <c r="X88" s="35"/>
      <c r="Y88" s="35"/>
      <c r="Z88" s="35"/>
      <c r="AA88" s="35"/>
      <c r="AB88" s="35"/>
      <c r="AC88" s="35"/>
      <c r="AD88" s="35"/>
      <c r="AE88" s="35"/>
    </row>
    <row r="89" spans="1:63" s="2" customFormat="1" ht="12" customHeight="1">
      <c r="A89" s="35"/>
      <c r="B89" s="36"/>
      <c r="C89" s="30" t="s">
        <v>21</v>
      </c>
      <c r="D89" s="37"/>
      <c r="E89" s="37"/>
      <c r="F89" s="28" t="str">
        <f>F14</f>
        <v xml:space="preserve"> </v>
      </c>
      <c r="G89" s="37"/>
      <c r="H89" s="37"/>
      <c r="I89" s="118" t="s">
        <v>23</v>
      </c>
      <c r="J89" s="60" t="str">
        <f>IF(J14="","",J14)</f>
        <v>12. 3. 2019</v>
      </c>
      <c r="K89" s="37"/>
      <c r="L89" s="117"/>
      <c r="S89" s="35"/>
      <c r="T89" s="35"/>
      <c r="U89" s="35"/>
      <c r="V89" s="35"/>
      <c r="W89" s="35"/>
      <c r="X89" s="35"/>
      <c r="Y89" s="35"/>
      <c r="Z89" s="35"/>
      <c r="AA89" s="35"/>
      <c r="AB89" s="35"/>
      <c r="AC89" s="35"/>
      <c r="AD89" s="35"/>
      <c r="AE89" s="35"/>
    </row>
    <row r="90" spans="1:63" s="2" customFormat="1" ht="6.95" customHeight="1">
      <c r="A90" s="35"/>
      <c r="B90" s="36"/>
      <c r="C90" s="37"/>
      <c r="D90" s="37"/>
      <c r="E90" s="37"/>
      <c r="F90" s="37"/>
      <c r="G90" s="37"/>
      <c r="H90" s="37"/>
      <c r="I90" s="116"/>
      <c r="J90" s="37"/>
      <c r="K90" s="37"/>
      <c r="L90" s="117"/>
      <c r="S90" s="35"/>
      <c r="T90" s="35"/>
      <c r="U90" s="35"/>
      <c r="V90" s="35"/>
      <c r="W90" s="35"/>
      <c r="X90" s="35"/>
      <c r="Y90" s="35"/>
      <c r="Z90" s="35"/>
      <c r="AA90" s="35"/>
      <c r="AB90" s="35"/>
      <c r="AC90" s="35"/>
      <c r="AD90" s="35"/>
      <c r="AE90" s="35"/>
    </row>
    <row r="91" spans="1:63" s="2" customFormat="1" ht="40.15" customHeight="1">
      <c r="A91" s="35"/>
      <c r="B91" s="36"/>
      <c r="C91" s="30" t="s">
        <v>25</v>
      </c>
      <c r="D91" s="37"/>
      <c r="E91" s="37"/>
      <c r="F91" s="28" t="str">
        <f>E17</f>
        <v>Město Sušice, nám. Svobody 138, 342 01 Sušice</v>
      </c>
      <c r="G91" s="37"/>
      <c r="H91" s="37"/>
      <c r="I91" s="118" t="s">
        <v>31</v>
      </c>
      <c r="J91" s="33" t="str">
        <f>E23</f>
        <v>APRIS 3MP s.r.o., Baarova 36, 140 00 Praha 4</v>
      </c>
      <c r="K91" s="37"/>
      <c r="L91" s="117"/>
      <c r="S91" s="35"/>
      <c r="T91" s="35"/>
      <c r="U91" s="35"/>
      <c r="V91" s="35"/>
      <c r="W91" s="35"/>
      <c r="X91" s="35"/>
      <c r="Y91" s="35"/>
      <c r="Z91" s="35"/>
      <c r="AA91" s="35"/>
      <c r="AB91" s="35"/>
      <c r="AC91" s="35"/>
      <c r="AD91" s="35"/>
      <c r="AE91" s="35"/>
    </row>
    <row r="92" spans="1:63" s="2" customFormat="1" ht="15.2" customHeight="1">
      <c r="A92" s="35"/>
      <c r="B92" s="36"/>
      <c r="C92" s="30" t="s">
        <v>29</v>
      </c>
      <c r="D92" s="37"/>
      <c r="E92" s="37"/>
      <c r="F92" s="28" t="str">
        <f>IF(E20="","",E20)</f>
        <v>Vyplň údaj</v>
      </c>
      <c r="G92" s="37"/>
      <c r="H92" s="37"/>
      <c r="I92" s="118" t="s">
        <v>34</v>
      </c>
      <c r="J92" s="33" t="str">
        <f>E26</f>
        <v xml:space="preserve"> </v>
      </c>
      <c r="K92" s="37"/>
      <c r="L92" s="117"/>
      <c r="S92" s="35"/>
      <c r="T92" s="35"/>
      <c r="U92" s="35"/>
      <c r="V92" s="35"/>
      <c r="W92" s="35"/>
      <c r="X92" s="35"/>
      <c r="Y92" s="35"/>
      <c r="Z92" s="35"/>
      <c r="AA92" s="35"/>
      <c r="AB92" s="35"/>
      <c r="AC92" s="35"/>
      <c r="AD92" s="35"/>
      <c r="AE92" s="35"/>
    </row>
    <row r="93" spans="1:63" s="2" customFormat="1" ht="10.35" customHeight="1">
      <c r="A93" s="35"/>
      <c r="B93" s="36"/>
      <c r="C93" s="37"/>
      <c r="D93" s="37"/>
      <c r="E93" s="37"/>
      <c r="F93" s="37"/>
      <c r="G93" s="37"/>
      <c r="H93" s="37"/>
      <c r="I93" s="116"/>
      <c r="J93" s="37"/>
      <c r="K93" s="37"/>
      <c r="L93" s="117"/>
      <c r="S93" s="35"/>
      <c r="T93" s="35"/>
      <c r="U93" s="35"/>
      <c r="V93" s="35"/>
      <c r="W93" s="35"/>
      <c r="X93" s="35"/>
      <c r="Y93" s="35"/>
      <c r="Z93" s="35"/>
      <c r="AA93" s="35"/>
      <c r="AB93" s="35"/>
      <c r="AC93" s="35"/>
      <c r="AD93" s="35"/>
      <c r="AE93" s="35"/>
    </row>
    <row r="94" spans="1:63" s="11" customFormat="1" ht="29.25" customHeight="1">
      <c r="A94" s="165"/>
      <c r="B94" s="166"/>
      <c r="C94" s="167" t="s">
        <v>148</v>
      </c>
      <c r="D94" s="168" t="s">
        <v>56</v>
      </c>
      <c r="E94" s="168" t="s">
        <v>52</v>
      </c>
      <c r="F94" s="168" t="s">
        <v>53</v>
      </c>
      <c r="G94" s="168" t="s">
        <v>149</v>
      </c>
      <c r="H94" s="168" t="s">
        <v>150</v>
      </c>
      <c r="I94" s="169" t="s">
        <v>151</v>
      </c>
      <c r="J94" s="168" t="s">
        <v>111</v>
      </c>
      <c r="K94" s="170" t="s">
        <v>152</v>
      </c>
      <c r="L94" s="171"/>
      <c r="M94" s="69" t="s">
        <v>19</v>
      </c>
      <c r="N94" s="70" t="s">
        <v>41</v>
      </c>
      <c r="O94" s="70" t="s">
        <v>153</v>
      </c>
      <c r="P94" s="70" t="s">
        <v>154</v>
      </c>
      <c r="Q94" s="70" t="s">
        <v>155</v>
      </c>
      <c r="R94" s="70" t="s">
        <v>156</v>
      </c>
      <c r="S94" s="70" t="s">
        <v>157</v>
      </c>
      <c r="T94" s="71" t="s">
        <v>158</v>
      </c>
      <c r="U94" s="165"/>
      <c r="V94" s="165"/>
      <c r="W94" s="165"/>
      <c r="X94" s="165"/>
      <c r="Y94" s="165"/>
      <c r="Z94" s="165"/>
      <c r="AA94" s="165"/>
      <c r="AB94" s="165"/>
      <c r="AC94" s="165"/>
      <c r="AD94" s="165"/>
      <c r="AE94" s="165"/>
    </row>
    <row r="95" spans="1:63" s="2" customFormat="1" ht="22.9" customHeight="1">
      <c r="A95" s="35"/>
      <c r="B95" s="36"/>
      <c r="C95" s="76" t="s">
        <v>159</v>
      </c>
      <c r="D95" s="37"/>
      <c r="E95" s="37"/>
      <c r="F95" s="37"/>
      <c r="G95" s="37"/>
      <c r="H95" s="37"/>
      <c r="I95" s="116"/>
      <c r="J95" s="172">
        <f>BK95</f>
        <v>0</v>
      </c>
      <c r="K95" s="37"/>
      <c r="L95" s="40"/>
      <c r="M95" s="72"/>
      <c r="N95" s="173"/>
      <c r="O95" s="73"/>
      <c r="P95" s="174">
        <f>P96+P101+P129+P155+P192+P242+P246+P258+P268+P275</f>
        <v>0</v>
      </c>
      <c r="Q95" s="73"/>
      <c r="R95" s="174">
        <f>R96+R101+R129+R155+R192+R242+R246+R258+R268+R275</f>
        <v>0</v>
      </c>
      <c r="S95" s="73"/>
      <c r="T95" s="175">
        <f>T96+T101+T129+T155+T192+T242+T246+T258+T268+T275</f>
        <v>0</v>
      </c>
      <c r="U95" s="35"/>
      <c r="V95" s="35"/>
      <c r="W95" s="35"/>
      <c r="X95" s="35"/>
      <c r="Y95" s="35"/>
      <c r="Z95" s="35"/>
      <c r="AA95" s="35"/>
      <c r="AB95" s="35"/>
      <c r="AC95" s="35"/>
      <c r="AD95" s="35"/>
      <c r="AE95" s="35"/>
      <c r="AT95" s="18" t="s">
        <v>70</v>
      </c>
      <c r="AU95" s="18" t="s">
        <v>112</v>
      </c>
      <c r="BK95" s="176">
        <f>BK96+BK101+BK129+BK155+BK192+BK242+BK246+BK258+BK268+BK275</f>
        <v>0</v>
      </c>
    </row>
    <row r="96" spans="1:63" s="12" customFormat="1" ht="25.9" customHeight="1">
      <c r="B96" s="177"/>
      <c r="C96" s="178"/>
      <c r="D96" s="179" t="s">
        <v>70</v>
      </c>
      <c r="E96" s="180" t="s">
        <v>2573</v>
      </c>
      <c r="F96" s="180" t="s">
        <v>3155</v>
      </c>
      <c r="G96" s="178"/>
      <c r="H96" s="178"/>
      <c r="I96" s="181"/>
      <c r="J96" s="182">
        <f>BK96</f>
        <v>0</v>
      </c>
      <c r="K96" s="178"/>
      <c r="L96" s="183"/>
      <c r="M96" s="184"/>
      <c r="N96" s="185"/>
      <c r="O96" s="185"/>
      <c r="P96" s="186">
        <f>SUM(P97:P100)</f>
        <v>0</v>
      </c>
      <c r="Q96" s="185"/>
      <c r="R96" s="186">
        <f>SUM(R97:R100)</f>
        <v>0</v>
      </c>
      <c r="S96" s="185"/>
      <c r="T96" s="187">
        <f>SUM(T97:T100)</f>
        <v>0</v>
      </c>
      <c r="AR96" s="188" t="s">
        <v>78</v>
      </c>
      <c r="AT96" s="189" t="s">
        <v>70</v>
      </c>
      <c r="AU96" s="189" t="s">
        <v>71</v>
      </c>
      <c r="AY96" s="188" t="s">
        <v>162</v>
      </c>
      <c r="BK96" s="190">
        <f>SUM(BK97:BK100)</f>
        <v>0</v>
      </c>
    </row>
    <row r="97" spans="1:65" s="2" customFormat="1" ht="16.5" customHeight="1">
      <c r="A97" s="35"/>
      <c r="B97" s="36"/>
      <c r="C97" s="193" t="s">
        <v>78</v>
      </c>
      <c r="D97" s="193" t="s">
        <v>164</v>
      </c>
      <c r="E97" s="194" t="s">
        <v>2574</v>
      </c>
      <c r="F97" s="195" t="s">
        <v>3156</v>
      </c>
      <c r="G97" s="196" t="s">
        <v>2204</v>
      </c>
      <c r="H97" s="197">
        <v>1</v>
      </c>
      <c r="I97" s="198"/>
      <c r="J97" s="199">
        <f>ROUND(I97*H97,2)</f>
        <v>0</v>
      </c>
      <c r="K97" s="195" t="s">
        <v>19</v>
      </c>
      <c r="L97" s="40"/>
      <c r="M97" s="200" t="s">
        <v>19</v>
      </c>
      <c r="N97" s="201" t="s">
        <v>42</v>
      </c>
      <c r="O97" s="65"/>
      <c r="P97" s="202">
        <f>O97*H97</f>
        <v>0</v>
      </c>
      <c r="Q97" s="202">
        <v>0</v>
      </c>
      <c r="R97" s="202">
        <f>Q97*H97</f>
        <v>0</v>
      </c>
      <c r="S97" s="202">
        <v>0</v>
      </c>
      <c r="T97" s="203">
        <f>S97*H97</f>
        <v>0</v>
      </c>
      <c r="U97" s="35"/>
      <c r="V97" s="35"/>
      <c r="W97" s="35"/>
      <c r="X97" s="35"/>
      <c r="Y97" s="35"/>
      <c r="Z97" s="35"/>
      <c r="AA97" s="35"/>
      <c r="AB97" s="35"/>
      <c r="AC97" s="35"/>
      <c r="AD97" s="35"/>
      <c r="AE97" s="35"/>
      <c r="AR97" s="204" t="s">
        <v>169</v>
      </c>
      <c r="AT97" s="204" t="s">
        <v>164</v>
      </c>
      <c r="AU97" s="204" t="s">
        <v>78</v>
      </c>
      <c r="AY97" s="18" t="s">
        <v>162</v>
      </c>
      <c r="BE97" s="205">
        <f>IF(N97="základní",J97,0)</f>
        <v>0</v>
      </c>
      <c r="BF97" s="205">
        <f>IF(N97="snížená",J97,0)</f>
        <v>0</v>
      </c>
      <c r="BG97" s="205">
        <f>IF(N97="zákl. přenesená",J97,0)</f>
        <v>0</v>
      </c>
      <c r="BH97" s="205">
        <f>IF(N97="sníž. přenesená",J97,0)</f>
        <v>0</v>
      </c>
      <c r="BI97" s="205">
        <f>IF(N97="nulová",J97,0)</f>
        <v>0</v>
      </c>
      <c r="BJ97" s="18" t="s">
        <v>78</v>
      </c>
      <c r="BK97" s="205">
        <f>ROUND(I97*H97,2)</f>
        <v>0</v>
      </c>
      <c r="BL97" s="18" t="s">
        <v>169</v>
      </c>
      <c r="BM97" s="204" t="s">
        <v>80</v>
      </c>
    </row>
    <row r="98" spans="1:65" s="2" customFormat="1" ht="16.5" customHeight="1">
      <c r="A98" s="35"/>
      <c r="B98" s="36"/>
      <c r="C98" s="193" t="s">
        <v>80</v>
      </c>
      <c r="D98" s="193" t="s">
        <v>164</v>
      </c>
      <c r="E98" s="194" t="s">
        <v>2576</v>
      </c>
      <c r="F98" s="195" t="s">
        <v>3157</v>
      </c>
      <c r="G98" s="196" t="s">
        <v>2204</v>
      </c>
      <c r="H98" s="197">
        <v>1</v>
      </c>
      <c r="I98" s="198"/>
      <c r="J98" s="199">
        <f>ROUND(I98*H98,2)</f>
        <v>0</v>
      </c>
      <c r="K98" s="195" t="s">
        <v>19</v>
      </c>
      <c r="L98" s="40"/>
      <c r="M98" s="200" t="s">
        <v>19</v>
      </c>
      <c r="N98" s="201" t="s">
        <v>42</v>
      </c>
      <c r="O98" s="65"/>
      <c r="P98" s="202">
        <f>O98*H98</f>
        <v>0</v>
      </c>
      <c r="Q98" s="202">
        <v>0</v>
      </c>
      <c r="R98" s="202">
        <f>Q98*H98</f>
        <v>0</v>
      </c>
      <c r="S98" s="202">
        <v>0</v>
      </c>
      <c r="T98" s="203">
        <f>S98*H98</f>
        <v>0</v>
      </c>
      <c r="U98" s="35"/>
      <c r="V98" s="35"/>
      <c r="W98" s="35"/>
      <c r="X98" s="35"/>
      <c r="Y98" s="35"/>
      <c r="Z98" s="35"/>
      <c r="AA98" s="35"/>
      <c r="AB98" s="35"/>
      <c r="AC98" s="35"/>
      <c r="AD98" s="35"/>
      <c r="AE98" s="35"/>
      <c r="AR98" s="204" t="s">
        <v>169</v>
      </c>
      <c r="AT98" s="204" t="s">
        <v>164</v>
      </c>
      <c r="AU98" s="204" t="s">
        <v>78</v>
      </c>
      <c r="AY98" s="18" t="s">
        <v>162</v>
      </c>
      <c r="BE98" s="205">
        <f>IF(N98="základní",J98,0)</f>
        <v>0</v>
      </c>
      <c r="BF98" s="205">
        <f>IF(N98="snížená",J98,0)</f>
        <v>0</v>
      </c>
      <c r="BG98" s="205">
        <f>IF(N98="zákl. přenesená",J98,0)</f>
        <v>0</v>
      </c>
      <c r="BH98" s="205">
        <f>IF(N98="sníž. přenesená",J98,0)</f>
        <v>0</v>
      </c>
      <c r="BI98" s="205">
        <f>IF(N98="nulová",J98,0)</f>
        <v>0</v>
      </c>
      <c r="BJ98" s="18" t="s">
        <v>78</v>
      </c>
      <c r="BK98" s="205">
        <f>ROUND(I98*H98,2)</f>
        <v>0</v>
      </c>
      <c r="BL98" s="18" t="s">
        <v>169</v>
      </c>
      <c r="BM98" s="204" t="s">
        <v>169</v>
      </c>
    </row>
    <row r="99" spans="1:65" s="2" customFormat="1" ht="16.5" customHeight="1">
      <c r="A99" s="35"/>
      <c r="B99" s="36"/>
      <c r="C99" s="193" t="s">
        <v>178</v>
      </c>
      <c r="D99" s="193" t="s">
        <v>164</v>
      </c>
      <c r="E99" s="194" t="s">
        <v>2578</v>
      </c>
      <c r="F99" s="195" t="s">
        <v>3158</v>
      </c>
      <c r="G99" s="196" t="s">
        <v>2204</v>
      </c>
      <c r="H99" s="197">
        <v>1</v>
      </c>
      <c r="I99" s="198"/>
      <c r="J99" s="199">
        <f>ROUND(I99*H99,2)</f>
        <v>0</v>
      </c>
      <c r="K99" s="195" t="s">
        <v>19</v>
      </c>
      <c r="L99" s="40"/>
      <c r="M99" s="200" t="s">
        <v>19</v>
      </c>
      <c r="N99" s="201" t="s">
        <v>42</v>
      </c>
      <c r="O99" s="65"/>
      <c r="P99" s="202">
        <f>O99*H99</f>
        <v>0</v>
      </c>
      <c r="Q99" s="202">
        <v>0</v>
      </c>
      <c r="R99" s="202">
        <f>Q99*H99</f>
        <v>0</v>
      </c>
      <c r="S99" s="202">
        <v>0</v>
      </c>
      <c r="T99" s="203">
        <f>S99*H99</f>
        <v>0</v>
      </c>
      <c r="U99" s="35"/>
      <c r="V99" s="35"/>
      <c r="W99" s="35"/>
      <c r="X99" s="35"/>
      <c r="Y99" s="35"/>
      <c r="Z99" s="35"/>
      <c r="AA99" s="35"/>
      <c r="AB99" s="35"/>
      <c r="AC99" s="35"/>
      <c r="AD99" s="35"/>
      <c r="AE99" s="35"/>
      <c r="AR99" s="204" t="s">
        <v>169</v>
      </c>
      <c r="AT99" s="204" t="s">
        <v>164</v>
      </c>
      <c r="AU99" s="204" t="s">
        <v>78</v>
      </c>
      <c r="AY99" s="18" t="s">
        <v>162</v>
      </c>
      <c r="BE99" s="205">
        <f>IF(N99="základní",J99,0)</f>
        <v>0</v>
      </c>
      <c r="BF99" s="205">
        <f>IF(N99="snížená",J99,0)</f>
        <v>0</v>
      </c>
      <c r="BG99" s="205">
        <f>IF(N99="zákl. přenesená",J99,0)</f>
        <v>0</v>
      </c>
      <c r="BH99" s="205">
        <f>IF(N99="sníž. přenesená",J99,0)</f>
        <v>0</v>
      </c>
      <c r="BI99" s="205">
        <f>IF(N99="nulová",J99,0)</f>
        <v>0</v>
      </c>
      <c r="BJ99" s="18" t="s">
        <v>78</v>
      </c>
      <c r="BK99" s="205">
        <f>ROUND(I99*H99,2)</f>
        <v>0</v>
      </c>
      <c r="BL99" s="18" t="s">
        <v>169</v>
      </c>
      <c r="BM99" s="204" t="s">
        <v>196</v>
      </c>
    </row>
    <row r="100" spans="1:65" s="2" customFormat="1" ht="16.5" customHeight="1">
      <c r="A100" s="35"/>
      <c r="B100" s="36"/>
      <c r="C100" s="193" t="s">
        <v>169</v>
      </c>
      <c r="D100" s="193" t="s">
        <v>164</v>
      </c>
      <c r="E100" s="194" t="s">
        <v>2580</v>
      </c>
      <c r="F100" s="195" t="s">
        <v>3159</v>
      </c>
      <c r="G100" s="196" t="s">
        <v>2204</v>
      </c>
      <c r="H100" s="197">
        <v>1</v>
      </c>
      <c r="I100" s="198"/>
      <c r="J100" s="199">
        <f>ROUND(I100*H100,2)</f>
        <v>0</v>
      </c>
      <c r="K100" s="195" t="s">
        <v>19</v>
      </c>
      <c r="L100" s="40"/>
      <c r="M100" s="200" t="s">
        <v>19</v>
      </c>
      <c r="N100" s="201" t="s">
        <v>42</v>
      </c>
      <c r="O100" s="65"/>
      <c r="P100" s="202">
        <f>O100*H100</f>
        <v>0</v>
      </c>
      <c r="Q100" s="202">
        <v>0</v>
      </c>
      <c r="R100" s="202">
        <f>Q100*H100</f>
        <v>0</v>
      </c>
      <c r="S100" s="202">
        <v>0</v>
      </c>
      <c r="T100" s="203">
        <f>S100*H100</f>
        <v>0</v>
      </c>
      <c r="U100" s="35"/>
      <c r="V100" s="35"/>
      <c r="W100" s="35"/>
      <c r="X100" s="35"/>
      <c r="Y100" s="35"/>
      <c r="Z100" s="35"/>
      <c r="AA100" s="35"/>
      <c r="AB100" s="35"/>
      <c r="AC100" s="35"/>
      <c r="AD100" s="35"/>
      <c r="AE100" s="35"/>
      <c r="AR100" s="204" t="s">
        <v>169</v>
      </c>
      <c r="AT100" s="204" t="s">
        <v>164</v>
      </c>
      <c r="AU100" s="204" t="s">
        <v>78</v>
      </c>
      <c r="AY100" s="18" t="s">
        <v>162</v>
      </c>
      <c r="BE100" s="205">
        <f>IF(N100="základní",J100,0)</f>
        <v>0</v>
      </c>
      <c r="BF100" s="205">
        <f>IF(N100="snížená",J100,0)</f>
        <v>0</v>
      </c>
      <c r="BG100" s="205">
        <f>IF(N100="zákl. přenesená",J100,0)</f>
        <v>0</v>
      </c>
      <c r="BH100" s="205">
        <f>IF(N100="sníž. přenesená",J100,0)</f>
        <v>0</v>
      </c>
      <c r="BI100" s="205">
        <f>IF(N100="nulová",J100,0)</f>
        <v>0</v>
      </c>
      <c r="BJ100" s="18" t="s">
        <v>78</v>
      </c>
      <c r="BK100" s="205">
        <f>ROUND(I100*H100,2)</f>
        <v>0</v>
      </c>
      <c r="BL100" s="18" t="s">
        <v>169</v>
      </c>
      <c r="BM100" s="204" t="s">
        <v>207</v>
      </c>
    </row>
    <row r="101" spans="1:65" s="12" customFormat="1" ht="25.9" customHeight="1">
      <c r="B101" s="177"/>
      <c r="C101" s="178"/>
      <c r="D101" s="179" t="s">
        <v>70</v>
      </c>
      <c r="E101" s="180" t="s">
        <v>2608</v>
      </c>
      <c r="F101" s="180" t="s">
        <v>3160</v>
      </c>
      <c r="G101" s="178"/>
      <c r="H101" s="178"/>
      <c r="I101" s="181"/>
      <c r="J101" s="182">
        <f>BK101</f>
        <v>0</v>
      </c>
      <c r="K101" s="178"/>
      <c r="L101" s="183"/>
      <c r="M101" s="184"/>
      <c r="N101" s="185"/>
      <c r="O101" s="185"/>
      <c r="P101" s="186">
        <f>SUM(P102:P128)</f>
        <v>0</v>
      </c>
      <c r="Q101" s="185"/>
      <c r="R101" s="186">
        <f>SUM(R102:R128)</f>
        <v>0</v>
      </c>
      <c r="S101" s="185"/>
      <c r="T101" s="187">
        <f>SUM(T102:T128)</f>
        <v>0</v>
      </c>
      <c r="AR101" s="188" t="s">
        <v>78</v>
      </c>
      <c r="AT101" s="189" t="s">
        <v>70</v>
      </c>
      <c r="AU101" s="189" t="s">
        <v>71</v>
      </c>
      <c r="AY101" s="188" t="s">
        <v>162</v>
      </c>
      <c r="BK101" s="190">
        <f>SUM(BK102:BK128)</f>
        <v>0</v>
      </c>
    </row>
    <row r="102" spans="1:65" s="2" customFormat="1" ht="16.5" customHeight="1">
      <c r="A102" s="35"/>
      <c r="B102" s="36"/>
      <c r="C102" s="193" t="s">
        <v>190</v>
      </c>
      <c r="D102" s="193" t="s">
        <v>164</v>
      </c>
      <c r="E102" s="194" t="s">
        <v>2610</v>
      </c>
      <c r="F102" s="195" t="s">
        <v>3161</v>
      </c>
      <c r="G102" s="196" t="s">
        <v>2204</v>
      </c>
      <c r="H102" s="197">
        <v>59</v>
      </c>
      <c r="I102" s="198"/>
      <c r="J102" s="199">
        <f>ROUND(I102*H102,2)</f>
        <v>0</v>
      </c>
      <c r="K102" s="195" t="s">
        <v>19</v>
      </c>
      <c r="L102" s="40"/>
      <c r="M102" s="200" t="s">
        <v>19</v>
      </c>
      <c r="N102" s="201" t="s">
        <v>42</v>
      </c>
      <c r="O102" s="65"/>
      <c r="P102" s="202">
        <f>O102*H102</f>
        <v>0</v>
      </c>
      <c r="Q102" s="202">
        <v>0</v>
      </c>
      <c r="R102" s="202">
        <f>Q102*H102</f>
        <v>0</v>
      </c>
      <c r="S102" s="202">
        <v>0</v>
      </c>
      <c r="T102" s="203">
        <f>S102*H102</f>
        <v>0</v>
      </c>
      <c r="U102" s="35"/>
      <c r="V102" s="35"/>
      <c r="W102" s="35"/>
      <c r="X102" s="35"/>
      <c r="Y102" s="35"/>
      <c r="Z102" s="35"/>
      <c r="AA102" s="35"/>
      <c r="AB102" s="35"/>
      <c r="AC102" s="35"/>
      <c r="AD102" s="35"/>
      <c r="AE102" s="35"/>
      <c r="AR102" s="204" t="s">
        <v>169</v>
      </c>
      <c r="AT102" s="204" t="s">
        <v>164</v>
      </c>
      <c r="AU102" s="204" t="s">
        <v>78</v>
      </c>
      <c r="AY102" s="18" t="s">
        <v>162</v>
      </c>
      <c r="BE102" s="205">
        <f>IF(N102="základní",J102,0)</f>
        <v>0</v>
      </c>
      <c r="BF102" s="205">
        <f>IF(N102="snížená",J102,0)</f>
        <v>0</v>
      </c>
      <c r="BG102" s="205">
        <f>IF(N102="zákl. přenesená",J102,0)</f>
        <v>0</v>
      </c>
      <c r="BH102" s="205">
        <f>IF(N102="sníž. přenesená",J102,0)</f>
        <v>0</v>
      </c>
      <c r="BI102" s="205">
        <f>IF(N102="nulová",J102,0)</f>
        <v>0</v>
      </c>
      <c r="BJ102" s="18" t="s">
        <v>78</v>
      </c>
      <c r="BK102" s="205">
        <f>ROUND(I102*H102,2)</f>
        <v>0</v>
      </c>
      <c r="BL102" s="18" t="s">
        <v>169</v>
      </c>
      <c r="BM102" s="204" t="s">
        <v>218</v>
      </c>
    </row>
    <row r="103" spans="1:65" s="2" customFormat="1" ht="19.5">
      <c r="A103" s="35"/>
      <c r="B103" s="36"/>
      <c r="C103" s="37"/>
      <c r="D103" s="206" t="s">
        <v>264</v>
      </c>
      <c r="E103" s="37"/>
      <c r="F103" s="207" t="s">
        <v>3162</v>
      </c>
      <c r="G103" s="37"/>
      <c r="H103" s="37"/>
      <c r="I103" s="116"/>
      <c r="J103" s="37"/>
      <c r="K103" s="37"/>
      <c r="L103" s="40"/>
      <c r="M103" s="208"/>
      <c r="N103" s="209"/>
      <c r="O103" s="65"/>
      <c r="P103" s="65"/>
      <c r="Q103" s="65"/>
      <c r="R103" s="65"/>
      <c r="S103" s="65"/>
      <c r="T103" s="66"/>
      <c r="U103" s="35"/>
      <c r="V103" s="35"/>
      <c r="W103" s="35"/>
      <c r="X103" s="35"/>
      <c r="Y103" s="35"/>
      <c r="Z103" s="35"/>
      <c r="AA103" s="35"/>
      <c r="AB103" s="35"/>
      <c r="AC103" s="35"/>
      <c r="AD103" s="35"/>
      <c r="AE103" s="35"/>
      <c r="AT103" s="18" t="s">
        <v>264</v>
      </c>
      <c r="AU103" s="18" t="s">
        <v>78</v>
      </c>
    </row>
    <row r="104" spans="1:65" s="2" customFormat="1" ht="16.5" customHeight="1">
      <c r="A104" s="35"/>
      <c r="B104" s="36"/>
      <c r="C104" s="193" t="s">
        <v>196</v>
      </c>
      <c r="D104" s="193" t="s">
        <v>164</v>
      </c>
      <c r="E104" s="194" t="s">
        <v>2613</v>
      </c>
      <c r="F104" s="195" t="s">
        <v>3163</v>
      </c>
      <c r="G104" s="196" t="s">
        <v>2204</v>
      </c>
      <c r="H104" s="197">
        <v>16</v>
      </c>
      <c r="I104" s="198"/>
      <c r="J104" s="199">
        <f>ROUND(I104*H104,2)</f>
        <v>0</v>
      </c>
      <c r="K104" s="195" t="s">
        <v>19</v>
      </c>
      <c r="L104" s="40"/>
      <c r="M104" s="200" t="s">
        <v>19</v>
      </c>
      <c r="N104" s="201" t="s">
        <v>42</v>
      </c>
      <c r="O104" s="65"/>
      <c r="P104" s="202">
        <f>O104*H104</f>
        <v>0</v>
      </c>
      <c r="Q104" s="202">
        <v>0</v>
      </c>
      <c r="R104" s="202">
        <f>Q104*H104</f>
        <v>0</v>
      </c>
      <c r="S104" s="202">
        <v>0</v>
      </c>
      <c r="T104" s="203">
        <f>S104*H104</f>
        <v>0</v>
      </c>
      <c r="U104" s="35"/>
      <c r="V104" s="35"/>
      <c r="W104" s="35"/>
      <c r="X104" s="35"/>
      <c r="Y104" s="35"/>
      <c r="Z104" s="35"/>
      <c r="AA104" s="35"/>
      <c r="AB104" s="35"/>
      <c r="AC104" s="35"/>
      <c r="AD104" s="35"/>
      <c r="AE104" s="35"/>
      <c r="AR104" s="204" t="s">
        <v>169</v>
      </c>
      <c r="AT104" s="204" t="s">
        <v>164</v>
      </c>
      <c r="AU104" s="204" t="s">
        <v>78</v>
      </c>
      <c r="AY104" s="18" t="s">
        <v>162</v>
      </c>
      <c r="BE104" s="205">
        <f>IF(N104="základní",J104,0)</f>
        <v>0</v>
      </c>
      <c r="BF104" s="205">
        <f>IF(N104="snížená",J104,0)</f>
        <v>0</v>
      </c>
      <c r="BG104" s="205">
        <f>IF(N104="zákl. přenesená",J104,0)</f>
        <v>0</v>
      </c>
      <c r="BH104" s="205">
        <f>IF(N104="sníž. přenesená",J104,0)</f>
        <v>0</v>
      </c>
      <c r="BI104" s="205">
        <f>IF(N104="nulová",J104,0)</f>
        <v>0</v>
      </c>
      <c r="BJ104" s="18" t="s">
        <v>78</v>
      </c>
      <c r="BK104" s="205">
        <f>ROUND(I104*H104,2)</f>
        <v>0</v>
      </c>
      <c r="BL104" s="18" t="s">
        <v>169</v>
      </c>
      <c r="BM104" s="204" t="s">
        <v>229</v>
      </c>
    </row>
    <row r="105" spans="1:65" s="2" customFormat="1" ht="19.5">
      <c r="A105" s="35"/>
      <c r="B105" s="36"/>
      <c r="C105" s="37"/>
      <c r="D105" s="206" t="s">
        <v>264</v>
      </c>
      <c r="E105" s="37"/>
      <c r="F105" s="207" t="s">
        <v>3164</v>
      </c>
      <c r="G105" s="37"/>
      <c r="H105" s="37"/>
      <c r="I105" s="116"/>
      <c r="J105" s="37"/>
      <c r="K105" s="37"/>
      <c r="L105" s="40"/>
      <c r="M105" s="208"/>
      <c r="N105" s="209"/>
      <c r="O105" s="65"/>
      <c r="P105" s="65"/>
      <c r="Q105" s="65"/>
      <c r="R105" s="65"/>
      <c r="S105" s="65"/>
      <c r="T105" s="66"/>
      <c r="U105" s="35"/>
      <c r="V105" s="35"/>
      <c r="W105" s="35"/>
      <c r="X105" s="35"/>
      <c r="Y105" s="35"/>
      <c r="Z105" s="35"/>
      <c r="AA105" s="35"/>
      <c r="AB105" s="35"/>
      <c r="AC105" s="35"/>
      <c r="AD105" s="35"/>
      <c r="AE105" s="35"/>
      <c r="AT105" s="18" t="s">
        <v>264</v>
      </c>
      <c r="AU105" s="18" t="s">
        <v>78</v>
      </c>
    </row>
    <row r="106" spans="1:65" s="2" customFormat="1" ht="16.5" customHeight="1">
      <c r="A106" s="35"/>
      <c r="B106" s="36"/>
      <c r="C106" s="193" t="s">
        <v>202</v>
      </c>
      <c r="D106" s="193" t="s">
        <v>164</v>
      </c>
      <c r="E106" s="194" t="s">
        <v>2615</v>
      </c>
      <c r="F106" s="195" t="s">
        <v>3165</v>
      </c>
      <c r="G106" s="196" t="s">
        <v>2204</v>
      </c>
      <c r="H106" s="197">
        <v>46</v>
      </c>
      <c r="I106" s="198"/>
      <c r="J106" s="199">
        <f>ROUND(I106*H106,2)</f>
        <v>0</v>
      </c>
      <c r="K106" s="195" t="s">
        <v>19</v>
      </c>
      <c r="L106" s="40"/>
      <c r="M106" s="200" t="s">
        <v>19</v>
      </c>
      <c r="N106" s="201" t="s">
        <v>42</v>
      </c>
      <c r="O106" s="65"/>
      <c r="P106" s="202">
        <f>O106*H106</f>
        <v>0</v>
      </c>
      <c r="Q106" s="202">
        <v>0</v>
      </c>
      <c r="R106" s="202">
        <f>Q106*H106</f>
        <v>0</v>
      </c>
      <c r="S106" s="202">
        <v>0</v>
      </c>
      <c r="T106" s="203">
        <f>S106*H106</f>
        <v>0</v>
      </c>
      <c r="U106" s="35"/>
      <c r="V106" s="35"/>
      <c r="W106" s="35"/>
      <c r="X106" s="35"/>
      <c r="Y106" s="35"/>
      <c r="Z106" s="35"/>
      <c r="AA106" s="35"/>
      <c r="AB106" s="35"/>
      <c r="AC106" s="35"/>
      <c r="AD106" s="35"/>
      <c r="AE106" s="35"/>
      <c r="AR106" s="204" t="s">
        <v>169</v>
      </c>
      <c r="AT106" s="204" t="s">
        <v>164</v>
      </c>
      <c r="AU106" s="204" t="s">
        <v>78</v>
      </c>
      <c r="AY106" s="18" t="s">
        <v>162</v>
      </c>
      <c r="BE106" s="205">
        <f>IF(N106="základní",J106,0)</f>
        <v>0</v>
      </c>
      <c r="BF106" s="205">
        <f>IF(N106="snížená",J106,0)</f>
        <v>0</v>
      </c>
      <c r="BG106" s="205">
        <f>IF(N106="zákl. přenesená",J106,0)</f>
        <v>0</v>
      </c>
      <c r="BH106" s="205">
        <f>IF(N106="sníž. přenesená",J106,0)</f>
        <v>0</v>
      </c>
      <c r="BI106" s="205">
        <f>IF(N106="nulová",J106,0)</f>
        <v>0</v>
      </c>
      <c r="BJ106" s="18" t="s">
        <v>78</v>
      </c>
      <c r="BK106" s="205">
        <f>ROUND(I106*H106,2)</f>
        <v>0</v>
      </c>
      <c r="BL106" s="18" t="s">
        <v>169</v>
      </c>
      <c r="BM106" s="204" t="s">
        <v>242</v>
      </c>
    </row>
    <row r="107" spans="1:65" s="2" customFormat="1" ht="19.5">
      <c r="A107" s="35"/>
      <c r="B107" s="36"/>
      <c r="C107" s="37"/>
      <c r="D107" s="206" t="s">
        <v>264</v>
      </c>
      <c r="E107" s="37"/>
      <c r="F107" s="207" t="s">
        <v>3166</v>
      </c>
      <c r="G107" s="37"/>
      <c r="H107" s="37"/>
      <c r="I107" s="116"/>
      <c r="J107" s="37"/>
      <c r="K107" s="37"/>
      <c r="L107" s="40"/>
      <c r="M107" s="208"/>
      <c r="N107" s="209"/>
      <c r="O107" s="65"/>
      <c r="P107" s="65"/>
      <c r="Q107" s="65"/>
      <c r="R107" s="65"/>
      <c r="S107" s="65"/>
      <c r="T107" s="66"/>
      <c r="U107" s="35"/>
      <c r="V107" s="35"/>
      <c r="W107" s="35"/>
      <c r="X107" s="35"/>
      <c r="Y107" s="35"/>
      <c r="Z107" s="35"/>
      <c r="AA107" s="35"/>
      <c r="AB107" s="35"/>
      <c r="AC107" s="35"/>
      <c r="AD107" s="35"/>
      <c r="AE107" s="35"/>
      <c r="AT107" s="18" t="s">
        <v>264</v>
      </c>
      <c r="AU107" s="18" t="s">
        <v>78</v>
      </c>
    </row>
    <row r="108" spans="1:65" s="2" customFormat="1" ht="16.5" customHeight="1">
      <c r="A108" s="35"/>
      <c r="B108" s="36"/>
      <c r="C108" s="193" t="s">
        <v>207</v>
      </c>
      <c r="D108" s="193" t="s">
        <v>164</v>
      </c>
      <c r="E108" s="194" t="s">
        <v>2617</v>
      </c>
      <c r="F108" s="195" t="s">
        <v>3167</v>
      </c>
      <c r="G108" s="196" t="s">
        <v>2204</v>
      </c>
      <c r="H108" s="197">
        <v>9</v>
      </c>
      <c r="I108" s="198"/>
      <c r="J108" s="199">
        <f>ROUND(I108*H108,2)</f>
        <v>0</v>
      </c>
      <c r="K108" s="195" t="s">
        <v>19</v>
      </c>
      <c r="L108" s="40"/>
      <c r="M108" s="200" t="s">
        <v>19</v>
      </c>
      <c r="N108" s="201" t="s">
        <v>42</v>
      </c>
      <c r="O108" s="65"/>
      <c r="P108" s="202">
        <f>O108*H108</f>
        <v>0</v>
      </c>
      <c r="Q108" s="202">
        <v>0</v>
      </c>
      <c r="R108" s="202">
        <f>Q108*H108</f>
        <v>0</v>
      </c>
      <c r="S108" s="202">
        <v>0</v>
      </c>
      <c r="T108" s="203">
        <f>S108*H108</f>
        <v>0</v>
      </c>
      <c r="U108" s="35"/>
      <c r="V108" s="35"/>
      <c r="W108" s="35"/>
      <c r="X108" s="35"/>
      <c r="Y108" s="35"/>
      <c r="Z108" s="35"/>
      <c r="AA108" s="35"/>
      <c r="AB108" s="35"/>
      <c r="AC108" s="35"/>
      <c r="AD108" s="35"/>
      <c r="AE108" s="35"/>
      <c r="AR108" s="204" t="s">
        <v>169</v>
      </c>
      <c r="AT108" s="204" t="s">
        <v>164</v>
      </c>
      <c r="AU108" s="204" t="s">
        <v>78</v>
      </c>
      <c r="AY108" s="18" t="s">
        <v>162</v>
      </c>
      <c r="BE108" s="205">
        <f>IF(N108="základní",J108,0)</f>
        <v>0</v>
      </c>
      <c r="BF108" s="205">
        <f>IF(N108="snížená",J108,0)</f>
        <v>0</v>
      </c>
      <c r="BG108" s="205">
        <f>IF(N108="zákl. přenesená",J108,0)</f>
        <v>0</v>
      </c>
      <c r="BH108" s="205">
        <f>IF(N108="sníž. přenesená",J108,0)</f>
        <v>0</v>
      </c>
      <c r="BI108" s="205">
        <f>IF(N108="nulová",J108,0)</f>
        <v>0</v>
      </c>
      <c r="BJ108" s="18" t="s">
        <v>78</v>
      </c>
      <c r="BK108" s="205">
        <f>ROUND(I108*H108,2)</f>
        <v>0</v>
      </c>
      <c r="BL108" s="18" t="s">
        <v>169</v>
      </c>
      <c r="BM108" s="204" t="s">
        <v>254</v>
      </c>
    </row>
    <row r="109" spans="1:65" s="2" customFormat="1" ht="19.5">
      <c r="A109" s="35"/>
      <c r="B109" s="36"/>
      <c r="C109" s="37"/>
      <c r="D109" s="206" t="s">
        <v>264</v>
      </c>
      <c r="E109" s="37"/>
      <c r="F109" s="207" t="s">
        <v>3168</v>
      </c>
      <c r="G109" s="37"/>
      <c r="H109" s="37"/>
      <c r="I109" s="116"/>
      <c r="J109" s="37"/>
      <c r="K109" s="37"/>
      <c r="L109" s="40"/>
      <c r="M109" s="208"/>
      <c r="N109" s="209"/>
      <c r="O109" s="65"/>
      <c r="P109" s="65"/>
      <c r="Q109" s="65"/>
      <c r="R109" s="65"/>
      <c r="S109" s="65"/>
      <c r="T109" s="66"/>
      <c r="U109" s="35"/>
      <c r="V109" s="35"/>
      <c r="W109" s="35"/>
      <c r="X109" s="35"/>
      <c r="Y109" s="35"/>
      <c r="Z109" s="35"/>
      <c r="AA109" s="35"/>
      <c r="AB109" s="35"/>
      <c r="AC109" s="35"/>
      <c r="AD109" s="35"/>
      <c r="AE109" s="35"/>
      <c r="AT109" s="18" t="s">
        <v>264</v>
      </c>
      <c r="AU109" s="18" t="s">
        <v>78</v>
      </c>
    </row>
    <row r="110" spans="1:65" s="2" customFormat="1" ht="16.5" customHeight="1">
      <c r="A110" s="35"/>
      <c r="B110" s="36"/>
      <c r="C110" s="193" t="s">
        <v>213</v>
      </c>
      <c r="D110" s="193" t="s">
        <v>164</v>
      </c>
      <c r="E110" s="194" t="s">
        <v>2619</v>
      </c>
      <c r="F110" s="195" t="s">
        <v>3169</v>
      </c>
      <c r="G110" s="196" t="s">
        <v>2204</v>
      </c>
      <c r="H110" s="197">
        <v>27</v>
      </c>
      <c r="I110" s="198"/>
      <c r="J110" s="199">
        <f>ROUND(I110*H110,2)</f>
        <v>0</v>
      </c>
      <c r="K110" s="195" t="s">
        <v>19</v>
      </c>
      <c r="L110" s="40"/>
      <c r="M110" s="200" t="s">
        <v>19</v>
      </c>
      <c r="N110" s="201" t="s">
        <v>42</v>
      </c>
      <c r="O110" s="65"/>
      <c r="P110" s="202">
        <f>O110*H110</f>
        <v>0</v>
      </c>
      <c r="Q110" s="202">
        <v>0</v>
      </c>
      <c r="R110" s="202">
        <f>Q110*H110</f>
        <v>0</v>
      </c>
      <c r="S110" s="202">
        <v>0</v>
      </c>
      <c r="T110" s="203">
        <f>S110*H110</f>
        <v>0</v>
      </c>
      <c r="U110" s="35"/>
      <c r="V110" s="35"/>
      <c r="W110" s="35"/>
      <c r="X110" s="35"/>
      <c r="Y110" s="35"/>
      <c r="Z110" s="35"/>
      <c r="AA110" s="35"/>
      <c r="AB110" s="35"/>
      <c r="AC110" s="35"/>
      <c r="AD110" s="35"/>
      <c r="AE110" s="35"/>
      <c r="AR110" s="204" t="s">
        <v>169</v>
      </c>
      <c r="AT110" s="204" t="s">
        <v>164</v>
      </c>
      <c r="AU110" s="204" t="s">
        <v>78</v>
      </c>
      <c r="AY110" s="18" t="s">
        <v>162</v>
      </c>
      <c r="BE110" s="205">
        <f>IF(N110="základní",J110,0)</f>
        <v>0</v>
      </c>
      <c r="BF110" s="205">
        <f>IF(N110="snížená",J110,0)</f>
        <v>0</v>
      </c>
      <c r="BG110" s="205">
        <f>IF(N110="zákl. přenesená",J110,0)</f>
        <v>0</v>
      </c>
      <c r="BH110" s="205">
        <f>IF(N110="sníž. přenesená",J110,0)</f>
        <v>0</v>
      </c>
      <c r="BI110" s="205">
        <f>IF(N110="nulová",J110,0)</f>
        <v>0</v>
      </c>
      <c r="BJ110" s="18" t="s">
        <v>78</v>
      </c>
      <c r="BK110" s="205">
        <f>ROUND(I110*H110,2)</f>
        <v>0</v>
      </c>
      <c r="BL110" s="18" t="s">
        <v>169</v>
      </c>
      <c r="BM110" s="204" t="s">
        <v>267</v>
      </c>
    </row>
    <row r="111" spans="1:65" s="2" customFormat="1" ht="19.5">
      <c r="A111" s="35"/>
      <c r="B111" s="36"/>
      <c r="C111" s="37"/>
      <c r="D111" s="206" t="s">
        <v>264</v>
      </c>
      <c r="E111" s="37"/>
      <c r="F111" s="207" t="s">
        <v>3170</v>
      </c>
      <c r="G111" s="37"/>
      <c r="H111" s="37"/>
      <c r="I111" s="116"/>
      <c r="J111" s="37"/>
      <c r="K111" s="37"/>
      <c r="L111" s="40"/>
      <c r="M111" s="208"/>
      <c r="N111" s="209"/>
      <c r="O111" s="65"/>
      <c r="P111" s="65"/>
      <c r="Q111" s="65"/>
      <c r="R111" s="65"/>
      <c r="S111" s="65"/>
      <c r="T111" s="66"/>
      <c r="U111" s="35"/>
      <c r="V111" s="35"/>
      <c r="W111" s="35"/>
      <c r="X111" s="35"/>
      <c r="Y111" s="35"/>
      <c r="Z111" s="35"/>
      <c r="AA111" s="35"/>
      <c r="AB111" s="35"/>
      <c r="AC111" s="35"/>
      <c r="AD111" s="35"/>
      <c r="AE111" s="35"/>
      <c r="AT111" s="18" t="s">
        <v>264</v>
      </c>
      <c r="AU111" s="18" t="s">
        <v>78</v>
      </c>
    </row>
    <row r="112" spans="1:65" s="2" customFormat="1" ht="16.5" customHeight="1">
      <c r="A112" s="35"/>
      <c r="B112" s="36"/>
      <c r="C112" s="193" t="s">
        <v>218</v>
      </c>
      <c r="D112" s="193" t="s">
        <v>164</v>
      </c>
      <c r="E112" s="194" t="s">
        <v>2621</v>
      </c>
      <c r="F112" s="195" t="s">
        <v>3171</v>
      </c>
      <c r="G112" s="196" t="s">
        <v>2204</v>
      </c>
      <c r="H112" s="197">
        <v>28</v>
      </c>
      <c r="I112" s="198"/>
      <c r="J112" s="199">
        <f>ROUND(I112*H112,2)</f>
        <v>0</v>
      </c>
      <c r="K112" s="195" t="s">
        <v>19</v>
      </c>
      <c r="L112" s="40"/>
      <c r="M112" s="200" t="s">
        <v>19</v>
      </c>
      <c r="N112" s="201" t="s">
        <v>42</v>
      </c>
      <c r="O112" s="65"/>
      <c r="P112" s="202">
        <f>O112*H112</f>
        <v>0</v>
      </c>
      <c r="Q112" s="202">
        <v>0</v>
      </c>
      <c r="R112" s="202">
        <f>Q112*H112</f>
        <v>0</v>
      </c>
      <c r="S112" s="202">
        <v>0</v>
      </c>
      <c r="T112" s="203">
        <f>S112*H112</f>
        <v>0</v>
      </c>
      <c r="U112" s="35"/>
      <c r="V112" s="35"/>
      <c r="W112" s="35"/>
      <c r="X112" s="35"/>
      <c r="Y112" s="35"/>
      <c r="Z112" s="35"/>
      <c r="AA112" s="35"/>
      <c r="AB112" s="35"/>
      <c r="AC112" s="35"/>
      <c r="AD112" s="35"/>
      <c r="AE112" s="35"/>
      <c r="AR112" s="204" t="s">
        <v>169</v>
      </c>
      <c r="AT112" s="204" t="s">
        <v>164</v>
      </c>
      <c r="AU112" s="204" t="s">
        <v>78</v>
      </c>
      <c r="AY112" s="18" t="s">
        <v>162</v>
      </c>
      <c r="BE112" s="205">
        <f>IF(N112="základní",J112,0)</f>
        <v>0</v>
      </c>
      <c r="BF112" s="205">
        <f>IF(N112="snížená",J112,0)</f>
        <v>0</v>
      </c>
      <c r="BG112" s="205">
        <f>IF(N112="zákl. přenesená",J112,0)</f>
        <v>0</v>
      </c>
      <c r="BH112" s="205">
        <f>IF(N112="sníž. přenesená",J112,0)</f>
        <v>0</v>
      </c>
      <c r="BI112" s="205">
        <f>IF(N112="nulová",J112,0)</f>
        <v>0</v>
      </c>
      <c r="BJ112" s="18" t="s">
        <v>78</v>
      </c>
      <c r="BK112" s="205">
        <f>ROUND(I112*H112,2)</f>
        <v>0</v>
      </c>
      <c r="BL112" s="18" t="s">
        <v>169</v>
      </c>
      <c r="BM112" s="204" t="s">
        <v>278</v>
      </c>
    </row>
    <row r="113" spans="1:65" s="2" customFormat="1" ht="19.5">
      <c r="A113" s="35"/>
      <c r="B113" s="36"/>
      <c r="C113" s="37"/>
      <c r="D113" s="206" t="s">
        <v>264</v>
      </c>
      <c r="E113" s="37"/>
      <c r="F113" s="207" t="s">
        <v>3172</v>
      </c>
      <c r="G113" s="37"/>
      <c r="H113" s="37"/>
      <c r="I113" s="116"/>
      <c r="J113" s="37"/>
      <c r="K113" s="37"/>
      <c r="L113" s="40"/>
      <c r="M113" s="208"/>
      <c r="N113" s="209"/>
      <c r="O113" s="65"/>
      <c r="P113" s="65"/>
      <c r="Q113" s="65"/>
      <c r="R113" s="65"/>
      <c r="S113" s="65"/>
      <c r="T113" s="66"/>
      <c r="U113" s="35"/>
      <c r="V113" s="35"/>
      <c r="W113" s="35"/>
      <c r="X113" s="35"/>
      <c r="Y113" s="35"/>
      <c r="Z113" s="35"/>
      <c r="AA113" s="35"/>
      <c r="AB113" s="35"/>
      <c r="AC113" s="35"/>
      <c r="AD113" s="35"/>
      <c r="AE113" s="35"/>
      <c r="AT113" s="18" t="s">
        <v>264</v>
      </c>
      <c r="AU113" s="18" t="s">
        <v>78</v>
      </c>
    </row>
    <row r="114" spans="1:65" s="2" customFormat="1" ht="16.5" customHeight="1">
      <c r="A114" s="35"/>
      <c r="B114" s="36"/>
      <c r="C114" s="193" t="s">
        <v>224</v>
      </c>
      <c r="D114" s="193" t="s">
        <v>164</v>
      </c>
      <c r="E114" s="194" t="s">
        <v>2624</v>
      </c>
      <c r="F114" s="195" t="s">
        <v>3173</v>
      </c>
      <c r="G114" s="196" t="s">
        <v>2204</v>
      </c>
      <c r="H114" s="197">
        <v>129</v>
      </c>
      <c r="I114" s="198"/>
      <c r="J114" s="199">
        <f>ROUND(I114*H114,2)</f>
        <v>0</v>
      </c>
      <c r="K114" s="195" t="s">
        <v>19</v>
      </c>
      <c r="L114" s="40"/>
      <c r="M114" s="200" t="s">
        <v>19</v>
      </c>
      <c r="N114" s="201" t="s">
        <v>42</v>
      </c>
      <c r="O114" s="65"/>
      <c r="P114" s="202">
        <f>O114*H114</f>
        <v>0</v>
      </c>
      <c r="Q114" s="202">
        <v>0</v>
      </c>
      <c r="R114" s="202">
        <f>Q114*H114</f>
        <v>0</v>
      </c>
      <c r="S114" s="202">
        <v>0</v>
      </c>
      <c r="T114" s="203">
        <f>S114*H114</f>
        <v>0</v>
      </c>
      <c r="U114" s="35"/>
      <c r="V114" s="35"/>
      <c r="W114" s="35"/>
      <c r="X114" s="35"/>
      <c r="Y114" s="35"/>
      <c r="Z114" s="35"/>
      <c r="AA114" s="35"/>
      <c r="AB114" s="35"/>
      <c r="AC114" s="35"/>
      <c r="AD114" s="35"/>
      <c r="AE114" s="35"/>
      <c r="AR114" s="204" t="s">
        <v>169</v>
      </c>
      <c r="AT114" s="204" t="s">
        <v>164</v>
      </c>
      <c r="AU114" s="204" t="s">
        <v>78</v>
      </c>
      <c r="AY114" s="18" t="s">
        <v>162</v>
      </c>
      <c r="BE114" s="205">
        <f>IF(N114="základní",J114,0)</f>
        <v>0</v>
      </c>
      <c r="BF114" s="205">
        <f>IF(N114="snížená",J114,0)</f>
        <v>0</v>
      </c>
      <c r="BG114" s="205">
        <f>IF(N114="zákl. přenesená",J114,0)</f>
        <v>0</v>
      </c>
      <c r="BH114" s="205">
        <f>IF(N114="sníž. přenesená",J114,0)</f>
        <v>0</v>
      </c>
      <c r="BI114" s="205">
        <f>IF(N114="nulová",J114,0)</f>
        <v>0</v>
      </c>
      <c r="BJ114" s="18" t="s">
        <v>78</v>
      </c>
      <c r="BK114" s="205">
        <f>ROUND(I114*H114,2)</f>
        <v>0</v>
      </c>
      <c r="BL114" s="18" t="s">
        <v>169</v>
      </c>
      <c r="BM114" s="204" t="s">
        <v>285</v>
      </c>
    </row>
    <row r="115" spans="1:65" s="2" customFormat="1" ht="19.5">
      <c r="A115" s="35"/>
      <c r="B115" s="36"/>
      <c r="C115" s="37"/>
      <c r="D115" s="206" t="s">
        <v>264</v>
      </c>
      <c r="E115" s="37"/>
      <c r="F115" s="207" t="s">
        <v>3174</v>
      </c>
      <c r="G115" s="37"/>
      <c r="H115" s="37"/>
      <c r="I115" s="116"/>
      <c r="J115" s="37"/>
      <c r="K115" s="37"/>
      <c r="L115" s="40"/>
      <c r="M115" s="208"/>
      <c r="N115" s="209"/>
      <c r="O115" s="65"/>
      <c r="P115" s="65"/>
      <c r="Q115" s="65"/>
      <c r="R115" s="65"/>
      <c r="S115" s="65"/>
      <c r="T115" s="66"/>
      <c r="U115" s="35"/>
      <c r="V115" s="35"/>
      <c r="W115" s="35"/>
      <c r="X115" s="35"/>
      <c r="Y115" s="35"/>
      <c r="Z115" s="35"/>
      <c r="AA115" s="35"/>
      <c r="AB115" s="35"/>
      <c r="AC115" s="35"/>
      <c r="AD115" s="35"/>
      <c r="AE115" s="35"/>
      <c r="AT115" s="18" t="s">
        <v>264</v>
      </c>
      <c r="AU115" s="18" t="s">
        <v>78</v>
      </c>
    </row>
    <row r="116" spans="1:65" s="2" customFormat="1" ht="16.5" customHeight="1">
      <c r="A116" s="35"/>
      <c r="B116" s="36"/>
      <c r="C116" s="193" t="s">
        <v>229</v>
      </c>
      <c r="D116" s="193" t="s">
        <v>164</v>
      </c>
      <c r="E116" s="194" t="s">
        <v>2626</v>
      </c>
      <c r="F116" s="195" t="s">
        <v>3175</v>
      </c>
      <c r="G116" s="196" t="s">
        <v>2204</v>
      </c>
      <c r="H116" s="197">
        <v>4</v>
      </c>
      <c r="I116" s="198"/>
      <c r="J116" s="199">
        <f>ROUND(I116*H116,2)</f>
        <v>0</v>
      </c>
      <c r="K116" s="195" t="s">
        <v>19</v>
      </c>
      <c r="L116" s="40"/>
      <c r="M116" s="200" t="s">
        <v>19</v>
      </c>
      <c r="N116" s="201" t="s">
        <v>42</v>
      </c>
      <c r="O116" s="65"/>
      <c r="P116" s="202">
        <f>O116*H116</f>
        <v>0</v>
      </c>
      <c r="Q116" s="202">
        <v>0</v>
      </c>
      <c r="R116" s="202">
        <f>Q116*H116</f>
        <v>0</v>
      </c>
      <c r="S116" s="202">
        <v>0</v>
      </c>
      <c r="T116" s="203">
        <f>S116*H116</f>
        <v>0</v>
      </c>
      <c r="U116" s="35"/>
      <c r="V116" s="35"/>
      <c r="W116" s="35"/>
      <c r="X116" s="35"/>
      <c r="Y116" s="35"/>
      <c r="Z116" s="35"/>
      <c r="AA116" s="35"/>
      <c r="AB116" s="35"/>
      <c r="AC116" s="35"/>
      <c r="AD116" s="35"/>
      <c r="AE116" s="35"/>
      <c r="AR116" s="204" t="s">
        <v>169</v>
      </c>
      <c r="AT116" s="204" t="s">
        <v>164</v>
      </c>
      <c r="AU116" s="204" t="s">
        <v>78</v>
      </c>
      <c r="AY116" s="18" t="s">
        <v>162</v>
      </c>
      <c r="BE116" s="205">
        <f>IF(N116="základní",J116,0)</f>
        <v>0</v>
      </c>
      <c r="BF116" s="205">
        <f>IF(N116="snížená",J116,0)</f>
        <v>0</v>
      </c>
      <c r="BG116" s="205">
        <f>IF(N116="zákl. přenesená",J116,0)</f>
        <v>0</v>
      </c>
      <c r="BH116" s="205">
        <f>IF(N116="sníž. přenesená",J116,0)</f>
        <v>0</v>
      </c>
      <c r="BI116" s="205">
        <f>IF(N116="nulová",J116,0)</f>
        <v>0</v>
      </c>
      <c r="BJ116" s="18" t="s">
        <v>78</v>
      </c>
      <c r="BK116" s="205">
        <f>ROUND(I116*H116,2)</f>
        <v>0</v>
      </c>
      <c r="BL116" s="18" t="s">
        <v>169</v>
      </c>
      <c r="BM116" s="204" t="s">
        <v>296</v>
      </c>
    </row>
    <row r="117" spans="1:65" s="2" customFormat="1" ht="19.5">
      <c r="A117" s="35"/>
      <c r="B117" s="36"/>
      <c r="C117" s="37"/>
      <c r="D117" s="206" t="s">
        <v>264</v>
      </c>
      <c r="E117" s="37"/>
      <c r="F117" s="207" t="s">
        <v>3176</v>
      </c>
      <c r="G117" s="37"/>
      <c r="H117" s="37"/>
      <c r="I117" s="116"/>
      <c r="J117" s="37"/>
      <c r="K117" s="37"/>
      <c r="L117" s="40"/>
      <c r="M117" s="208"/>
      <c r="N117" s="209"/>
      <c r="O117" s="65"/>
      <c r="P117" s="65"/>
      <c r="Q117" s="65"/>
      <c r="R117" s="65"/>
      <c r="S117" s="65"/>
      <c r="T117" s="66"/>
      <c r="U117" s="35"/>
      <c r="V117" s="35"/>
      <c r="W117" s="35"/>
      <c r="X117" s="35"/>
      <c r="Y117" s="35"/>
      <c r="Z117" s="35"/>
      <c r="AA117" s="35"/>
      <c r="AB117" s="35"/>
      <c r="AC117" s="35"/>
      <c r="AD117" s="35"/>
      <c r="AE117" s="35"/>
      <c r="AT117" s="18" t="s">
        <v>264</v>
      </c>
      <c r="AU117" s="18" t="s">
        <v>78</v>
      </c>
    </row>
    <row r="118" spans="1:65" s="2" customFormat="1" ht="16.5" customHeight="1">
      <c r="A118" s="35"/>
      <c r="B118" s="36"/>
      <c r="C118" s="193" t="s">
        <v>237</v>
      </c>
      <c r="D118" s="193" t="s">
        <v>164</v>
      </c>
      <c r="E118" s="194" t="s">
        <v>2628</v>
      </c>
      <c r="F118" s="195" t="s">
        <v>3177</v>
      </c>
      <c r="G118" s="196" t="s">
        <v>2204</v>
      </c>
      <c r="H118" s="197">
        <v>10</v>
      </c>
      <c r="I118" s="198"/>
      <c r="J118" s="199">
        <f>ROUND(I118*H118,2)</f>
        <v>0</v>
      </c>
      <c r="K118" s="195" t="s">
        <v>19</v>
      </c>
      <c r="L118" s="40"/>
      <c r="M118" s="200" t="s">
        <v>19</v>
      </c>
      <c r="N118" s="201" t="s">
        <v>42</v>
      </c>
      <c r="O118" s="65"/>
      <c r="P118" s="202">
        <f>O118*H118</f>
        <v>0</v>
      </c>
      <c r="Q118" s="202">
        <v>0</v>
      </c>
      <c r="R118" s="202">
        <f>Q118*H118</f>
        <v>0</v>
      </c>
      <c r="S118" s="202">
        <v>0</v>
      </c>
      <c r="T118" s="203">
        <f>S118*H118</f>
        <v>0</v>
      </c>
      <c r="U118" s="35"/>
      <c r="V118" s="35"/>
      <c r="W118" s="35"/>
      <c r="X118" s="35"/>
      <c r="Y118" s="35"/>
      <c r="Z118" s="35"/>
      <c r="AA118" s="35"/>
      <c r="AB118" s="35"/>
      <c r="AC118" s="35"/>
      <c r="AD118" s="35"/>
      <c r="AE118" s="35"/>
      <c r="AR118" s="204" t="s">
        <v>169</v>
      </c>
      <c r="AT118" s="204" t="s">
        <v>164</v>
      </c>
      <c r="AU118" s="204" t="s">
        <v>78</v>
      </c>
      <c r="AY118" s="18" t="s">
        <v>162</v>
      </c>
      <c r="BE118" s="205">
        <f>IF(N118="základní",J118,0)</f>
        <v>0</v>
      </c>
      <c r="BF118" s="205">
        <f>IF(N118="snížená",J118,0)</f>
        <v>0</v>
      </c>
      <c r="BG118" s="205">
        <f>IF(N118="zákl. přenesená",J118,0)</f>
        <v>0</v>
      </c>
      <c r="BH118" s="205">
        <f>IF(N118="sníž. přenesená",J118,0)</f>
        <v>0</v>
      </c>
      <c r="BI118" s="205">
        <f>IF(N118="nulová",J118,0)</f>
        <v>0</v>
      </c>
      <c r="BJ118" s="18" t="s">
        <v>78</v>
      </c>
      <c r="BK118" s="205">
        <f>ROUND(I118*H118,2)</f>
        <v>0</v>
      </c>
      <c r="BL118" s="18" t="s">
        <v>169</v>
      </c>
      <c r="BM118" s="204" t="s">
        <v>318</v>
      </c>
    </row>
    <row r="119" spans="1:65" s="2" customFormat="1" ht="19.5">
      <c r="A119" s="35"/>
      <c r="B119" s="36"/>
      <c r="C119" s="37"/>
      <c r="D119" s="206" t="s">
        <v>264</v>
      </c>
      <c r="E119" s="37"/>
      <c r="F119" s="207" t="s">
        <v>3178</v>
      </c>
      <c r="G119" s="37"/>
      <c r="H119" s="37"/>
      <c r="I119" s="116"/>
      <c r="J119" s="37"/>
      <c r="K119" s="37"/>
      <c r="L119" s="40"/>
      <c r="M119" s="208"/>
      <c r="N119" s="209"/>
      <c r="O119" s="65"/>
      <c r="P119" s="65"/>
      <c r="Q119" s="65"/>
      <c r="R119" s="65"/>
      <c r="S119" s="65"/>
      <c r="T119" s="66"/>
      <c r="U119" s="35"/>
      <c r="V119" s="35"/>
      <c r="W119" s="35"/>
      <c r="X119" s="35"/>
      <c r="Y119" s="35"/>
      <c r="Z119" s="35"/>
      <c r="AA119" s="35"/>
      <c r="AB119" s="35"/>
      <c r="AC119" s="35"/>
      <c r="AD119" s="35"/>
      <c r="AE119" s="35"/>
      <c r="AT119" s="18" t="s">
        <v>264</v>
      </c>
      <c r="AU119" s="18" t="s">
        <v>78</v>
      </c>
    </row>
    <row r="120" spans="1:65" s="2" customFormat="1" ht="16.5" customHeight="1">
      <c r="A120" s="35"/>
      <c r="B120" s="36"/>
      <c r="C120" s="193" t="s">
        <v>242</v>
      </c>
      <c r="D120" s="193" t="s">
        <v>164</v>
      </c>
      <c r="E120" s="194" t="s">
        <v>2630</v>
      </c>
      <c r="F120" s="195" t="s">
        <v>3179</v>
      </c>
      <c r="G120" s="196" t="s">
        <v>2204</v>
      </c>
      <c r="H120" s="197">
        <v>18</v>
      </c>
      <c r="I120" s="198"/>
      <c r="J120" s="199">
        <f>ROUND(I120*H120,2)</f>
        <v>0</v>
      </c>
      <c r="K120" s="195" t="s">
        <v>19</v>
      </c>
      <c r="L120" s="40"/>
      <c r="M120" s="200" t="s">
        <v>19</v>
      </c>
      <c r="N120" s="201" t="s">
        <v>42</v>
      </c>
      <c r="O120" s="65"/>
      <c r="P120" s="202">
        <f>O120*H120</f>
        <v>0</v>
      </c>
      <c r="Q120" s="202">
        <v>0</v>
      </c>
      <c r="R120" s="202">
        <f>Q120*H120</f>
        <v>0</v>
      </c>
      <c r="S120" s="202">
        <v>0</v>
      </c>
      <c r="T120" s="203">
        <f>S120*H120</f>
        <v>0</v>
      </c>
      <c r="U120" s="35"/>
      <c r="V120" s="35"/>
      <c r="W120" s="35"/>
      <c r="X120" s="35"/>
      <c r="Y120" s="35"/>
      <c r="Z120" s="35"/>
      <c r="AA120" s="35"/>
      <c r="AB120" s="35"/>
      <c r="AC120" s="35"/>
      <c r="AD120" s="35"/>
      <c r="AE120" s="35"/>
      <c r="AR120" s="204" t="s">
        <v>169</v>
      </c>
      <c r="AT120" s="204" t="s">
        <v>164</v>
      </c>
      <c r="AU120" s="204" t="s">
        <v>78</v>
      </c>
      <c r="AY120" s="18" t="s">
        <v>162</v>
      </c>
      <c r="BE120" s="205">
        <f>IF(N120="základní",J120,0)</f>
        <v>0</v>
      </c>
      <c r="BF120" s="205">
        <f>IF(N120="snížená",J120,0)</f>
        <v>0</v>
      </c>
      <c r="BG120" s="205">
        <f>IF(N120="zákl. přenesená",J120,0)</f>
        <v>0</v>
      </c>
      <c r="BH120" s="205">
        <f>IF(N120="sníž. přenesená",J120,0)</f>
        <v>0</v>
      </c>
      <c r="BI120" s="205">
        <f>IF(N120="nulová",J120,0)</f>
        <v>0</v>
      </c>
      <c r="BJ120" s="18" t="s">
        <v>78</v>
      </c>
      <c r="BK120" s="205">
        <f>ROUND(I120*H120,2)</f>
        <v>0</v>
      </c>
      <c r="BL120" s="18" t="s">
        <v>169</v>
      </c>
      <c r="BM120" s="204" t="s">
        <v>332</v>
      </c>
    </row>
    <row r="121" spans="1:65" s="2" customFormat="1" ht="19.5">
      <c r="A121" s="35"/>
      <c r="B121" s="36"/>
      <c r="C121" s="37"/>
      <c r="D121" s="206" t="s">
        <v>264</v>
      </c>
      <c r="E121" s="37"/>
      <c r="F121" s="207" t="s">
        <v>3180</v>
      </c>
      <c r="G121" s="37"/>
      <c r="H121" s="37"/>
      <c r="I121" s="116"/>
      <c r="J121" s="37"/>
      <c r="K121" s="37"/>
      <c r="L121" s="40"/>
      <c r="M121" s="208"/>
      <c r="N121" s="209"/>
      <c r="O121" s="65"/>
      <c r="P121" s="65"/>
      <c r="Q121" s="65"/>
      <c r="R121" s="65"/>
      <c r="S121" s="65"/>
      <c r="T121" s="66"/>
      <c r="U121" s="35"/>
      <c r="V121" s="35"/>
      <c r="W121" s="35"/>
      <c r="X121" s="35"/>
      <c r="Y121" s="35"/>
      <c r="Z121" s="35"/>
      <c r="AA121" s="35"/>
      <c r="AB121" s="35"/>
      <c r="AC121" s="35"/>
      <c r="AD121" s="35"/>
      <c r="AE121" s="35"/>
      <c r="AT121" s="18" t="s">
        <v>264</v>
      </c>
      <c r="AU121" s="18" t="s">
        <v>78</v>
      </c>
    </row>
    <row r="122" spans="1:65" s="2" customFormat="1" ht="16.5" customHeight="1">
      <c r="A122" s="35"/>
      <c r="B122" s="36"/>
      <c r="C122" s="193" t="s">
        <v>8</v>
      </c>
      <c r="D122" s="193" t="s">
        <v>164</v>
      </c>
      <c r="E122" s="194" t="s">
        <v>2632</v>
      </c>
      <c r="F122" s="195" t="s">
        <v>3181</v>
      </c>
      <c r="G122" s="196" t="s">
        <v>2204</v>
      </c>
      <c r="H122" s="197">
        <v>6</v>
      </c>
      <c r="I122" s="198"/>
      <c r="J122" s="199">
        <f>ROUND(I122*H122,2)</f>
        <v>0</v>
      </c>
      <c r="K122" s="195" t="s">
        <v>19</v>
      </c>
      <c r="L122" s="40"/>
      <c r="M122" s="200" t="s">
        <v>19</v>
      </c>
      <c r="N122" s="201" t="s">
        <v>42</v>
      </c>
      <c r="O122" s="65"/>
      <c r="P122" s="202">
        <f>O122*H122</f>
        <v>0</v>
      </c>
      <c r="Q122" s="202">
        <v>0</v>
      </c>
      <c r="R122" s="202">
        <f>Q122*H122</f>
        <v>0</v>
      </c>
      <c r="S122" s="202">
        <v>0</v>
      </c>
      <c r="T122" s="203">
        <f>S122*H122</f>
        <v>0</v>
      </c>
      <c r="U122" s="35"/>
      <c r="V122" s="35"/>
      <c r="W122" s="35"/>
      <c r="X122" s="35"/>
      <c r="Y122" s="35"/>
      <c r="Z122" s="35"/>
      <c r="AA122" s="35"/>
      <c r="AB122" s="35"/>
      <c r="AC122" s="35"/>
      <c r="AD122" s="35"/>
      <c r="AE122" s="35"/>
      <c r="AR122" s="204" t="s">
        <v>169</v>
      </c>
      <c r="AT122" s="204" t="s">
        <v>164</v>
      </c>
      <c r="AU122" s="204" t="s">
        <v>78</v>
      </c>
      <c r="AY122" s="18" t="s">
        <v>162</v>
      </c>
      <c r="BE122" s="205">
        <f>IF(N122="základní",J122,0)</f>
        <v>0</v>
      </c>
      <c r="BF122" s="205">
        <f>IF(N122="snížená",J122,0)</f>
        <v>0</v>
      </c>
      <c r="BG122" s="205">
        <f>IF(N122="zákl. přenesená",J122,0)</f>
        <v>0</v>
      </c>
      <c r="BH122" s="205">
        <f>IF(N122="sníž. přenesená",J122,0)</f>
        <v>0</v>
      </c>
      <c r="BI122" s="205">
        <f>IF(N122="nulová",J122,0)</f>
        <v>0</v>
      </c>
      <c r="BJ122" s="18" t="s">
        <v>78</v>
      </c>
      <c r="BK122" s="205">
        <f>ROUND(I122*H122,2)</f>
        <v>0</v>
      </c>
      <c r="BL122" s="18" t="s">
        <v>169</v>
      </c>
      <c r="BM122" s="204" t="s">
        <v>344</v>
      </c>
    </row>
    <row r="123" spans="1:65" s="2" customFormat="1" ht="19.5">
      <c r="A123" s="35"/>
      <c r="B123" s="36"/>
      <c r="C123" s="37"/>
      <c r="D123" s="206" t="s">
        <v>264</v>
      </c>
      <c r="E123" s="37"/>
      <c r="F123" s="207" t="s">
        <v>3182</v>
      </c>
      <c r="G123" s="37"/>
      <c r="H123" s="37"/>
      <c r="I123" s="116"/>
      <c r="J123" s="37"/>
      <c r="K123" s="37"/>
      <c r="L123" s="40"/>
      <c r="M123" s="208"/>
      <c r="N123" s="209"/>
      <c r="O123" s="65"/>
      <c r="P123" s="65"/>
      <c r="Q123" s="65"/>
      <c r="R123" s="65"/>
      <c r="S123" s="65"/>
      <c r="T123" s="66"/>
      <c r="U123" s="35"/>
      <c r="V123" s="35"/>
      <c r="W123" s="35"/>
      <c r="X123" s="35"/>
      <c r="Y123" s="35"/>
      <c r="Z123" s="35"/>
      <c r="AA123" s="35"/>
      <c r="AB123" s="35"/>
      <c r="AC123" s="35"/>
      <c r="AD123" s="35"/>
      <c r="AE123" s="35"/>
      <c r="AT123" s="18" t="s">
        <v>264</v>
      </c>
      <c r="AU123" s="18" t="s">
        <v>78</v>
      </c>
    </row>
    <row r="124" spans="1:65" s="2" customFormat="1" ht="16.5" customHeight="1">
      <c r="A124" s="35"/>
      <c r="B124" s="36"/>
      <c r="C124" s="193" t="s">
        <v>254</v>
      </c>
      <c r="D124" s="193" t="s">
        <v>164</v>
      </c>
      <c r="E124" s="194" t="s">
        <v>2635</v>
      </c>
      <c r="F124" s="195" t="s">
        <v>3183</v>
      </c>
      <c r="G124" s="196" t="s">
        <v>2204</v>
      </c>
      <c r="H124" s="197">
        <v>10</v>
      </c>
      <c r="I124" s="198"/>
      <c r="J124" s="199">
        <f>ROUND(I124*H124,2)</f>
        <v>0</v>
      </c>
      <c r="K124" s="195" t="s">
        <v>19</v>
      </c>
      <c r="L124" s="40"/>
      <c r="M124" s="200" t="s">
        <v>19</v>
      </c>
      <c r="N124" s="201" t="s">
        <v>42</v>
      </c>
      <c r="O124" s="65"/>
      <c r="P124" s="202">
        <f>O124*H124</f>
        <v>0</v>
      </c>
      <c r="Q124" s="202">
        <v>0</v>
      </c>
      <c r="R124" s="202">
        <f>Q124*H124</f>
        <v>0</v>
      </c>
      <c r="S124" s="202">
        <v>0</v>
      </c>
      <c r="T124" s="203">
        <f>S124*H124</f>
        <v>0</v>
      </c>
      <c r="U124" s="35"/>
      <c r="V124" s="35"/>
      <c r="W124" s="35"/>
      <c r="X124" s="35"/>
      <c r="Y124" s="35"/>
      <c r="Z124" s="35"/>
      <c r="AA124" s="35"/>
      <c r="AB124" s="35"/>
      <c r="AC124" s="35"/>
      <c r="AD124" s="35"/>
      <c r="AE124" s="35"/>
      <c r="AR124" s="204" t="s">
        <v>169</v>
      </c>
      <c r="AT124" s="204" t="s">
        <v>164</v>
      </c>
      <c r="AU124" s="204" t="s">
        <v>78</v>
      </c>
      <c r="AY124" s="18" t="s">
        <v>162</v>
      </c>
      <c r="BE124" s="205">
        <f>IF(N124="základní",J124,0)</f>
        <v>0</v>
      </c>
      <c r="BF124" s="205">
        <f>IF(N124="snížená",J124,0)</f>
        <v>0</v>
      </c>
      <c r="BG124" s="205">
        <f>IF(N124="zákl. přenesená",J124,0)</f>
        <v>0</v>
      </c>
      <c r="BH124" s="205">
        <f>IF(N124="sníž. přenesená",J124,0)</f>
        <v>0</v>
      </c>
      <c r="BI124" s="205">
        <f>IF(N124="nulová",J124,0)</f>
        <v>0</v>
      </c>
      <c r="BJ124" s="18" t="s">
        <v>78</v>
      </c>
      <c r="BK124" s="205">
        <f>ROUND(I124*H124,2)</f>
        <v>0</v>
      </c>
      <c r="BL124" s="18" t="s">
        <v>169</v>
      </c>
      <c r="BM124" s="204" t="s">
        <v>355</v>
      </c>
    </row>
    <row r="125" spans="1:65" s="2" customFormat="1" ht="19.5">
      <c r="A125" s="35"/>
      <c r="B125" s="36"/>
      <c r="C125" s="37"/>
      <c r="D125" s="206" t="s">
        <v>264</v>
      </c>
      <c r="E125" s="37"/>
      <c r="F125" s="207" t="s">
        <v>3184</v>
      </c>
      <c r="G125" s="37"/>
      <c r="H125" s="37"/>
      <c r="I125" s="116"/>
      <c r="J125" s="37"/>
      <c r="K125" s="37"/>
      <c r="L125" s="40"/>
      <c r="M125" s="208"/>
      <c r="N125" s="209"/>
      <c r="O125" s="65"/>
      <c r="P125" s="65"/>
      <c r="Q125" s="65"/>
      <c r="R125" s="65"/>
      <c r="S125" s="65"/>
      <c r="T125" s="66"/>
      <c r="U125" s="35"/>
      <c r="V125" s="35"/>
      <c r="W125" s="35"/>
      <c r="X125" s="35"/>
      <c r="Y125" s="35"/>
      <c r="Z125" s="35"/>
      <c r="AA125" s="35"/>
      <c r="AB125" s="35"/>
      <c r="AC125" s="35"/>
      <c r="AD125" s="35"/>
      <c r="AE125" s="35"/>
      <c r="AT125" s="18" t="s">
        <v>264</v>
      </c>
      <c r="AU125" s="18" t="s">
        <v>78</v>
      </c>
    </row>
    <row r="126" spans="1:65" s="2" customFormat="1" ht="16.5" customHeight="1">
      <c r="A126" s="35"/>
      <c r="B126" s="36"/>
      <c r="C126" s="193" t="s">
        <v>258</v>
      </c>
      <c r="D126" s="193" t="s">
        <v>164</v>
      </c>
      <c r="E126" s="194" t="s">
        <v>2638</v>
      </c>
      <c r="F126" s="195" t="s">
        <v>3185</v>
      </c>
      <c r="G126" s="196" t="s">
        <v>2204</v>
      </c>
      <c r="H126" s="197">
        <v>23</v>
      </c>
      <c r="I126" s="198"/>
      <c r="J126" s="199">
        <f>ROUND(I126*H126,2)</f>
        <v>0</v>
      </c>
      <c r="K126" s="195" t="s">
        <v>19</v>
      </c>
      <c r="L126" s="40"/>
      <c r="M126" s="200" t="s">
        <v>19</v>
      </c>
      <c r="N126" s="201" t="s">
        <v>42</v>
      </c>
      <c r="O126" s="65"/>
      <c r="P126" s="202">
        <f>O126*H126</f>
        <v>0</v>
      </c>
      <c r="Q126" s="202">
        <v>0</v>
      </c>
      <c r="R126" s="202">
        <f>Q126*H126</f>
        <v>0</v>
      </c>
      <c r="S126" s="202">
        <v>0</v>
      </c>
      <c r="T126" s="203">
        <f>S126*H126</f>
        <v>0</v>
      </c>
      <c r="U126" s="35"/>
      <c r="V126" s="35"/>
      <c r="W126" s="35"/>
      <c r="X126" s="35"/>
      <c r="Y126" s="35"/>
      <c r="Z126" s="35"/>
      <c r="AA126" s="35"/>
      <c r="AB126" s="35"/>
      <c r="AC126" s="35"/>
      <c r="AD126" s="35"/>
      <c r="AE126" s="35"/>
      <c r="AR126" s="204" t="s">
        <v>169</v>
      </c>
      <c r="AT126" s="204" t="s">
        <v>164</v>
      </c>
      <c r="AU126" s="204" t="s">
        <v>78</v>
      </c>
      <c r="AY126" s="18" t="s">
        <v>162</v>
      </c>
      <c r="BE126" s="205">
        <f>IF(N126="základní",J126,0)</f>
        <v>0</v>
      </c>
      <c r="BF126" s="205">
        <f>IF(N126="snížená",J126,0)</f>
        <v>0</v>
      </c>
      <c r="BG126" s="205">
        <f>IF(N126="zákl. přenesená",J126,0)</f>
        <v>0</v>
      </c>
      <c r="BH126" s="205">
        <f>IF(N126="sníž. přenesená",J126,0)</f>
        <v>0</v>
      </c>
      <c r="BI126" s="205">
        <f>IF(N126="nulová",J126,0)</f>
        <v>0</v>
      </c>
      <c r="BJ126" s="18" t="s">
        <v>78</v>
      </c>
      <c r="BK126" s="205">
        <f>ROUND(I126*H126,2)</f>
        <v>0</v>
      </c>
      <c r="BL126" s="18" t="s">
        <v>169</v>
      </c>
      <c r="BM126" s="204" t="s">
        <v>365</v>
      </c>
    </row>
    <row r="127" spans="1:65" s="2" customFormat="1" ht="16.5" customHeight="1">
      <c r="A127" s="35"/>
      <c r="B127" s="36"/>
      <c r="C127" s="193" t="s">
        <v>267</v>
      </c>
      <c r="D127" s="193" t="s">
        <v>164</v>
      </c>
      <c r="E127" s="194" t="s">
        <v>2642</v>
      </c>
      <c r="F127" s="195" t="s">
        <v>3186</v>
      </c>
      <c r="G127" s="196" t="s">
        <v>2204</v>
      </c>
      <c r="H127" s="197">
        <v>10</v>
      </c>
      <c r="I127" s="198"/>
      <c r="J127" s="199">
        <f>ROUND(I127*H127,2)</f>
        <v>0</v>
      </c>
      <c r="K127" s="195" t="s">
        <v>19</v>
      </c>
      <c r="L127" s="40"/>
      <c r="M127" s="200" t="s">
        <v>19</v>
      </c>
      <c r="N127" s="201" t="s">
        <v>42</v>
      </c>
      <c r="O127" s="65"/>
      <c r="P127" s="202">
        <f>O127*H127</f>
        <v>0</v>
      </c>
      <c r="Q127" s="202">
        <v>0</v>
      </c>
      <c r="R127" s="202">
        <f>Q127*H127</f>
        <v>0</v>
      </c>
      <c r="S127" s="202">
        <v>0</v>
      </c>
      <c r="T127" s="203">
        <f>S127*H127</f>
        <v>0</v>
      </c>
      <c r="U127" s="35"/>
      <c r="V127" s="35"/>
      <c r="W127" s="35"/>
      <c r="X127" s="35"/>
      <c r="Y127" s="35"/>
      <c r="Z127" s="35"/>
      <c r="AA127" s="35"/>
      <c r="AB127" s="35"/>
      <c r="AC127" s="35"/>
      <c r="AD127" s="35"/>
      <c r="AE127" s="35"/>
      <c r="AR127" s="204" t="s">
        <v>169</v>
      </c>
      <c r="AT127" s="204" t="s">
        <v>164</v>
      </c>
      <c r="AU127" s="204" t="s">
        <v>78</v>
      </c>
      <c r="AY127" s="18" t="s">
        <v>162</v>
      </c>
      <c r="BE127" s="205">
        <f>IF(N127="základní",J127,0)</f>
        <v>0</v>
      </c>
      <c r="BF127" s="205">
        <f>IF(N127="snížená",J127,0)</f>
        <v>0</v>
      </c>
      <c r="BG127" s="205">
        <f>IF(N127="zákl. přenesená",J127,0)</f>
        <v>0</v>
      </c>
      <c r="BH127" s="205">
        <f>IF(N127="sníž. přenesená",J127,0)</f>
        <v>0</v>
      </c>
      <c r="BI127" s="205">
        <f>IF(N127="nulová",J127,0)</f>
        <v>0</v>
      </c>
      <c r="BJ127" s="18" t="s">
        <v>78</v>
      </c>
      <c r="BK127" s="205">
        <f>ROUND(I127*H127,2)</f>
        <v>0</v>
      </c>
      <c r="BL127" s="18" t="s">
        <v>169</v>
      </c>
      <c r="BM127" s="204" t="s">
        <v>376</v>
      </c>
    </row>
    <row r="128" spans="1:65" s="2" customFormat="1" ht="16.5" customHeight="1">
      <c r="A128" s="35"/>
      <c r="B128" s="36"/>
      <c r="C128" s="193" t="s">
        <v>272</v>
      </c>
      <c r="D128" s="193" t="s">
        <v>164</v>
      </c>
      <c r="E128" s="194" t="s">
        <v>2644</v>
      </c>
      <c r="F128" s="195" t="s">
        <v>3187</v>
      </c>
      <c r="G128" s="196" t="s">
        <v>2204</v>
      </c>
      <c r="H128" s="197">
        <v>3</v>
      </c>
      <c r="I128" s="198"/>
      <c r="J128" s="199">
        <f>ROUND(I128*H128,2)</f>
        <v>0</v>
      </c>
      <c r="K128" s="195" t="s">
        <v>19</v>
      </c>
      <c r="L128" s="40"/>
      <c r="M128" s="200" t="s">
        <v>19</v>
      </c>
      <c r="N128" s="201" t="s">
        <v>42</v>
      </c>
      <c r="O128" s="65"/>
      <c r="P128" s="202">
        <f>O128*H128</f>
        <v>0</v>
      </c>
      <c r="Q128" s="202">
        <v>0</v>
      </c>
      <c r="R128" s="202">
        <f>Q128*H128</f>
        <v>0</v>
      </c>
      <c r="S128" s="202">
        <v>0</v>
      </c>
      <c r="T128" s="203">
        <f>S128*H128</f>
        <v>0</v>
      </c>
      <c r="U128" s="35"/>
      <c r="V128" s="35"/>
      <c r="W128" s="35"/>
      <c r="X128" s="35"/>
      <c r="Y128" s="35"/>
      <c r="Z128" s="35"/>
      <c r="AA128" s="35"/>
      <c r="AB128" s="35"/>
      <c r="AC128" s="35"/>
      <c r="AD128" s="35"/>
      <c r="AE128" s="35"/>
      <c r="AR128" s="204" t="s">
        <v>169</v>
      </c>
      <c r="AT128" s="204" t="s">
        <v>164</v>
      </c>
      <c r="AU128" s="204" t="s">
        <v>78</v>
      </c>
      <c r="AY128" s="18" t="s">
        <v>162</v>
      </c>
      <c r="BE128" s="205">
        <f>IF(N128="základní",J128,0)</f>
        <v>0</v>
      </c>
      <c r="BF128" s="205">
        <f>IF(N128="snížená",J128,0)</f>
        <v>0</v>
      </c>
      <c r="BG128" s="205">
        <f>IF(N128="zákl. přenesená",J128,0)</f>
        <v>0</v>
      </c>
      <c r="BH128" s="205">
        <f>IF(N128="sníž. přenesená",J128,0)</f>
        <v>0</v>
      </c>
      <c r="BI128" s="205">
        <f>IF(N128="nulová",J128,0)</f>
        <v>0</v>
      </c>
      <c r="BJ128" s="18" t="s">
        <v>78</v>
      </c>
      <c r="BK128" s="205">
        <f>ROUND(I128*H128,2)</f>
        <v>0</v>
      </c>
      <c r="BL128" s="18" t="s">
        <v>169</v>
      </c>
      <c r="BM128" s="204" t="s">
        <v>386</v>
      </c>
    </row>
    <row r="129" spans="1:65" s="12" customFormat="1" ht="25.9" customHeight="1">
      <c r="B129" s="177"/>
      <c r="C129" s="178"/>
      <c r="D129" s="179" t="s">
        <v>70</v>
      </c>
      <c r="E129" s="180" t="s">
        <v>2723</v>
      </c>
      <c r="F129" s="180" t="s">
        <v>3188</v>
      </c>
      <c r="G129" s="178"/>
      <c r="H129" s="178"/>
      <c r="I129" s="181"/>
      <c r="J129" s="182">
        <f>BK129</f>
        <v>0</v>
      </c>
      <c r="K129" s="178"/>
      <c r="L129" s="183"/>
      <c r="M129" s="184"/>
      <c r="N129" s="185"/>
      <c r="O129" s="185"/>
      <c r="P129" s="186">
        <f>SUM(P130:P154)</f>
        <v>0</v>
      </c>
      <c r="Q129" s="185"/>
      <c r="R129" s="186">
        <f>SUM(R130:R154)</f>
        <v>0</v>
      </c>
      <c r="S129" s="185"/>
      <c r="T129" s="187">
        <f>SUM(T130:T154)</f>
        <v>0</v>
      </c>
      <c r="AR129" s="188" t="s">
        <v>78</v>
      </c>
      <c r="AT129" s="189" t="s">
        <v>70</v>
      </c>
      <c r="AU129" s="189" t="s">
        <v>71</v>
      </c>
      <c r="AY129" s="188" t="s">
        <v>162</v>
      </c>
      <c r="BK129" s="190">
        <f>SUM(BK130:BK154)</f>
        <v>0</v>
      </c>
    </row>
    <row r="130" spans="1:65" s="2" customFormat="1" ht="16.5" customHeight="1">
      <c r="A130" s="35"/>
      <c r="B130" s="36"/>
      <c r="C130" s="193" t="s">
        <v>278</v>
      </c>
      <c r="D130" s="193" t="s">
        <v>164</v>
      </c>
      <c r="E130" s="194" t="s">
        <v>2725</v>
      </c>
      <c r="F130" s="195" t="s">
        <v>3189</v>
      </c>
      <c r="G130" s="196" t="s">
        <v>2204</v>
      </c>
      <c r="H130" s="197">
        <v>3</v>
      </c>
      <c r="I130" s="198"/>
      <c r="J130" s="199">
        <f>ROUND(I130*H130,2)</f>
        <v>0</v>
      </c>
      <c r="K130" s="195" t="s">
        <v>19</v>
      </c>
      <c r="L130" s="40"/>
      <c r="M130" s="200" t="s">
        <v>19</v>
      </c>
      <c r="N130" s="201" t="s">
        <v>42</v>
      </c>
      <c r="O130" s="65"/>
      <c r="P130" s="202">
        <f>O130*H130</f>
        <v>0</v>
      </c>
      <c r="Q130" s="202">
        <v>0</v>
      </c>
      <c r="R130" s="202">
        <f>Q130*H130</f>
        <v>0</v>
      </c>
      <c r="S130" s="202">
        <v>0</v>
      </c>
      <c r="T130" s="203">
        <f>S130*H130</f>
        <v>0</v>
      </c>
      <c r="U130" s="35"/>
      <c r="V130" s="35"/>
      <c r="W130" s="35"/>
      <c r="X130" s="35"/>
      <c r="Y130" s="35"/>
      <c r="Z130" s="35"/>
      <c r="AA130" s="35"/>
      <c r="AB130" s="35"/>
      <c r="AC130" s="35"/>
      <c r="AD130" s="35"/>
      <c r="AE130" s="35"/>
      <c r="AR130" s="204" t="s">
        <v>169</v>
      </c>
      <c r="AT130" s="204" t="s">
        <v>164</v>
      </c>
      <c r="AU130" s="204" t="s">
        <v>78</v>
      </c>
      <c r="AY130" s="18" t="s">
        <v>162</v>
      </c>
      <c r="BE130" s="205">
        <f>IF(N130="základní",J130,0)</f>
        <v>0</v>
      </c>
      <c r="BF130" s="205">
        <f>IF(N130="snížená",J130,0)</f>
        <v>0</v>
      </c>
      <c r="BG130" s="205">
        <f>IF(N130="zákl. přenesená",J130,0)</f>
        <v>0</v>
      </c>
      <c r="BH130" s="205">
        <f>IF(N130="sníž. přenesená",J130,0)</f>
        <v>0</v>
      </c>
      <c r="BI130" s="205">
        <f>IF(N130="nulová",J130,0)</f>
        <v>0</v>
      </c>
      <c r="BJ130" s="18" t="s">
        <v>78</v>
      </c>
      <c r="BK130" s="205">
        <f>ROUND(I130*H130,2)</f>
        <v>0</v>
      </c>
      <c r="BL130" s="18" t="s">
        <v>169</v>
      </c>
      <c r="BM130" s="204" t="s">
        <v>394</v>
      </c>
    </row>
    <row r="131" spans="1:65" s="2" customFormat="1" ht="19.5">
      <c r="A131" s="35"/>
      <c r="B131" s="36"/>
      <c r="C131" s="37"/>
      <c r="D131" s="206" t="s">
        <v>264</v>
      </c>
      <c r="E131" s="37"/>
      <c r="F131" s="207" t="s">
        <v>3190</v>
      </c>
      <c r="G131" s="37"/>
      <c r="H131" s="37"/>
      <c r="I131" s="116"/>
      <c r="J131" s="37"/>
      <c r="K131" s="37"/>
      <c r="L131" s="40"/>
      <c r="M131" s="208"/>
      <c r="N131" s="209"/>
      <c r="O131" s="65"/>
      <c r="P131" s="65"/>
      <c r="Q131" s="65"/>
      <c r="R131" s="65"/>
      <c r="S131" s="65"/>
      <c r="T131" s="66"/>
      <c r="U131" s="35"/>
      <c r="V131" s="35"/>
      <c r="W131" s="35"/>
      <c r="X131" s="35"/>
      <c r="Y131" s="35"/>
      <c r="Z131" s="35"/>
      <c r="AA131" s="35"/>
      <c r="AB131" s="35"/>
      <c r="AC131" s="35"/>
      <c r="AD131" s="35"/>
      <c r="AE131" s="35"/>
      <c r="AT131" s="18" t="s">
        <v>264</v>
      </c>
      <c r="AU131" s="18" t="s">
        <v>78</v>
      </c>
    </row>
    <row r="132" spans="1:65" s="2" customFormat="1" ht="16.5" customHeight="1">
      <c r="A132" s="35"/>
      <c r="B132" s="36"/>
      <c r="C132" s="193" t="s">
        <v>7</v>
      </c>
      <c r="D132" s="193" t="s">
        <v>164</v>
      </c>
      <c r="E132" s="194" t="s">
        <v>2728</v>
      </c>
      <c r="F132" s="195" t="s">
        <v>3191</v>
      </c>
      <c r="G132" s="196" t="s">
        <v>2204</v>
      </c>
      <c r="H132" s="197">
        <v>10</v>
      </c>
      <c r="I132" s="198"/>
      <c r="J132" s="199">
        <f>ROUND(I132*H132,2)</f>
        <v>0</v>
      </c>
      <c r="K132" s="195" t="s">
        <v>19</v>
      </c>
      <c r="L132" s="40"/>
      <c r="M132" s="200" t="s">
        <v>19</v>
      </c>
      <c r="N132" s="201" t="s">
        <v>42</v>
      </c>
      <c r="O132" s="65"/>
      <c r="P132" s="202">
        <f>O132*H132</f>
        <v>0</v>
      </c>
      <c r="Q132" s="202">
        <v>0</v>
      </c>
      <c r="R132" s="202">
        <f>Q132*H132</f>
        <v>0</v>
      </c>
      <c r="S132" s="202">
        <v>0</v>
      </c>
      <c r="T132" s="203">
        <f>S132*H132</f>
        <v>0</v>
      </c>
      <c r="U132" s="35"/>
      <c r="V132" s="35"/>
      <c r="W132" s="35"/>
      <c r="X132" s="35"/>
      <c r="Y132" s="35"/>
      <c r="Z132" s="35"/>
      <c r="AA132" s="35"/>
      <c r="AB132" s="35"/>
      <c r="AC132" s="35"/>
      <c r="AD132" s="35"/>
      <c r="AE132" s="35"/>
      <c r="AR132" s="204" t="s">
        <v>169</v>
      </c>
      <c r="AT132" s="204" t="s">
        <v>164</v>
      </c>
      <c r="AU132" s="204" t="s">
        <v>78</v>
      </c>
      <c r="AY132" s="18" t="s">
        <v>162</v>
      </c>
      <c r="BE132" s="205">
        <f>IF(N132="základní",J132,0)</f>
        <v>0</v>
      </c>
      <c r="BF132" s="205">
        <f>IF(N132="snížená",J132,0)</f>
        <v>0</v>
      </c>
      <c r="BG132" s="205">
        <f>IF(N132="zákl. přenesená",J132,0)</f>
        <v>0</v>
      </c>
      <c r="BH132" s="205">
        <f>IF(N132="sníž. přenesená",J132,0)</f>
        <v>0</v>
      </c>
      <c r="BI132" s="205">
        <f>IF(N132="nulová",J132,0)</f>
        <v>0</v>
      </c>
      <c r="BJ132" s="18" t="s">
        <v>78</v>
      </c>
      <c r="BK132" s="205">
        <f>ROUND(I132*H132,2)</f>
        <v>0</v>
      </c>
      <c r="BL132" s="18" t="s">
        <v>169</v>
      </c>
      <c r="BM132" s="204" t="s">
        <v>407</v>
      </c>
    </row>
    <row r="133" spans="1:65" s="2" customFormat="1" ht="19.5">
      <c r="A133" s="35"/>
      <c r="B133" s="36"/>
      <c r="C133" s="37"/>
      <c r="D133" s="206" t="s">
        <v>264</v>
      </c>
      <c r="E133" s="37"/>
      <c r="F133" s="207" t="s">
        <v>3192</v>
      </c>
      <c r="G133" s="37"/>
      <c r="H133" s="37"/>
      <c r="I133" s="116"/>
      <c r="J133" s="37"/>
      <c r="K133" s="37"/>
      <c r="L133" s="40"/>
      <c r="M133" s="208"/>
      <c r="N133" s="209"/>
      <c r="O133" s="65"/>
      <c r="P133" s="65"/>
      <c r="Q133" s="65"/>
      <c r="R133" s="65"/>
      <c r="S133" s="65"/>
      <c r="T133" s="66"/>
      <c r="U133" s="35"/>
      <c r="V133" s="35"/>
      <c r="W133" s="35"/>
      <c r="X133" s="35"/>
      <c r="Y133" s="35"/>
      <c r="Z133" s="35"/>
      <c r="AA133" s="35"/>
      <c r="AB133" s="35"/>
      <c r="AC133" s="35"/>
      <c r="AD133" s="35"/>
      <c r="AE133" s="35"/>
      <c r="AT133" s="18" t="s">
        <v>264</v>
      </c>
      <c r="AU133" s="18" t="s">
        <v>78</v>
      </c>
    </row>
    <row r="134" spans="1:65" s="2" customFormat="1" ht="16.5" customHeight="1">
      <c r="A134" s="35"/>
      <c r="B134" s="36"/>
      <c r="C134" s="193" t="s">
        <v>285</v>
      </c>
      <c r="D134" s="193" t="s">
        <v>164</v>
      </c>
      <c r="E134" s="194" t="s">
        <v>2730</v>
      </c>
      <c r="F134" s="195" t="s">
        <v>3193</v>
      </c>
      <c r="G134" s="196" t="s">
        <v>2204</v>
      </c>
      <c r="H134" s="197">
        <v>21</v>
      </c>
      <c r="I134" s="198"/>
      <c r="J134" s="199">
        <f>ROUND(I134*H134,2)</f>
        <v>0</v>
      </c>
      <c r="K134" s="195" t="s">
        <v>19</v>
      </c>
      <c r="L134" s="40"/>
      <c r="M134" s="200" t="s">
        <v>19</v>
      </c>
      <c r="N134" s="201" t="s">
        <v>42</v>
      </c>
      <c r="O134" s="65"/>
      <c r="P134" s="202">
        <f>O134*H134</f>
        <v>0</v>
      </c>
      <c r="Q134" s="202">
        <v>0</v>
      </c>
      <c r="R134" s="202">
        <f>Q134*H134</f>
        <v>0</v>
      </c>
      <c r="S134" s="202">
        <v>0</v>
      </c>
      <c r="T134" s="203">
        <f>S134*H134</f>
        <v>0</v>
      </c>
      <c r="U134" s="35"/>
      <c r="V134" s="35"/>
      <c r="W134" s="35"/>
      <c r="X134" s="35"/>
      <c r="Y134" s="35"/>
      <c r="Z134" s="35"/>
      <c r="AA134" s="35"/>
      <c r="AB134" s="35"/>
      <c r="AC134" s="35"/>
      <c r="AD134" s="35"/>
      <c r="AE134" s="35"/>
      <c r="AR134" s="204" t="s">
        <v>169</v>
      </c>
      <c r="AT134" s="204" t="s">
        <v>164</v>
      </c>
      <c r="AU134" s="204" t="s">
        <v>78</v>
      </c>
      <c r="AY134" s="18" t="s">
        <v>162</v>
      </c>
      <c r="BE134" s="205">
        <f>IF(N134="základní",J134,0)</f>
        <v>0</v>
      </c>
      <c r="BF134" s="205">
        <f>IF(N134="snížená",J134,0)</f>
        <v>0</v>
      </c>
      <c r="BG134" s="205">
        <f>IF(N134="zákl. přenesená",J134,0)</f>
        <v>0</v>
      </c>
      <c r="BH134" s="205">
        <f>IF(N134="sníž. přenesená",J134,0)</f>
        <v>0</v>
      </c>
      <c r="BI134" s="205">
        <f>IF(N134="nulová",J134,0)</f>
        <v>0</v>
      </c>
      <c r="BJ134" s="18" t="s">
        <v>78</v>
      </c>
      <c r="BK134" s="205">
        <f>ROUND(I134*H134,2)</f>
        <v>0</v>
      </c>
      <c r="BL134" s="18" t="s">
        <v>169</v>
      </c>
      <c r="BM134" s="204" t="s">
        <v>417</v>
      </c>
    </row>
    <row r="135" spans="1:65" s="2" customFormat="1" ht="19.5">
      <c r="A135" s="35"/>
      <c r="B135" s="36"/>
      <c r="C135" s="37"/>
      <c r="D135" s="206" t="s">
        <v>264</v>
      </c>
      <c r="E135" s="37"/>
      <c r="F135" s="207" t="s">
        <v>3194</v>
      </c>
      <c r="G135" s="37"/>
      <c r="H135" s="37"/>
      <c r="I135" s="116"/>
      <c r="J135" s="37"/>
      <c r="K135" s="37"/>
      <c r="L135" s="40"/>
      <c r="M135" s="208"/>
      <c r="N135" s="209"/>
      <c r="O135" s="65"/>
      <c r="P135" s="65"/>
      <c r="Q135" s="65"/>
      <c r="R135" s="65"/>
      <c r="S135" s="65"/>
      <c r="T135" s="66"/>
      <c r="U135" s="35"/>
      <c r="V135" s="35"/>
      <c r="W135" s="35"/>
      <c r="X135" s="35"/>
      <c r="Y135" s="35"/>
      <c r="Z135" s="35"/>
      <c r="AA135" s="35"/>
      <c r="AB135" s="35"/>
      <c r="AC135" s="35"/>
      <c r="AD135" s="35"/>
      <c r="AE135" s="35"/>
      <c r="AT135" s="18" t="s">
        <v>264</v>
      </c>
      <c r="AU135" s="18" t="s">
        <v>78</v>
      </c>
    </row>
    <row r="136" spans="1:65" s="2" customFormat="1" ht="16.5" customHeight="1">
      <c r="A136" s="35"/>
      <c r="B136" s="36"/>
      <c r="C136" s="193" t="s">
        <v>291</v>
      </c>
      <c r="D136" s="193" t="s">
        <v>164</v>
      </c>
      <c r="E136" s="194" t="s">
        <v>2732</v>
      </c>
      <c r="F136" s="195" t="s">
        <v>3195</v>
      </c>
      <c r="G136" s="196" t="s">
        <v>2204</v>
      </c>
      <c r="H136" s="197">
        <v>1</v>
      </c>
      <c r="I136" s="198"/>
      <c r="J136" s="199">
        <f>ROUND(I136*H136,2)</f>
        <v>0</v>
      </c>
      <c r="K136" s="195" t="s">
        <v>19</v>
      </c>
      <c r="L136" s="40"/>
      <c r="M136" s="200" t="s">
        <v>19</v>
      </c>
      <c r="N136" s="201" t="s">
        <v>42</v>
      </c>
      <c r="O136" s="65"/>
      <c r="P136" s="202">
        <f>O136*H136</f>
        <v>0</v>
      </c>
      <c r="Q136" s="202">
        <v>0</v>
      </c>
      <c r="R136" s="202">
        <f>Q136*H136</f>
        <v>0</v>
      </c>
      <c r="S136" s="202">
        <v>0</v>
      </c>
      <c r="T136" s="203">
        <f>S136*H136</f>
        <v>0</v>
      </c>
      <c r="U136" s="35"/>
      <c r="V136" s="35"/>
      <c r="W136" s="35"/>
      <c r="X136" s="35"/>
      <c r="Y136" s="35"/>
      <c r="Z136" s="35"/>
      <c r="AA136" s="35"/>
      <c r="AB136" s="35"/>
      <c r="AC136" s="35"/>
      <c r="AD136" s="35"/>
      <c r="AE136" s="35"/>
      <c r="AR136" s="204" t="s">
        <v>169</v>
      </c>
      <c r="AT136" s="204" t="s">
        <v>164</v>
      </c>
      <c r="AU136" s="204" t="s">
        <v>78</v>
      </c>
      <c r="AY136" s="18" t="s">
        <v>162</v>
      </c>
      <c r="BE136" s="205">
        <f>IF(N136="základní",J136,0)</f>
        <v>0</v>
      </c>
      <c r="BF136" s="205">
        <f>IF(N136="snížená",J136,0)</f>
        <v>0</v>
      </c>
      <c r="BG136" s="205">
        <f>IF(N136="zákl. přenesená",J136,0)</f>
        <v>0</v>
      </c>
      <c r="BH136" s="205">
        <f>IF(N136="sníž. přenesená",J136,0)</f>
        <v>0</v>
      </c>
      <c r="BI136" s="205">
        <f>IF(N136="nulová",J136,0)</f>
        <v>0</v>
      </c>
      <c r="BJ136" s="18" t="s">
        <v>78</v>
      </c>
      <c r="BK136" s="205">
        <f>ROUND(I136*H136,2)</f>
        <v>0</v>
      </c>
      <c r="BL136" s="18" t="s">
        <v>169</v>
      </c>
      <c r="BM136" s="204" t="s">
        <v>430</v>
      </c>
    </row>
    <row r="137" spans="1:65" s="2" customFormat="1" ht="19.5">
      <c r="A137" s="35"/>
      <c r="B137" s="36"/>
      <c r="C137" s="37"/>
      <c r="D137" s="206" t="s">
        <v>264</v>
      </c>
      <c r="E137" s="37"/>
      <c r="F137" s="207" t="s">
        <v>3196</v>
      </c>
      <c r="G137" s="37"/>
      <c r="H137" s="37"/>
      <c r="I137" s="116"/>
      <c r="J137" s="37"/>
      <c r="K137" s="37"/>
      <c r="L137" s="40"/>
      <c r="M137" s="208"/>
      <c r="N137" s="209"/>
      <c r="O137" s="65"/>
      <c r="P137" s="65"/>
      <c r="Q137" s="65"/>
      <c r="R137" s="65"/>
      <c r="S137" s="65"/>
      <c r="T137" s="66"/>
      <c r="U137" s="35"/>
      <c r="V137" s="35"/>
      <c r="W137" s="35"/>
      <c r="X137" s="35"/>
      <c r="Y137" s="35"/>
      <c r="Z137" s="35"/>
      <c r="AA137" s="35"/>
      <c r="AB137" s="35"/>
      <c r="AC137" s="35"/>
      <c r="AD137" s="35"/>
      <c r="AE137" s="35"/>
      <c r="AT137" s="18" t="s">
        <v>264</v>
      </c>
      <c r="AU137" s="18" t="s">
        <v>78</v>
      </c>
    </row>
    <row r="138" spans="1:65" s="2" customFormat="1" ht="16.5" customHeight="1">
      <c r="A138" s="35"/>
      <c r="B138" s="36"/>
      <c r="C138" s="193" t="s">
        <v>296</v>
      </c>
      <c r="D138" s="193" t="s">
        <v>164</v>
      </c>
      <c r="E138" s="194" t="s">
        <v>2734</v>
      </c>
      <c r="F138" s="195" t="s">
        <v>3197</v>
      </c>
      <c r="G138" s="196" t="s">
        <v>2204</v>
      </c>
      <c r="H138" s="197">
        <v>6</v>
      </c>
      <c r="I138" s="198"/>
      <c r="J138" s="199">
        <f>ROUND(I138*H138,2)</f>
        <v>0</v>
      </c>
      <c r="K138" s="195" t="s">
        <v>19</v>
      </c>
      <c r="L138" s="40"/>
      <c r="M138" s="200" t="s">
        <v>19</v>
      </c>
      <c r="N138" s="201" t="s">
        <v>42</v>
      </c>
      <c r="O138" s="65"/>
      <c r="P138" s="202">
        <f>O138*H138</f>
        <v>0</v>
      </c>
      <c r="Q138" s="202">
        <v>0</v>
      </c>
      <c r="R138" s="202">
        <f>Q138*H138</f>
        <v>0</v>
      </c>
      <c r="S138" s="202">
        <v>0</v>
      </c>
      <c r="T138" s="203">
        <f>S138*H138</f>
        <v>0</v>
      </c>
      <c r="U138" s="35"/>
      <c r="V138" s="35"/>
      <c r="W138" s="35"/>
      <c r="X138" s="35"/>
      <c r="Y138" s="35"/>
      <c r="Z138" s="35"/>
      <c r="AA138" s="35"/>
      <c r="AB138" s="35"/>
      <c r="AC138" s="35"/>
      <c r="AD138" s="35"/>
      <c r="AE138" s="35"/>
      <c r="AR138" s="204" t="s">
        <v>169</v>
      </c>
      <c r="AT138" s="204" t="s">
        <v>164</v>
      </c>
      <c r="AU138" s="204" t="s">
        <v>78</v>
      </c>
      <c r="AY138" s="18" t="s">
        <v>162</v>
      </c>
      <c r="BE138" s="205">
        <f>IF(N138="základní",J138,0)</f>
        <v>0</v>
      </c>
      <c r="BF138" s="205">
        <f>IF(N138="snížená",J138,0)</f>
        <v>0</v>
      </c>
      <c r="BG138" s="205">
        <f>IF(N138="zákl. přenesená",J138,0)</f>
        <v>0</v>
      </c>
      <c r="BH138" s="205">
        <f>IF(N138="sníž. přenesená",J138,0)</f>
        <v>0</v>
      </c>
      <c r="BI138" s="205">
        <f>IF(N138="nulová",J138,0)</f>
        <v>0</v>
      </c>
      <c r="BJ138" s="18" t="s">
        <v>78</v>
      </c>
      <c r="BK138" s="205">
        <f>ROUND(I138*H138,2)</f>
        <v>0</v>
      </c>
      <c r="BL138" s="18" t="s">
        <v>169</v>
      </c>
      <c r="BM138" s="204" t="s">
        <v>440</v>
      </c>
    </row>
    <row r="139" spans="1:65" s="2" customFormat="1" ht="19.5">
      <c r="A139" s="35"/>
      <c r="B139" s="36"/>
      <c r="C139" s="37"/>
      <c r="D139" s="206" t="s">
        <v>264</v>
      </c>
      <c r="E139" s="37"/>
      <c r="F139" s="207" t="s">
        <v>3198</v>
      </c>
      <c r="G139" s="37"/>
      <c r="H139" s="37"/>
      <c r="I139" s="116"/>
      <c r="J139" s="37"/>
      <c r="K139" s="37"/>
      <c r="L139" s="40"/>
      <c r="M139" s="208"/>
      <c r="N139" s="209"/>
      <c r="O139" s="65"/>
      <c r="P139" s="65"/>
      <c r="Q139" s="65"/>
      <c r="R139" s="65"/>
      <c r="S139" s="65"/>
      <c r="T139" s="66"/>
      <c r="U139" s="35"/>
      <c r="V139" s="35"/>
      <c r="W139" s="35"/>
      <c r="X139" s="35"/>
      <c r="Y139" s="35"/>
      <c r="Z139" s="35"/>
      <c r="AA139" s="35"/>
      <c r="AB139" s="35"/>
      <c r="AC139" s="35"/>
      <c r="AD139" s="35"/>
      <c r="AE139" s="35"/>
      <c r="AT139" s="18" t="s">
        <v>264</v>
      </c>
      <c r="AU139" s="18" t="s">
        <v>78</v>
      </c>
    </row>
    <row r="140" spans="1:65" s="2" customFormat="1" ht="16.5" customHeight="1">
      <c r="A140" s="35"/>
      <c r="B140" s="36"/>
      <c r="C140" s="193" t="s">
        <v>301</v>
      </c>
      <c r="D140" s="193" t="s">
        <v>164</v>
      </c>
      <c r="E140" s="194" t="s">
        <v>2736</v>
      </c>
      <c r="F140" s="195" t="s">
        <v>3199</v>
      </c>
      <c r="G140" s="196" t="s">
        <v>2204</v>
      </c>
      <c r="H140" s="197">
        <v>15</v>
      </c>
      <c r="I140" s="198"/>
      <c r="J140" s="199">
        <f>ROUND(I140*H140,2)</f>
        <v>0</v>
      </c>
      <c r="K140" s="195" t="s">
        <v>19</v>
      </c>
      <c r="L140" s="40"/>
      <c r="M140" s="200" t="s">
        <v>19</v>
      </c>
      <c r="N140" s="201" t="s">
        <v>42</v>
      </c>
      <c r="O140" s="65"/>
      <c r="P140" s="202">
        <f>O140*H140</f>
        <v>0</v>
      </c>
      <c r="Q140" s="202">
        <v>0</v>
      </c>
      <c r="R140" s="202">
        <f>Q140*H140</f>
        <v>0</v>
      </c>
      <c r="S140" s="202">
        <v>0</v>
      </c>
      <c r="T140" s="203">
        <f>S140*H140</f>
        <v>0</v>
      </c>
      <c r="U140" s="35"/>
      <c r="V140" s="35"/>
      <c r="W140" s="35"/>
      <c r="X140" s="35"/>
      <c r="Y140" s="35"/>
      <c r="Z140" s="35"/>
      <c r="AA140" s="35"/>
      <c r="AB140" s="35"/>
      <c r="AC140" s="35"/>
      <c r="AD140" s="35"/>
      <c r="AE140" s="35"/>
      <c r="AR140" s="204" t="s">
        <v>169</v>
      </c>
      <c r="AT140" s="204" t="s">
        <v>164</v>
      </c>
      <c r="AU140" s="204" t="s">
        <v>78</v>
      </c>
      <c r="AY140" s="18" t="s">
        <v>162</v>
      </c>
      <c r="BE140" s="205">
        <f>IF(N140="základní",J140,0)</f>
        <v>0</v>
      </c>
      <c r="BF140" s="205">
        <f>IF(N140="snížená",J140,0)</f>
        <v>0</v>
      </c>
      <c r="BG140" s="205">
        <f>IF(N140="zákl. přenesená",J140,0)</f>
        <v>0</v>
      </c>
      <c r="BH140" s="205">
        <f>IF(N140="sníž. přenesená",J140,0)</f>
        <v>0</v>
      </c>
      <c r="BI140" s="205">
        <f>IF(N140="nulová",J140,0)</f>
        <v>0</v>
      </c>
      <c r="BJ140" s="18" t="s">
        <v>78</v>
      </c>
      <c r="BK140" s="205">
        <f>ROUND(I140*H140,2)</f>
        <v>0</v>
      </c>
      <c r="BL140" s="18" t="s">
        <v>169</v>
      </c>
      <c r="BM140" s="204" t="s">
        <v>450</v>
      </c>
    </row>
    <row r="141" spans="1:65" s="2" customFormat="1" ht="19.5">
      <c r="A141" s="35"/>
      <c r="B141" s="36"/>
      <c r="C141" s="37"/>
      <c r="D141" s="206" t="s">
        <v>264</v>
      </c>
      <c r="E141" s="37"/>
      <c r="F141" s="207" t="s">
        <v>3200</v>
      </c>
      <c r="G141" s="37"/>
      <c r="H141" s="37"/>
      <c r="I141" s="116"/>
      <c r="J141" s="37"/>
      <c r="K141" s="37"/>
      <c r="L141" s="40"/>
      <c r="M141" s="208"/>
      <c r="N141" s="209"/>
      <c r="O141" s="65"/>
      <c r="P141" s="65"/>
      <c r="Q141" s="65"/>
      <c r="R141" s="65"/>
      <c r="S141" s="65"/>
      <c r="T141" s="66"/>
      <c r="U141" s="35"/>
      <c r="V141" s="35"/>
      <c r="W141" s="35"/>
      <c r="X141" s="35"/>
      <c r="Y141" s="35"/>
      <c r="Z141" s="35"/>
      <c r="AA141" s="35"/>
      <c r="AB141" s="35"/>
      <c r="AC141" s="35"/>
      <c r="AD141" s="35"/>
      <c r="AE141" s="35"/>
      <c r="AT141" s="18" t="s">
        <v>264</v>
      </c>
      <c r="AU141" s="18" t="s">
        <v>78</v>
      </c>
    </row>
    <row r="142" spans="1:65" s="2" customFormat="1" ht="16.5" customHeight="1">
      <c r="A142" s="35"/>
      <c r="B142" s="36"/>
      <c r="C142" s="193" t="s">
        <v>307</v>
      </c>
      <c r="D142" s="193" t="s">
        <v>164</v>
      </c>
      <c r="E142" s="194" t="s">
        <v>2738</v>
      </c>
      <c r="F142" s="195" t="s">
        <v>3201</v>
      </c>
      <c r="G142" s="196" t="s">
        <v>2204</v>
      </c>
      <c r="H142" s="197">
        <v>3</v>
      </c>
      <c r="I142" s="198"/>
      <c r="J142" s="199">
        <f>ROUND(I142*H142,2)</f>
        <v>0</v>
      </c>
      <c r="K142" s="195" t="s">
        <v>19</v>
      </c>
      <c r="L142" s="40"/>
      <c r="M142" s="200" t="s">
        <v>19</v>
      </c>
      <c r="N142" s="201" t="s">
        <v>42</v>
      </c>
      <c r="O142" s="65"/>
      <c r="P142" s="202">
        <f>O142*H142</f>
        <v>0</v>
      </c>
      <c r="Q142" s="202">
        <v>0</v>
      </c>
      <c r="R142" s="202">
        <f>Q142*H142</f>
        <v>0</v>
      </c>
      <c r="S142" s="202">
        <v>0</v>
      </c>
      <c r="T142" s="203">
        <f>S142*H142</f>
        <v>0</v>
      </c>
      <c r="U142" s="35"/>
      <c r="V142" s="35"/>
      <c r="W142" s="35"/>
      <c r="X142" s="35"/>
      <c r="Y142" s="35"/>
      <c r="Z142" s="35"/>
      <c r="AA142" s="35"/>
      <c r="AB142" s="35"/>
      <c r="AC142" s="35"/>
      <c r="AD142" s="35"/>
      <c r="AE142" s="35"/>
      <c r="AR142" s="204" t="s">
        <v>169</v>
      </c>
      <c r="AT142" s="204" t="s">
        <v>164</v>
      </c>
      <c r="AU142" s="204" t="s">
        <v>78</v>
      </c>
      <c r="AY142" s="18" t="s">
        <v>162</v>
      </c>
      <c r="BE142" s="205">
        <f>IF(N142="základní",J142,0)</f>
        <v>0</v>
      </c>
      <c r="BF142" s="205">
        <f>IF(N142="snížená",J142,0)</f>
        <v>0</v>
      </c>
      <c r="BG142" s="205">
        <f>IF(N142="zákl. přenesená",J142,0)</f>
        <v>0</v>
      </c>
      <c r="BH142" s="205">
        <f>IF(N142="sníž. přenesená",J142,0)</f>
        <v>0</v>
      </c>
      <c r="BI142" s="205">
        <f>IF(N142="nulová",J142,0)</f>
        <v>0</v>
      </c>
      <c r="BJ142" s="18" t="s">
        <v>78</v>
      </c>
      <c r="BK142" s="205">
        <f>ROUND(I142*H142,2)</f>
        <v>0</v>
      </c>
      <c r="BL142" s="18" t="s">
        <v>169</v>
      </c>
      <c r="BM142" s="204" t="s">
        <v>464</v>
      </c>
    </row>
    <row r="143" spans="1:65" s="2" customFormat="1" ht="19.5">
      <c r="A143" s="35"/>
      <c r="B143" s="36"/>
      <c r="C143" s="37"/>
      <c r="D143" s="206" t="s">
        <v>264</v>
      </c>
      <c r="E143" s="37"/>
      <c r="F143" s="207" t="s">
        <v>3202</v>
      </c>
      <c r="G143" s="37"/>
      <c r="H143" s="37"/>
      <c r="I143" s="116"/>
      <c r="J143" s="37"/>
      <c r="K143" s="37"/>
      <c r="L143" s="40"/>
      <c r="M143" s="208"/>
      <c r="N143" s="209"/>
      <c r="O143" s="65"/>
      <c r="P143" s="65"/>
      <c r="Q143" s="65"/>
      <c r="R143" s="65"/>
      <c r="S143" s="65"/>
      <c r="T143" s="66"/>
      <c r="U143" s="35"/>
      <c r="V143" s="35"/>
      <c r="W143" s="35"/>
      <c r="X143" s="35"/>
      <c r="Y143" s="35"/>
      <c r="Z143" s="35"/>
      <c r="AA143" s="35"/>
      <c r="AB143" s="35"/>
      <c r="AC143" s="35"/>
      <c r="AD143" s="35"/>
      <c r="AE143" s="35"/>
      <c r="AT143" s="18" t="s">
        <v>264</v>
      </c>
      <c r="AU143" s="18" t="s">
        <v>78</v>
      </c>
    </row>
    <row r="144" spans="1:65" s="2" customFormat="1" ht="16.5" customHeight="1">
      <c r="A144" s="35"/>
      <c r="B144" s="36"/>
      <c r="C144" s="193" t="s">
        <v>312</v>
      </c>
      <c r="D144" s="193" t="s">
        <v>164</v>
      </c>
      <c r="E144" s="194" t="s">
        <v>2740</v>
      </c>
      <c r="F144" s="195" t="s">
        <v>3203</v>
      </c>
      <c r="G144" s="196" t="s">
        <v>2204</v>
      </c>
      <c r="H144" s="197">
        <v>45</v>
      </c>
      <c r="I144" s="198"/>
      <c r="J144" s="199">
        <f>ROUND(I144*H144,2)</f>
        <v>0</v>
      </c>
      <c r="K144" s="195" t="s">
        <v>19</v>
      </c>
      <c r="L144" s="40"/>
      <c r="M144" s="200" t="s">
        <v>19</v>
      </c>
      <c r="N144" s="201" t="s">
        <v>42</v>
      </c>
      <c r="O144" s="65"/>
      <c r="P144" s="202">
        <f>O144*H144</f>
        <v>0</v>
      </c>
      <c r="Q144" s="202">
        <v>0</v>
      </c>
      <c r="R144" s="202">
        <f>Q144*H144</f>
        <v>0</v>
      </c>
      <c r="S144" s="202">
        <v>0</v>
      </c>
      <c r="T144" s="203">
        <f>S144*H144</f>
        <v>0</v>
      </c>
      <c r="U144" s="35"/>
      <c r="V144" s="35"/>
      <c r="W144" s="35"/>
      <c r="X144" s="35"/>
      <c r="Y144" s="35"/>
      <c r="Z144" s="35"/>
      <c r="AA144" s="35"/>
      <c r="AB144" s="35"/>
      <c r="AC144" s="35"/>
      <c r="AD144" s="35"/>
      <c r="AE144" s="35"/>
      <c r="AR144" s="204" t="s">
        <v>169</v>
      </c>
      <c r="AT144" s="204" t="s">
        <v>164</v>
      </c>
      <c r="AU144" s="204" t="s">
        <v>78</v>
      </c>
      <c r="AY144" s="18" t="s">
        <v>162</v>
      </c>
      <c r="BE144" s="205">
        <f>IF(N144="základní",J144,0)</f>
        <v>0</v>
      </c>
      <c r="BF144" s="205">
        <f>IF(N144="snížená",J144,0)</f>
        <v>0</v>
      </c>
      <c r="BG144" s="205">
        <f>IF(N144="zákl. přenesená",J144,0)</f>
        <v>0</v>
      </c>
      <c r="BH144" s="205">
        <f>IF(N144="sníž. přenesená",J144,0)</f>
        <v>0</v>
      </c>
      <c r="BI144" s="205">
        <f>IF(N144="nulová",J144,0)</f>
        <v>0</v>
      </c>
      <c r="BJ144" s="18" t="s">
        <v>78</v>
      </c>
      <c r="BK144" s="205">
        <f>ROUND(I144*H144,2)</f>
        <v>0</v>
      </c>
      <c r="BL144" s="18" t="s">
        <v>169</v>
      </c>
      <c r="BM144" s="204" t="s">
        <v>476</v>
      </c>
    </row>
    <row r="145" spans="1:65" s="2" customFormat="1" ht="19.5">
      <c r="A145" s="35"/>
      <c r="B145" s="36"/>
      <c r="C145" s="37"/>
      <c r="D145" s="206" t="s">
        <v>264</v>
      </c>
      <c r="E145" s="37"/>
      <c r="F145" s="207" t="s">
        <v>3204</v>
      </c>
      <c r="G145" s="37"/>
      <c r="H145" s="37"/>
      <c r="I145" s="116"/>
      <c r="J145" s="37"/>
      <c r="K145" s="37"/>
      <c r="L145" s="40"/>
      <c r="M145" s="208"/>
      <c r="N145" s="209"/>
      <c r="O145" s="65"/>
      <c r="P145" s="65"/>
      <c r="Q145" s="65"/>
      <c r="R145" s="65"/>
      <c r="S145" s="65"/>
      <c r="T145" s="66"/>
      <c r="U145" s="35"/>
      <c r="V145" s="35"/>
      <c r="W145" s="35"/>
      <c r="X145" s="35"/>
      <c r="Y145" s="35"/>
      <c r="Z145" s="35"/>
      <c r="AA145" s="35"/>
      <c r="AB145" s="35"/>
      <c r="AC145" s="35"/>
      <c r="AD145" s="35"/>
      <c r="AE145" s="35"/>
      <c r="AT145" s="18" t="s">
        <v>264</v>
      </c>
      <c r="AU145" s="18" t="s">
        <v>78</v>
      </c>
    </row>
    <row r="146" spans="1:65" s="2" customFormat="1" ht="16.5" customHeight="1">
      <c r="A146" s="35"/>
      <c r="B146" s="36"/>
      <c r="C146" s="193" t="s">
        <v>318</v>
      </c>
      <c r="D146" s="193" t="s">
        <v>164</v>
      </c>
      <c r="E146" s="194" t="s">
        <v>2742</v>
      </c>
      <c r="F146" s="195" t="s">
        <v>3205</v>
      </c>
      <c r="G146" s="196" t="s">
        <v>2204</v>
      </c>
      <c r="H146" s="197">
        <v>7</v>
      </c>
      <c r="I146" s="198"/>
      <c r="J146" s="199">
        <f>ROUND(I146*H146,2)</f>
        <v>0</v>
      </c>
      <c r="K146" s="195" t="s">
        <v>19</v>
      </c>
      <c r="L146" s="40"/>
      <c r="M146" s="200" t="s">
        <v>19</v>
      </c>
      <c r="N146" s="201" t="s">
        <v>42</v>
      </c>
      <c r="O146" s="65"/>
      <c r="P146" s="202">
        <f>O146*H146</f>
        <v>0</v>
      </c>
      <c r="Q146" s="202">
        <v>0</v>
      </c>
      <c r="R146" s="202">
        <f>Q146*H146</f>
        <v>0</v>
      </c>
      <c r="S146" s="202">
        <v>0</v>
      </c>
      <c r="T146" s="203">
        <f>S146*H146</f>
        <v>0</v>
      </c>
      <c r="U146" s="35"/>
      <c r="V146" s="35"/>
      <c r="W146" s="35"/>
      <c r="X146" s="35"/>
      <c r="Y146" s="35"/>
      <c r="Z146" s="35"/>
      <c r="AA146" s="35"/>
      <c r="AB146" s="35"/>
      <c r="AC146" s="35"/>
      <c r="AD146" s="35"/>
      <c r="AE146" s="35"/>
      <c r="AR146" s="204" t="s">
        <v>169</v>
      </c>
      <c r="AT146" s="204" t="s">
        <v>164</v>
      </c>
      <c r="AU146" s="204" t="s">
        <v>78</v>
      </c>
      <c r="AY146" s="18" t="s">
        <v>162</v>
      </c>
      <c r="BE146" s="205">
        <f>IF(N146="základní",J146,0)</f>
        <v>0</v>
      </c>
      <c r="BF146" s="205">
        <f>IF(N146="snížená",J146,0)</f>
        <v>0</v>
      </c>
      <c r="BG146" s="205">
        <f>IF(N146="zákl. přenesená",J146,0)</f>
        <v>0</v>
      </c>
      <c r="BH146" s="205">
        <f>IF(N146="sníž. přenesená",J146,0)</f>
        <v>0</v>
      </c>
      <c r="BI146" s="205">
        <f>IF(N146="nulová",J146,0)</f>
        <v>0</v>
      </c>
      <c r="BJ146" s="18" t="s">
        <v>78</v>
      </c>
      <c r="BK146" s="205">
        <f>ROUND(I146*H146,2)</f>
        <v>0</v>
      </c>
      <c r="BL146" s="18" t="s">
        <v>169</v>
      </c>
      <c r="BM146" s="204" t="s">
        <v>483</v>
      </c>
    </row>
    <row r="147" spans="1:65" s="2" customFormat="1" ht="19.5">
      <c r="A147" s="35"/>
      <c r="B147" s="36"/>
      <c r="C147" s="37"/>
      <c r="D147" s="206" t="s">
        <v>264</v>
      </c>
      <c r="E147" s="37"/>
      <c r="F147" s="207" t="s">
        <v>3206</v>
      </c>
      <c r="G147" s="37"/>
      <c r="H147" s="37"/>
      <c r="I147" s="116"/>
      <c r="J147" s="37"/>
      <c r="K147" s="37"/>
      <c r="L147" s="40"/>
      <c r="M147" s="208"/>
      <c r="N147" s="209"/>
      <c r="O147" s="65"/>
      <c r="P147" s="65"/>
      <c r="Q147" s="65"/>
      <c r="R147" s="65"/>
      <c r="S147" s="65"/>
      <c r="T147" s="66"/>
      <c r="U147" s="35"/>
      <c r="V147" s="35"/>
      <c r="W147" s="35"/>
      <c r="X147" s="35"/>
      <c r="Y147" s="35"/>
      <c r="Z147" s="35"/>
      <c r="AA147" s="35"/>
      <c r="AB147" s="35"/>
      <c r="AC147" s="35"/>
      <c r="AD147" s="35"/>
      <c r="AE147" s="35"/>
      <c r="AT147" s="18" t="s">
        <v>264</v>
      </c>
      <c r="AU147" s="18" t="s">
        <v>78</v>
      </c>
    </row>
    <row r="148" spans="1:65" s="2" customFormat="1" ht="16.5" customHeight="1">
      <c r="A148" s="35"/>
      <c r="B148" s="36"/>
      <c r="C148" s="193" t="s">
        <v>325</v>
      </c>
      <c r="D148" s="193" t="s">
        <v>164</v>
      </c>
      <c r="E148" s="194" t="s">
        <v>2745</v>
      </c>
      <c r="F148" s="195" t="s">
        <v>3207</v>
      </c>
      <c r="G148" s="196" t="s">
        <v>2204</v>
      </c>
      <c r="H148" s="197">
        <v>21</v>
      </c>
      <c r="I148" s="198"/>
      <c r="J148" s="199">
        <f>ROUND(I148*H148,2)</f>
        <v>0</v>
      </c>
      <c r="K148" s="195" t="s">
        <v>19</v>
      </c>
      <c r="L148" s="40"/>
      <c r="M148" s="200" t="s">
        <v>19</v>
      </c>
      <c r="N148" s="201" t="s">
        <v>42</v>
      </c>
      <c r="O148" s="65"/>
      <c r="P148" s="202">
        <f>O148*H148</f>
        <v>0</v>
      </c>
      <c r="Q148" s="202">
        <v>0</v>
      </c>
      <c r="R148" s="202">
        <f>Q148*H148</f>
        <v>0</v>
      </c>
      <c r="S148" s="202">
        <v>0</v>
      </c>
      <c r="T148" s="203">
        <f>S148*H148</f>
        <v>0</v>
      </c>
      <c r="U148" s="35"/>
      <c r="V148" s="35"/>
      <c r="W148" s="35"/>
      <c r="X148" s="35"/>
      <c r="Y148" s="35"/>
      <c r="Z148" s="35"/>
      <c r="AA148" s="35"/>
      <c r="AB148" s="35"/>
      <c r="AC148" s="35"/>
      <c r="AD148" s="35"/>
      <c r="AE148" s="35"/>
      <c r="AR148" s="204" t="s">
        <v>169</v>
      </c>
      <c r="AT148" s="204" t="s">
        <v>164</v>
      </c>
      <c r="AU148" s="204" t="s">
        <v>78</v>
      </c>
      <c r="AY148" s="18" t="s">
        <v>162</v>
      </c>
      <c r="BE148" s="205">
        <f>IF(N148="základní",J148,0)</f>
        <v>0</v>
      </c>
      <c r="BF148" s="205">
        <f>IF(N148="snížená",J148,0)</f>
        <v>0</v>
      </c>
      <c r="BG148" s="205">
        <f>IF(N148="zákl. přenesená",J148,0)</f>
        <v>0</v>
      </c>
      <c r="BH148" s="205">
        <f>IF(N148="sníž. přenesená",J148,0)</f>
        <v>0</v>
      </c>
      <c r="BI148" s="205">
        <f>IF(N148="nulová",J148,0)</f>
        <v>0</v>
      </c>
      <c r="BJ148" s="18" t="s">
        <v>78</v>
      </c>
      <c r="BK148" s="205">
        <f>ROUND(I148*H148,2)</f>
        <v>0</v>
      </c>
      <c r="BL148" s="18" t="s">
        <v>169</v>
      </c>
      <c r="BM148" s="204" t="s">
        <v>491</v>
      </c>
    </row>
    <row r="149" spans="1:65" s="2" customFormat="1" ht="19.5">
      <c r="A149" s="35"/>
      <c r="B149" s="36"/>
      <c r="C149" s="37"/>
      <c r="D149" s="206" t="s">
        <v>264</v>
      </c>
      <c r="E149" s="37"/>
      <c r="F149" s="207" t="s">
        <v>3208</v>
      </c>
      <c r="G149" s="37"/>
      <c r="H149" s="37"/>
      <c r="I149" s="116"/>
      <c r="J149" s="37"/>
      <c r="K149" s="37"/>
      <c r="L149" s="40"/>
      <c r="M149" s="208"/>
      <c r="N149" s="209"/>
      <c r="O149" s="65"/>
      <c r="P149" s="65"/>
      <c r="Q149" s="65"/>
      <c r="R149" s="65"/>
      <c r="S149" s="65"/>
      <c r="T149" s="66"/>
      <c r="U149" s="35"/>
      <c r="V149" s="35"/>
      <c r="W149" s="35"/>
      <c r="X149" s="35"/>
      <c r="Y149" s="35"/>
      <c r="Z149" s="35"/>
      <c r="AA149" s="35"/>
      <c r="AB149" s="35"/>
      <c r="AC149" s="35"/>
      <c r="AD149" s="35"/>
      <c r="AE149" s="35"/>
      <c r="AT149" s="18" t="s">
        <v>264</v>
      </c>
      <c r="AU149" s="18" t="s">
        <v>78</v>
      </c>
    </row>
    <row r="150" spans="1:65" s="2" customFormat="1" ht="16.5" customHeight="1">
      <c r="A150" s="35"/>
      <c r="B150" s="36"/>
      <c r="C150" s="193" t="s">
        <v>332</v>
      </c>
      <c r="D150" s="193" t="s">
        <v>164</v>
      </c>
      <c r="E150" s="194" t="s">
        <v>2747</v>
      </c>
      <c r="F150" s="195" t="s">
        <v>3209</v>
      </c>
      <c r="G150" s="196" t="s">
        <v>2204</v>
      </c>
      <c r="H150" s="197">
        <v>21</v>
      </c>
      <c r="I150" s="198"/>
      <c r="J150" s="199">
        <f>ROUND(I150*H150,2)</f>
        <v>0</v>
      </c>
      <c r="K150" s="195" t="s">
        <v>19</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78</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499</v>
      </c>
    </row>
    <row r="151" spans="1:65" s="2" customFormat="1" ht="19.5">
      <c r="A151" s="35"/>
      <c r="B151" s="36"/>
      <c r="C151" s="37"/>
      <c r="D151" s="206" t="s">
        <v>264</v>
      </c>
      <c r="E151" s="37"/>
      <c r="F151" s="207" t="s">
        <v>3210</v>
      </c>
      <c r="G151" s="37"/>
      <c r="H151" s="37"/>
      <c r="I151" s="116"/>
      <c r="J151" s="37"/>
      <c r="K151" s="37"/>
      <c r="L151" s="40"/>
      <c r="M151" s="208"/>
      <c r="N151" s="209"/>
      <c r="O151" s="65"/>
      <c r="P151" s="65"/>
      <c r="Q151" s="65"/>
      <c r="R151" s="65"/>
      <c r="S151" s="65"/>
      <c r="T151" s="66"/>
      <c r="U151" s="35"/>
      <c r="V151" s="35"/>
      <c r="W151" s="35"/>
      <c r="X151" s="35"/>
      <c r="Y151" s="35"/>
      <c r="Z151" s="35"/>
      <c r="AA151" s="35"/>
      <c r="AB151" s="35"/>
      <c r="AC151" s="35"/>
      <c r="AD151" s="35"/>
      <c r="AE151" s="35"/>
      <c r="AT151" s="18" t="s">
        <v>264</v>
      </c>
      <c r="AU151" s="18" t="s">
        <v>78</v>
      </c>
    </row>
    <row r="152" spans="1:65" s="2" customFormat="1" ht="16.5" customHeight="1">
      <c r="A152" s="35"/>
      <c r="B152" s="36"/>
      <c r="C152" s="193" t="s">
        <v>338</v>
      </c>
      <c r="D152" s="193" t="s">
        <v>164</v>
      </c>
      <c r="E152" s="194" t="s">
        <v>2750</v>
      </c>
      <c r="F152" s="195" t="s">
        <v>3211</v>
      </c>
      <c r="G152" s="196" t="s">
        <v>2204</v>
      </c>
      <c r="H152" s="197">
        <v>1</v>
      </c>
      <c r="I152" s="198"/>
      <c r="J152" s="199">
        <f>ROUND(I152*H152,2)</f>
        <v>0</v>
      </c>
      <c r="K152" s="195" t="s">
        <v>19</v>
      </c>
      <c r="L152" s="40"/>
      <c r="M152" s="200" t="s">
        <v>19</v>
      </c>
      <c r="N152" s="201" t="s">
        <v>42</v>
      </c>
      <c r="O152" s="65"/>
      <c r="P152" s="202">
        <f>O152*H152</f>
        <v>0</v>
      </c>
      <c r="Q152" s="202">
        <v>0</v>
      </c>
      <c r="R152" s="202">
        <f>Q152*H152</f>
        <v>0</v>
      </c>
      <c r="S152" s="202">
        <v>0</v>
      </c>
      <c r="T152" s="203">
        <f>S152*H152</f>
        <v>0</v>
      </c>
      <c r="U152" s="35"/>
      <c r="V152" s="35"/>
      <c r="W152" s="35"/>
      <c r="X152" s="35"/>
      <c r="Y152" s="35"/>
      <c r="Z152" s="35"/>
      <c r="AA152" s="35"/>
      <c r="AB152" s="35"/>
      <c r="AC152" s="35"/>
      <c r="AD152" s="35"/>
      <c r="AE152" s="35"/>
      <c r="AR152" s="204" t="s">
        <v>169</v>
      </c>
      <c r="AT152" s="204" t="s">
        <v>164</v>
      </c>
      <c r="AU152" s="204" t="s">
        <v>78</v>
      </c>
      <c r="AY152" s="18" t="s">
        <v>162</v>
      </c>
      <c r="BE152" s="205">
        <f>IF(N152="základní",J152,0)</f>
        <v>0</v>
      </c>
      <c r="BF152" s="205">
        <f>IF(N152="snížená",J152,0)</f>
        <v>0</v>
      </c>
      <c r="BG152" s="205">
        <f>IF(N152="zákl. přenesená",J152,0)</f>
        <v>0</v>
      </c>
      <c r="BH152" s="205">
        <f>IF(N152="sníž. přenesená",J152,0)</f>
        <v>0</v>
      </c>
      <c r="BI152" s="205">
        <f>IF(N152="nulová",J152,0)</f>
        <v>0</v>
      </c>
      <c r="BJ152" s="18" t="s">
        <v>78</v>
      </c>
      <c r="BK152" s="205">
        <f>ROUND(I152*H152,2)</f>
        <v>0</v>
      </c>
      <c r="BL152" s="18" t="s">
        <v>169</v>
      </c>
      <c r="BM152" s="204" t="s">
        <v>510</v>
      </c>
    </row>
    <row r="153" spans="1:65" s="2" customFormat="1" ht="16.5" customHeight="1">
      <c r="A153" s="35"/>
      <c r="B153" s="36"/>
      <c r="C153" s="193" t="s">
        <v>344</v>
      </c>
      <c r="D153" s="193" t="s">
        <v>164</v>
      </c>
      <c r="E153" s="194" t="s">
        <v>2752</v>
      </c>
      <c r="F153" s="195" t="s">
        <v>3212</v>
      </c>
      <c r="G153" s="196" t="s">
        <v>2204</v>
      </c>
      <c r="H153" s="197">
        <v>3</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78</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520</v>
      </c>
    </row>
    <row r="154" spans="1:65" s="2" customFormat="1" ht="16.5" customHeight="1">
      <c r="A154" s="35"/>
      <c r="B154" s="36"/>
      <c r="C154" s="193" t="s">
        <v>350</v>
      </c>
      <c r="D154" s="193" t="s">
        <v>164</v>
      </c>
      <c r="E154" s="194" t="s">
        <v>2754</v>
      </c>
      <c r="F154" s="195" t="s">
        <v>3213</v>
      </c>
      <c r="G154" s="196" t="s">
        <v>167</v>
      </c>
      <c r="H154" s="197">
        <v>20</v>
      </c>
      <c r="I154" s="198"/>
      <c r="J154" s="199">
        <f>ROUND(I154*H154,2)</f>
        <v>0</v>
      </c>
      <c r="K154" s="195" t="s">
        <v>19</v>
      </c>
      <c r="L154" s="40"/>
      <c r="M154" s="200" t="s">
        <v>19</v>
      </c>
      <c r="N154" s="201" t="s">
        <v>42</v>
      </c>
      <c r="O154" s="65"/>
      <c r="P154" s="202">
        <f>O154*H154</f>
        <v>0</v>
      </c>
      <c r="Q154" s="202">
        <v>0</v>
      </c>
      <c r="R154" s="202">
        <f>Q154*H154</f>
        <v>0</v>
      </c>
      <c r="S154" s="202">
        <v>0</v>
      </c>
      <c r="T154" s="203">
        <f>S154*H154</f>
        <v>0</v>
      </c>
      <c r="U154" s="35"/>
      <c r="V154" s="35"/>
      <c r="W154" s="35"/>
      <c r="X154" s="35"/>
      <c r="Y154" s="35"/>
      <c r="Z154" s="35"/>
      <c r="AA154" s="35"/>
      <c r="AB154" s="35"/>
      <c r="AC154" s="35"/>
      <c r="AD154" s="35"/>
      <c r="AE154" s="35"/>
      <c r="AR154" s="204" t="s">
        <v>169</v>
      </c>
      <c r="AT154" s="204" t="s">
        <v>164</v>
      </c>
      <c r="AU154" s="204" t="s">
        <v>78</v>
      </c>
      <c r="AY154" s="18" t="s">
        <v>162</v>
      </c>
      <c r="BE154" s="205">
        <f>IF(N154="základní",J154,0)</f>
        <v>0</v>
      </c>
      <c r="BF154" s="205">
        <f>IF(N154="snížená",J154,0)</f>
        <v>0</v>
      </c>
      <c r="BG154" s="205">
        <f>IF(N154="zákl. přenesená",J154,0)</f>
        <v>0</v>
      </c>
      <c r="BH154" s="205">
        <f>IF(N154="sníž. přenesená",J154,0)</f>
        <v>0</v>
      </c>
      <c r="BI154" s="205">
        <f>IF(N154="nulová",J154,0)</f>
        <v>0</v>
      </c>
      <c r="BJ154" s="18" t="s">
        <v>78</v>
      </c>
      <c r="BK154" s="205">
        <f>ROUND(I154*H154,2)</f>
        <v>0</v>
      </c>
      <c r="BL154" s="18" t="s">
        <v>169</v>
      </c>
      <c r="BM154" s="204" t="s">
        <v>531</v>
      </c>
    </row>
    <row r="155" spans="1:65" s="12" customFormat="1" ht="25.9" customHeight="1">
      <c r="B155" s="177"/>
      <c r="C155" s="178"/>
      <c r="D155" s="179" t="s">
        <v>70</v>
      </c>
      <c r="E155" s="180" t="s">
        <v>2854</v>
      </c>
      <c r="F155" s="180" t="s">
        <v>3214</v>
      </c>
      <c r="G155" s="178"/>
      <c r="H155" s="178"/>
      <c r="I155" s="181"/>
      <c r="J155" s="182">
        <f>BK155</f>
        <v>0</v>
      </c>
      <c r="K155" s="178"/>
      <c r="L155" s="183"/>
      <c r="M155" s="184"/>
      <c r="N155" s="185"/>
      <c r="O155" s="185"/>
      <c r="P155" s="186">
        <f>SUM(P156:P191)</f>
        <v>0</v>
      </c>
      <c r="Q155" s="185"/>
      <c r="R155" s="186">
        <f>SUM(R156:R191)</f>
        <v>0</v>
      </c>
      <c r="S155" s="185"/>
      <c r="T155" s="187">
        <f>SUM(T156:T191)</f>
        <v>0</v>
      </c>
      <c r="AR155" s="188" t="s">
        <v>78</v>
      </c>
      <c r="AT155" s="189" t="s">
        <v>70</v>
      </c>
      <c r="AU155" s="189" t="s">
        <v>71</v>
      </c>
      <c r="AY155" s="188" t="s">
        <v>162</v>
      </c>
      <c r="BK155" s="190">
        <f>SUM(BK156:BK191)</f>
        <v>0</v>
      </c>
    </row>
    <row r="156" spans="1:65" s="2" customFormat="1" ht="16.5" customHeight="1">
      <c r="A156" s="35"/>
      <c r="B156" s="36"/>
      <c r="C156" s="193" t="s">
        <v>355</v>
      </c>
      <c r="D156" s="193" t="s">
        <v>164</v>
      </c>
      <c r="E156" s="194" t="s">
        <v>2856</v>
      </c>
      <c r="F156" s="195" t="s">
        <v>3215</v>
      </c>
      <c r="G156" s="196" t="s">
        <v>2204</v>
      </c>
      <c r="H156" s="197">
        <v>3</v>
      </c>
      <c r="I156" s="198"/>
      <c r="J156" s="199">
        <f>ROUND(I156*H156,2)</f>
        <v>0</v>
      </c>
      <c r="K156" s="195" t="s">
        <v>19</v>
      </c>
      <c r="L156" s="40"/>
      <c r="M156" s="200" t="s">
        <v>19</v>
      </c>
      <c r="N156" s="201" t="s">
        <v>42</v>
      </c>
      <c r="O156" s="65"/>
      <c r="P156" s="202">
        <f>O156*H156</f>
        <v>0</v>
      </c>
      <c r="Q156" s="202">
        <v>0</v>
      </c>
      <c r="R156" s="202">
        <f>Q156*H156</f>
        <v>0</v>
      </c>
      <c r="S156" s="202">
        <v>0</v>
      </c>
      <c r="T156" s="203">
        <f>S156*H156</f>
        <v>0</v>
      </c>
      <c r="U156" s="35"/>
      <c r="V156" s="35"/>
      <c r="W156" s="35"/>
      <c r="X156" s="35"/>
      <c r="Y156" s="35"/>
      <c r="Z156" s="35"/>
      <c r="AA156" s="35"/>
      <c r="AB156" s="35"/>
      <c r="AC156" s="35"/>
      <c r="AD156" s="35"/>
      <c r="AE156" s="35"/>
      <c r="AR156" s="204" t="s">
        <v>169</v>
      </c>
      <c r="AT156" s="204" t="s">
        <v>164</v>
      </c>
      <c r="AU156" s="204" t="s">
        <v>78</v>
      </c>
      <c r="AY156" s="18" t="s">
        <v>162</v>
      </c>
      <c r="BE156" s="205">
        <f>IF(N156="základní",J156,0)</f>
        <v>0</v>
      </c>
      <c r="BF156" s="205">
        <f>IF(N156="snížená",J156,0)</f>
        <v>0</v>
      </c>
      <c r="BG156" s="205">
        <f>IF(N156="zákl. přenesená",J156,0)</f>
        <v>0</v>
      </c>
      <c r="BH156" s="205">
        <f>IF(N156="sníž. přenesená",J156,0)</f>
        <v>0</v>
      </c>
      <c r="BI156" s="205">
        <f>IF(N156="nulová",J156,0)</f>
        <v>0</v>
      </c>
      <c r="BJ156" s="18" t="s">
        <v>78</v>
      </c>
      <c r="BK156" s="205">
        <f>ROUND(I156*H156,2)</f>
        <v>0</v>
      </c>
      <c r="BL156" s="18" t="s">
        <v>169</v>
      </c>
      <c r="BM156" s="204" t="s">
        <v>547</v>
      </c>
    </row>
    <row r="157" spans="1:65" s="2" customFormat="1" ht="19.5">
      <c r="A157" s="35"/>
      <c r="B157" s="36"/>
      <c r="C157" s="37"/>
      <c r="D157" s="206" t="s">
        <v>264</v>
      </c>
      <c r="E157" s="37"/>
      <c r="F157" s="207" t="s">
        <v>3216</v>
      </c>
      <c r="G157" s="37"/>
      <c r="H157" s="37"/>
      <c r="I157" s="116"/>
      <c r="J157" s="37"/>
      <c r="K157" s="37"/>
      <c r="L157" s="40"/>
      <c r="M157" s="208"/>
      <c r="N157" s="209"/>
      <c r="O157" s="65"/>
      <c r="P157" s="65"/>
      <c r="Q157" s="65"/>
      <c r="R157" s="65"/>
      <c r="S157" s="65"/>
      <c r="T157" s="66"/>
      <c r="U157" s="35"/>
      <c r="V157" s="35"/>
      <c r="W157" s="35"/>
      <c r="X157" s="35"/>
      <c r="Y157" s="35"/>
      <c r="Z157" s="35"/>
      <c r="AA157" s="35"/>
      <c r="AB157" s="35"/>
      <c r="AC157" s="35"/>
      <c r="AD157" s="35"/>
      <c r="AE157" s="35"/>
      <c r="AT157" s="18" t="s">
        <v>264</v>
      </c>
      <c r="AU157" s="18" t="s">
        <v>78</v>
      </c>
    </row>
    <row r="158" spans="1:65" s="2" customFormat="1" ht="16.5" customHeight="1">
      <c r="A158" s="35"/>
      <c r="B158" s="36"/>
      <c r="C158" s="193" t="s">
        <v>360</v>
      </c>
      <c r="D158" s="193" t="s">
        <v>164</v>
      </c>
      <c r="E158" s="194" t="s">
        <v>2859</v>
      </c>
      <c r="F158" s="195" t="s">
        <v>3217</v>
      </c>
      <c r="G158" s="196" t="s">
        <v>2204</v>
      </c>
      <c r="H158" s="197">
        <v>7</v>
      </c>
      <c r="I158" s="198"/>
      <c r="J158" s="199">
        <f>ROUND(I158*H158,2)</f>
        <v>0</v>
      </c>
      <c r="K158" s="195" t="s">
        <v>19</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78</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559</v>
      </c>
    </row>
    <row r="159" spans="1:65" s="2" customFormat="1" ht="19.5">
      <c r="A159" s="35"/>
      <c r="B159" s="36"/>
      <c r="C159" s="37"/>
      <c r="D159" s="206" t="s">
        <v>264</v>
      </c>
      <c r="E159" s="37"/>
      <c r="F159" s="207" t="s">
        <v>3218</v>
      </c>
      <c r="G159" s="37"/>
      <c r="H159" s="37"/>
      <c r="I159" s="116"/>
      <c r="J159" s="37"/>
      <c r="K159" s="37"/>
      <c r="L159" s="40"/>
      <c r="M159" s="208"/>
      <c r="N159" s="209"/>
      <c r="O159" s="65"/>
      <c r="P159" s="65"/>
      <c r="Q159" s="65"/>
      <c r="R159" s="65"/>
      <c r="S159" s="65"/>
      <c r="T159" s="66"/>
      <c r="U159" s="35"/>
      <c r="V159" s="35"/>
      <c r="W159" s="35"/>
      <c r="X159" s="35"/>
      <c r="Y159" s="35"/>
      <c r="Z159" s="35"/>
      <c r="AA159" s="35"/>
      <c r="AB159" s="35"/>
      <c r="AC159" s="35"/>
      <c r="AD159" s="35"/>
      <c r="AE159" s="35"/>
      <c r="AT159" s="18" t="s">
        <v>264</v>
      </c>
      <c r="AU159" s="18" t="s">
        <v>78</v>
      </c>
    </row>
    <row r="160" spans="1:65" s="2" customFormat="1" ht="16.5" customHeight="1">
      <c r="A160" s="35"/>
      <c r="B160" s="36"/>
      <c r="C160" s="193" t="s">
        <v>365</v>
      </c>
      <c r="D160" s="193" t="s">
        <v>164</v>
      </c>
      <c r="E160" s="194" t="s">
        <v>2862</v>
      </c>
      <c r="F160" s="195" t="s">
        <v>3219</v>
      </c>
      <c r="G160" s="196" t="s">
        <v>2204</v>
      </c>
      <c r="H160" s="197">
        <v>1</v>
      </c>
      <c r="I160" s="198"/>
      <c r="J160" s="199">
        <f>ROUND(I160*H160,2)</f>
        <v>0</v>
      </c>
      <c r="K160" s="195" t="s">
        <v>19</v>
      </c>
      <c r="L160" s="40"/>
      <c r="M160" s="200" t="s">
        <v>19</v>
      </c>
      <c r="N160" s="201" t="s">
        <v>42</v>
      </c>
      <c r="O160" s="65"/>
      <c r="P160" s="202">
        <f>O160*H160</f>
        <v>0</v>
      </c>
      <c r="Q160" s="202">
        <v>0</v>
      </c>
      <c r="R160" s="202">
        <f>Q160*H160</f>
        <v>0</v>
      </c>
      <c r="S160" s="202">
        <v>0</v>
      </c>
      <c r="T160" s="203">
        <f>S160*H160</f>
        <v>0</v>
      </c>
      <c r="U160" s="35"/>
      <c r="V160" s="35"/>
      <c r="W160" s="35"/>
      <c r="X160" s="35"/>
      <c r="Y160" s="35"/>
      <c r="Z160" s="35"/>
      <c r="AA160" s="35"/>
      <c r="AB160" s="35"/>
      <c r="AC160" s="35"/>
      <c r="AD160" s="35"/>
      <c r="AE160" s="35"/>
      <c r="AR160" s="204" t="s">
        <v>169</v>
      </c>
      <c r="AT160" s="204" t="s">
        <v>164</v>
      </c>
      <c r="AU160" s="204" t="s">
        <v>78</v>
      </c>
      <c r="AY160" s="18" t="s">
        <v>162</v>
      </c>
      <c r="BE160" s="205">
        <f>IF(N160="základní",J160,0)</f>
        <v>0</v>
      </c>
      <c r="BF160" s="205">
        <f>IF(N160="snížená",J160,0)</f>
        <v>0</v>
      </c>
      <c r="BG160" s="205">
        <f>IF(N160="zákl. přenesená",J160,0)</f>
        <v>0</v>
      </c>
      <c r="BH160" s="205">
        <f>IF(N160="sníž. přenesená",J160,0)</f>
        <v>0</v>
      </c>
      <c r="BI160" s="205">
        <f>IF(N160="nulová",J160,0)</f>
        <v>0</v>
      </c>
      <c r="BJ160" s="18" t="s">
        <v>78</v>
      </c>
      <c r="BK160" s="205">
        <f>ROUND(I160*H160,2)</f>
        <v>0</v>
      </c>
      <c r="BL160" s="18" t="s">
        <v>169</v>
      </c>
      <c r="BM160" s="204" t="s">
        <v>578</v>
      </c>
    </row>
    <row r="161" spans="1:65" s="2" customFormat="1" ht="19.5">
      <c r="A161" s="35"/>
      <c r="B161" s="36"/>
      <c r="C161" s="37"/>
      <c r="D161" s="206" t="s">
        <v>264</v>
      </c>
      <c r="E161" s="37"/>
      <c r="F161" s="207" t="s">
        <v>3220</v>
      </c>
      <c r="G161" s="37"/>
      <c r="H161" s="37"/>
      <c r="I161" s="116"/>
      <c r="J161" s="37"/>
      <c r="K161" s="37"/>
      <c r="L161" s="40"/>
      <c r="M161" s="208"/>
      <c r="N161" s="209"/>
      <c r="O161" s="65"/>
      <c r="P161" s="65"/>
      <c r="Q161" s="65"/>
      <c r="R161" s="65"/>
      <c r="S161" s="65"/>
      <c r="T161" s="66"/>
      <c r="U161" s="35"/>
      <c r="V161" s="35"/>
      <c r="W161" s="35"/>
      <c r="X161" s="35"/>
      <c r="Y161" s="35"/>
      <c r="Z161" s="35"/>
      <c r="AA161" s="35"/>
      <c r="AB161" s="35"/>
      <c r="AC161" s="35"/>
      <c r="AD161" s="35"/>
      <c r="AE161" s="35"/>
      <c r="AT161" s="18" t="s">
        <v>264</v>
      </c>
      <c r="AU161" s="18" t="s">
        <v>78</v>
      </c>
    </row>
    <row r="162" spans="1:65" s="2" customFormat="1" ht="16.5" customHeight="1">
      <c r="A162" s="35"/>
      <c r="B162" s="36"/>
      <c r="C162" s="193" t="s">
        <v>370</v>
      </c>
      <c r="D162" s="193" t="s">
        <v>164</v>
      </c>
      <c r="E162" s="194" t="s">
        <v>2865</v>
      </c>
      <c r="F162" s="195" t="s">
        <v>3221</v>
      </c>
      <c r="G162" s="196" t="s">
        <v>2204</v>
      </c>
      <c r="H162" s="197">
        <v>4</v>
      </c>
      <c r="I162" s="198"/>
      <c r="J162" s="199">
        <f>ROUND(I162*H162,2)</f>
        <v>0</v>
      </c>
      <c r="K162" s="195" t="s">
        <v>19</v>
      </c>
      <c r="L162" s="40"/>
      <c r="M162" s="200" t="s">
        <v>19</v>
      </c>
      <c r="N162" s="201" t="s">
        <v>42</v>
      </c>
      <c r="O162" s="65"/>
      <c r="P162" s="202">
        <f>O162*H162</f>
        <v>0</v>
      </c>
      <c r="Q162" s="202">
        <v>0</v>
      </c>
      <c r="R162" s="202">
        <f>Q162*H162</f>
        <v>0</v>
      </c>
      <c r="S162" s="202">
        <v>0</v>
      </c>
      <c r="T162" s="203">
        <f>S162*H162</f>
        <v>0</v>
      </c>
      <c r="U162" s="35"/>
      <c r="V162" s="35"/>
      <c r="W162" s="35"/>
      <c r="X162" s="35"/>
      <c r="Y162" s="35"/>
      <c r="Z162" s="35"/>
      <c r="AA162" s="35"/>
      <c r="AB162" s="35"/>
      <c r="AC162" s="35"/>
      <c r="AD162" s="35"/>
      <c r="AE162" s="35"/>
      <c r="AR162" s="204" t="s">
        <v>169</v>
      </c>
      <c r="AT162" s="204" t="s">
        <v>164</v>
      </c>
      <c r="AU162" s="204" t="s">
        <v>78</v>
      </c>
      <c r="AY162" s="18" t="s">
        <v>162</v>
      </c>
      <c r="BE162" s="205">
        <f>IF(N162="základní",J162,0)</f>
        <v>0</v>
      </c>
      <c r="BF162" s="205">
        <f>IF(N162="snížená",J162,0)</f>
        <v>0</v>
      </c>
      <c r="BG162" s="205">
        <f>IF(N162="zákl. přenesená",J162,0)</f>
        <v>0</v>
      </c>
      <c r="BH162" s="205">
        <f>IF(N162="sníž. přenesená",J162,0)</f>
        <v>0</v>
      </c>
      <c r="BI162" s="205">
        <f>IF(N162="nulová",J162,0)</f>
        <v>0</v>
      </c>
      <c r="BJ162" s="18" t="s">
        <v>78</v>
      </c>
      <c r="BK162" s="205">
        <f>ROUND(I162*H162,2)</f>
        <v>0</v>
      </c>
      <c r="BL162" s="18" t="s">
        <v>169</v>
      </c>
      <c r="BM162" s="204" t="s">
        <v>586</v>
      </c>
    </row>
    <row r="163" spans="1:65" s="2" customFormat="1" ht="19.5">
      <c r="A163" s="35"/>
      <c r="B163" s="36"/>
      <c r="C163" s="37"/>
      <c r="D163" s="206" t="s">
        <v>264</v>
      </c>
      <c r="E163" s="37"/>
      <c r="F163" s="207" t="s">
        <v>3222</v>
      </c>
      <c r="G163" s="37"/>
      <c r="H163" s="37"/>
      <c r="I163" s="116"/>
      <c r="J163" s="37"/>
      <c r="K163" s="37"/>
      <c r="L163" s="40"/>
      <c r="M163" s="208"/>
      <c r="N163" s="209"/>
      <c r="O163" s="65"/>
      <c r="P163" s="65"/>
      <c r="Q163" s="65"/>
      <c r="R163" s="65"/>
      <c r="S163" s="65"/>
      <c r="T163" s="66"/>
      <c r="U163" s="35"/>
      <c r="V163" s="35"/>
      <c r="W163" s="35"/>
      <c r="X163" s="35"/>
      <c r="Y163" s="35"/>
      <c r="Z163" s="35"/>
      <c r="AA163" s="35"/>
      <c r="AB163" s="35"/>
      <c r="AC163" s="35"/>
      <c r="AD163" s="35"/>
      <c r="AE163" s="35"/>
      <c r="AT163" s="18" t="s">
        <v>264</v>
      </c>
      <c r="AU163" s="18" t="s">
        <v>78</v>
      </c>
    </row>
    <row r="164" spans="1:65" s="2" customFormat="1" ht="16.5" customHeight="1">
      <c r="A164" s="35"/>
      <c r="B164" s="36"/>
      <c r="C164" s="193" t="s">
        <v>376</v>
      </c>
      <c r="D164" s="193" t="s">
        <v>164</v>
      </c>
      <c r="E164" s="194" t="s">
        <v>2868</v>
      </c>
      <c r="F164" s="195" t="s">
        <v>3223</v>
      </c>
      <c r="G164" s="196" t="s">
        <v>2204</v>
      </c>
      <c r="H164" s="197">
        <v>9</v>
      </c>
      <c r="I164" s="198"/>
      <c r="J164" s="199">
        <f>ROUND(I164*H164,2)</f>
        <v>0</v>
      </c>
      <c r="K164" s="195" t="s">
        <v>19</v>
      </c>
      <c r="L164" s="40"/>
      <c r="M164" s="200" t="s">
        <v>19</v>
      </c>
      <c r="N164" s="201" t="s">
        <v>42</v>
      </c>
      <c r="O164" s="65"/>
      <c r="P164" s="202">
        <f>O164*H164</f>
        <v>0</v>
      </c>
      <c r="Q164" s="202">
        <v>0</v>
      </c>
      <c r="R164" s="202">
        <f>Q164*H164</f>
        <v>0</v>
      </c>
      <c r="S164" s="202">
        <v>0</v>
      </c>
      <c r="T164" s="203">
        <f>S164*H164</f>
        <v>0</v>
      </c>
      <c r="U164" s="35"/>
      <c r="V164" s="35"/>
      <c r="W164" s="35"/>
      <c r="X164" s="35"/>
      <c r="Y164" s="35"/>
      <c r="Z164" s="35"/>
      <c r="AA164" s="35"/>
      <c r="AB164" s="35"/>
      <c r="AC164" s="35"/>
      <c r="AD164" s="35"/>
      <c r="AE164" s="35"/>
      <c r="AR164" s="204" t="s">
        <v>169</v>
      </c>
      <c r="AT164" s="204" t="s">
        <v>164</v>
      </c>
      <c r="AU164" s="204" t="s">
        <v>78</v>
      </c>
      <c r="AY164" s="18" t="s">
        <v>162</v>
      </c>
      <c r="BE164" s="205">
        <f>IF(N164="základní",J164,0)</f>
        <v>0</v>
      </c>
      <c r="BF164" s="205">
        <f>IF(N164="snížená",J164,0)</f>
        <v>0</v>
      </c>
      <c r="BG164" s="205">
        <f>IF(N164="zákl. přenesená",J164,0)</f>
        <v>0</v>
      </c>
      <c r="BH164" s="205">
        <f>IF(N164="sníž. přenesená",J164,0)</f>
        <v>0</v>
      </c>
      <c r="BI164" s="205">
        <f>IF(N164="nulová",J164,0)</f>
        <v>0</v>
      </c>
      <c r="BJ164" s="18" t="s">
        <v>78</v>
      </c>
      <c r="BK164" s="205">
        <f>ROUND(I164*H164,2)</f>
        <v>0</v>
      </c>
      <c r="BL164" s="18" t="s">
        <v>169</v>
      </c>
      <c r="BM164" s="204" t="s">
        <v>596</v>
      </c>
    </row>
    <row r="165" spans="1:65" s="2" customFormat="1" ht="19.5">
      <c r="A165" s="35"/>
      <c r="B165" s="36"/>
      <c r="C165" s="37"/>
      <c r="D165" s="206" t="s">
        <v>264</v>
      </c>
      <c r="E165" s="37"/>
      <c r="F165" s="207" t="s">
        <v>3224</v>
      </c>
      <c r="G165" s="37"/>
      <c r="H165" s="37"/>
      <c r="I165" s="116"/>
      <c r="J165" s="37"/>
      <c r="K165" s="37"/>
      <c r="L165" s="40"/>
      <c r="M165" s="208"/>
      <c r="N165" s="209"/>
      <c r="O165" s="65"/>
      <c r="P165" s="65"/>
      <c r="Q165" s="65"/>
      <c r="R165" s="65"/>
      <c r="S165" s="65"/>
      <c r="T165" s="66"/>
      <c r="U165" s="35"/>
      <c r="V165" s="35"/>
      <c r="W165" s="35"/>
      <c r="X165" s="35"/>
      <c r="Y165" s="35"/>
      <c r="Z165" s="35"/>
      <c r="AA165" s="35"/>
      <c r="AB165" s="35"/>
      <c r="AC165" s="35"/>
      <c r="AD165" s="35"/>
      <c r="AE165" s="35"/>
      <c r="AT165" s="18" t="s">
        <v>264</v>
      </c>
      <c r="AU165" s="18" t="s">
        <v>78</v>
      </c>
    </row>
    <row r="166" spans="1:65" s="2" customFormat="1" ht="16.5" customHeight="1">
      <c r="A166" s="35"/>
      <c r="B166" s="36"/>
      <c r="C166" s="193" t="s">
        <v>381</v>
      </c>
      <c r="D166" s="193" t="s">
        <v>164</v>
      </c>
      <c r="E166" s="194" t="s">
        <v>2871</v>
      </c>
      <c r="F166" s="195" t="s">
        <v>3225</v>
      </c>
      <c r="G166" s="196" t="s">
        <v>2204</v>
      </c>
      <c r="H166" s="197">
        <v>13</v>
      </c>
      <c r="I166" s="198"/>
      <c r="J166" s="199">
        <f>ROUND(I166*H166,2)</f>
        <v>0</v>
      </c>
      <c r="K166" s="195" t="s">
        <v>19</v>
      </c>
      <c r="L166" s="40"/>
      <c r="M166" s="200" t="s">
        <v>19</v>
      </c>
      <c r="N166" s="201" t="s">
        <v>42</v>
      </c>
      <c r="O166" s="65"/>
      <c r="P166" s="202">
        <f>O166*H166</f>
        <v>0</v>
      </c>
      <c r="Q166" s="202">
        <v>0</v>
      </c>
      <c r="R166" s="202">
        <f>Q166*H166</f>
        <v>0</v>
      </c>
      <c r="S166" s="202">
        <v>0</v>
      </c>
      <c r="T166" s="203">
        <f>S166*H166</f>
        <v>0</v>
      </c>
      <c r="U166" s="35"/>
      <c r="V166" s="35"/>
      <c r="W166" s="35"/>
      <c r="X166" s="35"/>
      <c r="Y166" s="35"/>
      <c r="Z166" s="35"/>
      <c r="AA166" s="35"/>
      <c r="AB166" s="35"/>
      <c r="AC166" s="35"/>
      <c r="AD166" s="35"/>
      <c r="AE166" s="35"/>
      <c r="AR166" s="204" t="s">
        <v>169</v>
      </c>
      <c r="AT166" s="204" t="s">
        <v>164</v>
      </c>
      <c r="AU166" s="204" t="s">
        <v>78</v>
      </c>
      <c r="AY166" s="18" t="s">
        <v>162</v>
      </c>
      <c r="BE166" s="205">
        <f>IF(N166="základní",J166,0)</f>
        <v>0</v>
      </c>
      <c r="BF166" s="205">
        <f>IF(N166="snížená",J166,0)</f>
        <v>0</v>
      </c>
      <c r="BG166" s="205">
        <f>IF(N166="zákl. přenesená",J166,0)</f>
        <v>0</v>
      </c>
      <c r="BH166" s="205">
        <f>IF(N166="sníž. přenesená",J166,0)</f>
        <v>0</v>
      </c>
      <c r="BI166" s="205">
        <f>IF(N166="nulová",J166,0)</f>
        <v>0</v>
      </c>
      <c r="BJ166" s="18" t="s">
        <v>78</v>
      </c>
      <c r="BK166" s="205">
        <f>ROUND(I166*H166,2)</f>
        <v>0</v>
      </c>
      <c r="BL166" s="18" t="s">
        <v>169</v>
      </c>
      <c r="BM166" s="204" t="s">
        <v>608</v>
      </c>
    </row>
    <row r="167" spans="1:65" s="2" customFormat="1" ht="19.5">
      <c r="A167" s="35"/>
      <c r="B167" s="36"/>
      <c r="C167" s="37"/>
      <c r="D167" s="206" t="s">
        <v>264</v>
      </c>
      <c r="E167" s="37"/>
      <c r="F167" s="207" t="s">
        <v>3226</v>
      </c>
      <c r="G167" s="37"/>
      <c r="H167" s="37"/>
      <c r="I167" s="116"/>
      <c r="J167" s="37"/>
      <c r="K167" s="37"/>
      <c r="L167" s="40"/>
      <c r="M167" s="208"/>
      <c r="N167" s="209"/>
      <c r="O167" s="65"/>
      <c r="P167" s="65"/>
      <c r="Q167" s="65"/>
      <c r="R167" s="65"/>
      <c r="S167" s="65"/>
      <c r="T167" s="66"/>
      <c r="U167" s="35"/>
      <c r="V167" s="35"/>
      <c r="W167" s="35"/>
      <c r="X167" s="35"/>
      <c r="Y167" s="35"/>
      <c r="Z167" s="35"/>
      <c r="AA167" s="35"/>
      <c r="AB167" s="35"/>
      <c r="AC167" s="35"/>
      <c r="AD167" s="35"/>
      <c r="AE167" s="35"/>
      <c r="AT167" s="18" t="s">
        <v>264</v>
      </c>
      <c r="AU167" s="18" t="s">
        <v>78</v>
      </c>
    </row>
    <row r="168" spans="1:65" s="2" customFormat="1" ht="16.5" customHeight="1">
      <c r="A168" s="35"/>
      <c r="B168" s="36"/>
      <c r="C168" s="193" t="s">
        <v>386</v>
      </c>
      <c r="D168" s="193" t="s">
        <v>164</v>
      </c>
      <c r="E168" s="194" t="s">
        <v>2874</v>
      </c>
      <c r="F168" s="195" t="s">
        <v>3227</v>
      </c>
      <c r="G168" s="196" t="s">
        <v>2204</v>
      </c>
      <c r="H168" s="197">
        <v>74</v>
      </c>
      <c r="I168" s="198"/>
      <c r="J168" s="199">
        <f>ROUND(I168*H168,2)</f>
        <v>0</v>
      </c>
      <c r="K168" s="195" t="s">
        <v>19</v>
      </c>
      <c r="L168" s="40"/>
      <c r="M168" s="200" t="s">
        <v>19</v>
      </c>
      <c r="N168" s="201" t="s">
        <v>42</v>
      </c>
      <c r="O168" s="65"/>
      <c r="P168" s="202">
        <f>O168*H168</f>
        <v>0</v>
      </c>
      <c r="Q168" s="202">
        <v>0</v>
      </c>
      <c r="R168" s="202">
        <f>Q168*H168</f>
        <v>0</v>
      </c>
      <c r="S168" s="202">
        <v>0</v>
      </c>
      <c r="T168" s="203">
        <f>S168*H168</f>
        <v>0</v>
      </c>
      <c r="U168" s="35"/>
      <c r="V168" s="35"/>
      <c r="W168" s="35"/>
      <c r="X168" s="35"/>
      <c r="Y168" s="35"/>
      <c r="Z168" s="35"/>
      <c r="AA168" s="35"/>
      <c r="AB168" s="35"/>
      <c r="AC168" s="35"/>
      <c r="AD168" s="35"/>
      <c r="AE168" s="35"/>
      <c r="AR168" s="204" t="s">
        <v>169</v>
      </c>
      <c r="AT168" s="204" t="s">
        <v>164</v>
      </c>
      <c r="AU168" s="204" t="s">
        <v>78</v>
      </c>
      <c r="AY168" s="18" t="s">
        <v>162</v>
      </c>
      <c r="BE168" s="205">
        <f>IF(N168="základní",J168,0)</f>
        <v>0</v>
      </c>
      <c r="BF168" s="205">
        <f>IF(N168="snížená",J168,0)</f>
        <v>0</v>
      </c>
      <c r="BG168" s="205">
        <f>IF(N168="zákl. přenesená",J168,0)</f>
        <v>0</v>
      </c>
      <c r="BH168" s="205">
        <f>IF(N168="sníž. přenesená",J168,0)</f>
        <v>0</v>
      </c>
      <c r="BI168" s="205">
        <f>IF(N168="nulová",J168,0)</f>
        <v>0</v>
      </c>
      <c r="BJ168" s="18" t="s">
        <v>78</v>
      </c>
      <c r="BK168" s="205">
        <f>ROUND(I168*H168,2)</f>
        <v>0</v>
      </c>
      <c r="BL168" s="18" t="s">
        <v>169</v>
      </c>
      <c r="BM168" s="204" t="s">
        <v>618</v>
      </c>
    </row>
    <row r="169" spans="1:65" s="2" customFormat="1" ht="19.5">
      <c r="A169" s="35"/>
      <c r="B169" s="36"/>
      <c r="C169" s="37"/>
      <c r="D169" s="206" t="s">
        <v>264</v>
      </c>
      <c r="E169" s="37"/>
      <c r="F169" s="207" t="s">
        <v>3228</v>
      </c>
      <c r="G169" s="37"/>
      <c r="H169" s="37"/>
      <c r="I169" s="116"/>
      <c r="J169" s="37"/>
      <c r="K169" s="37"/>
      <c r="L169" s="40"/>
      <c r="M169" s="208"/>
      <c r="N169" s="209"/>
      <c r="O169" s="65"/>
      <c r="P169" s="65"/>
      <c r="Q169" s="65"/>
      <c r="R169" s="65"/>
      <c r="S169" s="65"/>
      <c r="T169" s="66"/>
      <c r="U169" s="35"/>
      <c r="V169" s="35"/>
      <c r="W169" s="35"/>
      <c r="X169" s="35"/>
      <c r="Y169" s="35"/>
      <c r="Z169" s="35"/>
      <c r="AA169" s="35"/>
      <c r="AB169" s="35"/>
      <c r="AC169" s="35"/>
      <c r="AD169" s="35"/>
      <c r="AE169" s="35"/>
      <c r="AT169" s="18" t="s">
        <v>264</v>
      </c>
      <c r="AU169" s="18" t="s">
        <v>78</v>
      </c>
    </row>
    <row r="170" spans="1:65" s="2" customFormat="1" ht="16.5" customHeight="1">
      <c r="A170" s="35"/>
      <c r="B170" s="36"/>
      <c r="C170" s="193" t="s">
        <v>389</v>
      </c>
      <c r="D170" s="193" t="s">
        <v>164</v>
      </c>
      <c r="E170" s="194" t="s">
        <v>2877</v>
      </c>
      <c r="F170" s="195" t="s">
        <v>3229</v>
      </c>
      <c r="G170" s="196" t="s">
        <v>2204</v>
      </c>
      <c r="H170" s="197">
        <v>2</v>
      </c>
      <c r="I170" s="198"/>
      <c r="J170" s="199">
        <f>ROUND(I170*H170,2)</f>
        <v>0</v>
      </c>
      <c r="K170" s="195" t="s">
        <v>19</v>
      </c>
      <c r="L170" s="40"/>
      <c r="M170" s="200" t="s">
        <v>19</v>
      </c>
      <c r="N170" s="201" t="s">
        <v>42</v>
      </c>
      <c r="O170" s="65"/>
      <c r="P170" s="202">
        <f>O170*H170</f>
        <v>0</v>
      </c>
      <c r="Q170" s="202">
        <v>0</v>
      </c>
      <c r="R170" s="202">
        <f>Q170*H170</f>
        <v>0</v>
      </c>
      <c r="S170" s="202">
        <v>0</v>
      </c>
      <c r="T170" s="203">
        <f>S170*H170</f>
        <v>0</v>
      </c>
      <c r="U170" s="35"/>
      <c r="V170" s="35"/>
      <c r="W170" s="35"/>
      <c r="X170" s="35"/>
      <c r="Y170" s="35"/>
      <c r="Z170" s="35"/>
      <c r="AA170" s="35"/>
      <c r="AB170" s="35"/>
      <c r="AC170" s="35"/>
      <c r="AD170" s="35"/>
      <c r="AE170" s="35"/>
      <c r="AR170" s="204" t="s">
        <v>169</v>
      </c>
      <c r="AT170" s="204" t="s">
        <v>164</v>
      </c>
      <c r="AU170" s="204" t="s">
        <v>78</v>
      </c>
      <c r="AY170" s="18" t="s">
        <v>162</v>
      </c>
      <c r="BE170" s="205">
        <f>IF(N170="základní",J170,0)</f>
        <v>0</v>
      </c>
      <c r="BF170" s="205">
        <f>IF(N170="snížená",J170,0)</f>
        <v>0</v>
      </c>
      <c r="BG170" s="205">
        <f>IF(N170="zákl. přenesená",J170,0)</f>
        <v>0</v>
      </c>
      <c r="BH170" s="205">
        <f>IF(N170="sníž. přenesená",J170,0)</f>
        <v>0</v>
      </c>
      <c r="BI170" s="205">
        <f>IF(N170="nulová",J170,0)</f>
        <v>0</v>
      </c>
      <c r="BJ170" s="18" t="s">
        <v>78</v>
      </c>
      <c r="BK170" s="205">
        <f>ROUND(I170*H170,2)</f>
        <v>0</v>
      </c>
      <c r="BL170" s="18" t="s">
        <v>169</v>
      </c>
      <c r="BM170" s="204" t="s">
        <v>631</v>
      </c>
    </row>
    <row r="171" spans="1:65" s="2" customFormat="1" ht="19.5">
      <c r="A171" s="35"/>
      <c r="B171" s="36"/>
      <c r="C171" s="37"/>
      <c r="D171" s="206" t="s">
        <v>264</v>
      </c>
      <c r="E171" s="37"/>
      <c r="F171" s="207" t="s">
        <v>3230</v>
      </c>
      <c r="G171" s="37"/>
      <c r="H171" s="37"/>
      <c r="I171" s="116"/>
      <c r="J171" s="37"/>
      <c r="K171" s="37"/>
      <c r="L171" s="40"/>
      <c r="M171" s="208"/>
      <c r="N171" s="209"/>
      <c r="O171" s="65"/>
      <c r="P171" s="65"/>
      <c r="Q171" s="65"/>
      <c r="R171" s="65"/>
      <c r="S171" s="65"/>
      <c r="T171" s="66"/>
      <c r="U171" s="35"/>
      <c r="V171" s="35"/>
      <c r="W171" s="35"/>
      <c r="X171" s="35"/>
      <c r="Y171" s="35"/>
      <c r="Z171" s="35"/>
      <c r="AA171" s="35"/>
      <c r="AB171" s="35"/>
      <c r="AC171" s="35"/>
      <c r="AD171" s="35"/>
      <c r="AE171" s="35"/>
      <c r="AT171" s="18" t="s">
        <v>264</v>
      </c>
      <c r="AU171" s="18" t="s">
        <v>78</v>
      </c>
    </row>
    <row r="172" spans="1:65" s="2" customFormat="1" ht="16.5" customHeight="1">
      <c r="A172" s="35"/>
      <c r="B172" s="36"/>
      <c r="C172" s="193" t="s">
        <v>394</v>
      </c>
      <c r="D172" s="193" t="s">
        <v>164</v>
      </c>
      <c r="E172" s="194" t="s">
        <v>2880</v>
      </c>
      <c r="F172" s="195" t="s">
        <v>3231</v>
      </c>
      <c r="G172" s="196" t="s">
        <v>2204</v>
      </c>
      <c r="H172" s="197">
        <v>1</v>
      </c>
      <c r="I172" s="198"/>
      <c r="J172" s="199">
        <f>ROUND(I172*H172,2)</f>
        <v>0</v>
      </c>
      <c r="K172" s="195" t="s">
        <v>19</v>
      </c>
      <c r="L172" s="40"/>
      <c r="M172" s="200" t="s">
        <v>19</v>
      </c>
      <c r="N172" s="201" t="s">
        <v>42</v>
      </c>
      <c r="O172" s="65"/>
      <c r="P172" s="202">
        <f>O172*H172</f>
        <v>0</v>
      </c>
      <c r="Q172" s="202">
        <v>0</v>
      </c>
      <c r="R172" s="202">
        <f>Q172*H172</f>
        <v>0</v>
      </c>
      <c r="S172" s="202">
        <v>0</v>
      </c>
      <c r="T172" s="203">
        <f>S172*H172</f>
        <v>0</v>
      </c>
      <c r="U172" s="35"/>
      <c r="V172" s="35"/>
      <c r="W172" s="35"/>
      <c r="X172" s="35"/>
      <c r="Y172" s="35"/>
      <c r="Z172" s="35"/>
      <c r="AA172" s="35"/>
      <c r="AB172" s="35"/>
      <c r="AC172" s="35"/>
      <c r="AD172" s="35"/>
      <c r="AE172" s="35"/>
      <c r="AR172" s="204" t="s">
        <v>169</v>
      </c>
      <c r="AT172" s="204" t="s">
        <v>164</v>
      </c>
      <c r="AU172" s="204" t="s">
        <v>78</v>
      </c>
      <c r="AY172" s="18" t="s">
        <v>162</v>
      </c>
      <c r="BE172" s="205">
        <f>IF(N172="základní",J172,0)</f>
        <v>0</v>
      </c>
      <c r="BF172" s="205">
        <f>IF(N172="snížená",J172,0)</f>
        <v>0</v>
      </c>
      <c r="BG172" s="205">
        <f>IF(N172="zákl. přenesená",J172,0)</f>
        <v>0</v>
      </c>
      <c r="BH172" s="205">
        <f>IF(N172="sníž. přenesená",J172,0)</f>
        <v>0</v>
      </c>
      <c r="BI172" s="205">
        <f>IF(N172="nulová",J172,0)</f>
        <v>0</v>
      </c>
      <c r="BJ172" s="18" t="s">
        <v>78</v>
      </c>
      <c r="BK172" s="205">
        <f>ROUND(I172*H172,2)</f>
        <v>0</v>
      </c>
      <c r="BL172" s="18" t="s">
        <v>169</v>
      </c>
      <c r="BM172" s="204" t="s">
        <v>643</v>
      </c>
    </row>
    <row r="173" spans="1:65" s="2" customFormat="1" ht="19.5">
      <c r="A173" s="35"/>
      <c r="B173" s="36"/>
      <c r="C173" s="37"/>
      <c r="D173" s="206" t="s">
        <v>264</v>
      </c>
      <c r="E173" s="37"/>
      <c r="F173" s="207" t="s">
        <v>3232</v>
      </c>
      <c r="G173" s="37"/>
      <c r="H173" s="37"/>
      <c r="I173" s="116"/>
      <c r="J173" s="37"/>
      <c r="K173" s="37"/>
      <c r="L173" s="40"/>
      <c r="M173" s="208"/>
      <c r="N173" s="209"/>
      <c r="O173" s="65"/>
      <c r="P173" s="65"/>
      <c r="Q173" s="65"/>
      <c r="R173" s="65"/>
      <c r="S173" s="65"/>
      <c r="T173" s="66"/>
      <c r="U173" s="35"/>
      <c r="V173" s="35"/>
      <c r="W173" s="35"/>
      <c r="X173" s="35"/>
      <c r="Y173" s="35"/>
      <c r="Z173" s="35"/>
      <c r="AA173" s="35"/>
      <c r="AB173" s="35"/>
      <c r="AC173" s="35"/>
      <c r="AD173" s="35"/>
      <c r="AE173" s="35"/>
      <c r="AT173" s="18" t="s">
        <v>264</v>
      </c>
      <c r="AU173" s="18" t="s">
        <v>78</v>
      </c>
    </row>
    <row r="174" spans="1:65" s="2" customFormat="1" ht="16.5" customHeight="1">
      <c r="A174" s="35"/>
      <c r="B174" s="36"/>
      <c r="C174" s="193" t="s">
        <v>401</v>
      </c>
      <c r="D174" s="193" t="s">
        <v>164</v>
      </c>
      <c r="E174" s="194" t="s">
        <v>2883</v>
      </c>
      <c r="F174" s="195" t="s">
        <v>3233</v>
      </c>
      <c r="G174" s="196" t="s">
        <v>2204</v>
      </c>
      <c r="H174" s="197">
        <v>5</v>
      </c>
      <c r="I174" s="198"/>
      <c r="J174" s="199">
        <f>ROUND(I174*H174,2)</f>
        <v>0</v>
      </c>
      <c r="K174" s="195" t="s">
        <v>19</v>
      </c>
      <c r="L174" s="40"/>
      <c r="M174" s="200" t="s">
        <v>19</v>
      </c>
      <c r="N174" s="201" t="s">
        <v>42</v>
      </c>
      <c r="O174" s="65"/>
      <c r="P174" s="202">
        <f>O174*H174</f>
        <v>0</v>
      </c>
      <c r="Q174" s="202">
        <v>0</v>
      </c>
      <c r="R174" s="202">
        <f>Q174*H174</f>
        <v>0</v>
      </c>
      <c r="S174" s="202">
        <v>0</v>
      </c>
      <c r="T174" s="203">
        <f>S174*H174</f>
        <v>0</v>
      </c>
      <c r="U174" s="35"/>
      <c r="V174" s="35"/>
      <c r="W174" s="35"/>
      <c r="X174" s="35"/>
      <c r="Y174" s="35"/>
      <c r="Z174" s="35"/>
      <c r="AA174" s="35"/>
      <c r="AB174" s="35"/>
      <c r="AC174" s="35"/>
      <c r="AD174" s="35"/>
      <c r="AE174" s="35"/>
      <c r="AR174" s="204" t="s">
        <v>169</v>
      </c>
      <c r="AT174" s="204" t="s">
        <v>164</v>
      </c>
      <c r="AU174" s="204" t="s">
        <v>78</v>
      </c>
      <c r="AY174" s="18" t="s">
        <v>162</v>
      </c>
      <c r="BE174" s="205">
        <f>IF(N174="základní",J174,0)</f>
        <v>0</v>
      </c>
      <c r="BF174" s="205">
        <f>IF(N174="snížená",J174,0)</f>
        <v>0</v>
      </c>
      <c r="BG174" s="205">
        <f>IF(N174="zákl. přenesená",J174,0)</f>
        <v>0</v>
      </c>
      <c r="BH174" s="205">
        <f>IF(N174="sníž. přenesená",J174,0)</f>
        <v>0</v>
      </c>
      <c r="BI174" s="205">
        <f>IF(N174="nulová",J174,0)</f>
        <v>0</v>
      </c>
      <c r="BJ174" s="18" t="s">
        <v>78</v>
      </c>
      <c r="BK174" s="205">
        <f>ROUND(I174*H174,2)</f>
        <v>0</v>
      </c>
      <c r="BL174" s="18" t="s">
        <v>169</v>
      </c>
      <c r="BM174" s="204" t="s">
        <v>674</v>
      </c>
    </row>
    <row r="175" spans="1:65" s="2" customFormat="1" ht="19.5">
      <c r="A175" s="35"/>
      <c r="B175" s="36"/>
      <c r="C175" s="37"/>
      <c r="D175" s="206" t="s">
        <v>264</v>
      </c>
      <c r="E175" s="37"/>
      <c r="F175" s="207" t="s">
        <v>3234</v>
      </c>
      <c r="G175" s="37"/>
      <c r="H175" s="37"/>
      <c r="I175" s="116"/>
      <c r="J175" s="37"/>
      <c r="K175" s="37"/>
      <c r="L175" s="40"/>
      <c r="M175" s="208"/>
      <c r="N175" s="209"/>
      <c r="O175" s="65"/>
      <c r="P175" s="65"/>
      <c r="Q175" s="65"/>
      <c r="R175" s="65"/>
      <c r="S175" s="65"/>
      <c r="T175" s="66"/>
      <c r="U175" s="35"/>
      <c r="V175" s="35"/>
      <c r="W175" s="35"/>
      <c r="X175" s="35"/>
      <c r="Y175" s="35"/>
      <c r="Z175" s="35"/>
      <c r="AA175" s="35"/>
      <c r="AB175" s="35"/>
      <c r="AC175" s="35"/>
      <c r="AD175" s="35"/>
      <c r="AE175" s="35"/>
      <c r="AT175" s="18" t="s">
        <v>264</v>
      </c>
      <c r="AU175" s="18" t="s">
        <v>78</v>
      </c>
    </row>
    <row r="176" spans="1:65" s="2" customFormat="1" ht="16.5" customHeight="1">
      <c r="A176" s="35"/>
      <c r="B176" s="36"/>
      <c r="C176" s="193" t="s">
        <v>407</v>
      </c>
      <c r="D176" s="193" t="s">
        <v>164</v>
      </c>
      <c r="E176" s="194" t="s">
        <v>2885</v>
      </c>
      <c r="F176" s="195" t="s">
        <v>3235</v>
      </c>
      <c r="G176" s="196" t="s">
        <v>2204</v>
      </c>
      <c r="H176" s="197">
        <v>1</v>
      </c>
      <c r="I176" s="198"/>
      <c r="J176" s="199">
        <f>ROUND(I176*H176,2)</f>
        <v>0</v>
      </c>
      <c r="K176" s="195" t="s">
        <v>19</v>
      </c>
      <c r="L176" s="40"/>
      <c r="M176" s="200" t="s">
        <v>19</v>
      </c>
      <c r="N176" s="201" t="s">
        <v>42</v>
      </c>
      <c r="O176" s="65"/>
      <c r="P176" s="202">
        <f>O176*H176</f>
        <v>0</v>
      </c>
      <c r="Q176" s="202">
        <v>0</v>
      </c>
      <c r="R176" s="202">
        <f>Q176*H176</f>
        <v>0</v>
      </c>
      <c r="S176" s="202">
        <v>0</v>
      </c>
      <c r="T176" s="203">
        <f>S176*H176</f>
        <v>0</v>
      </c>
      <c r="U176" s="35"/>
      <c r="V176" s="35"/>
      <c r="W176" s="35"/>
      <c r="X176" s="35"/>
      <c r="Y176" s="35"/>
      <c r="Z176" s="35"/>
      <c r="AA176" s="35"/>
      <c r="AB176" s="35"/>
      <c r="AC176" s="35"/>
      <c r="AD176" s="35"/>
      <c r="AE176" s="35"/>
      <c r="AR176" s="204" t="s">
        <v>169</v>
      </c>
      <c r="AT176" s="204" t="s">
        <v>164</v>
      </c>
      <c r="AU176" s="204" t="s">
        <v>78</v>
      </c>
      <c r="AY176" s="18" t="s">
        <v>162</v>
      </c>
      <c r="BE176" s="205">
        <f>IF(N176="základní",J176,0)</f>
        <v>0</v>
      </c>
      <c r="BF176" s="205">
        <f>IF(N176="snížená",J176,0)</f>
        <v>0</v>
      </c>
      <c r="BG176" s="205">
        <f>IF(N176="zákl. přenesená",J176,0)</f>
        <v>0</v>
      </c>
      <c r="BH176" s="205">
        <f>IF(N176="sníž. přenesená",J176,0)</f>
        <v>0</v>
      </c>
      <c r="BI176" s="205">
        <f>IF(N176="nulová",J176,0)</f>
        <v>0</v>
      </c>
      <c r="BJ176" s="18" t="s">
        <v>78</v>
      </c>
      <c r="BK176" s="205">
        <f>ROUND(I176*H176,2)</f>
        <v>0</v>
      </c>
      <c r="BL176" s="18" t="s">
        <v>169</v>
      </c>
      <c r="BM176" s="204" t="s">
        <v>683</v>
      </c>
    </row>
    <row r="177" spans="1:65" s="2" customFormat="1" ht="19.5">
      <c r="A177" s="35"/>
      <c r="B177" s="36"/>
      <c r="C177" s="37"/>
      <c r="D177" s="206" t="s">
        <v>264</v>
      </c>
      <c r="E177" s="37"/>
      <c r="F177" s="207" t="s">
        <v>3236</v>
      </c>
      <c r="G177" s="37"/>
      <c r="H177" s="37"/>
      <c r="I177" s="116"/>
      <c r="J177" s="37"/>
      <c r="K177" s="37"/>
      <c r="L177" s="40"/>
      <c r="M177" s="208"/>
      <c r="N177" s="209"/>
      <c r="O177" s="65"/>
      <c r="P177" s="65"/>
      <c r="Q177" s="65"/>
      <c r="R177" s="65"/>
      <c r="S177" s="65"/>
      <c r="T177" s="66"/>
      <c r="U177" s="35"/>
      <c r="V177" s="35"/>
      <c r="W177" s="35"/>
      <c r="X177" s="35"/>
      <c r="Y177" s="35"/>
      <c r="Z177" s="35"/>
      <c r="AA177" s="35"/>
      <c r="AB177" s="35"/>
      <c r="AC177" s="35"/>
      <c r="AD177" s="35"/>
      <c r="AE177" s="35"/>
      <c r="AT177" s="18" t="s">
        <v>264</v>
      </c>
      <c r="AU177" s="18" t="s">
        <v>78</v>
      </c>
    </row>
    <row r="178" spans="1:65" s="2" customFormat="1" ht="16.5" customHeight="1">
      <c r="A178" s="35"/>
      <c r="B178" s="36"/>
      <c r="C178" s="193" t="s">
        <v>413</v>
      </c>
      <c r="D178" s="193" t="s">
        <v>164</v>
      </c>
      <c r="E178" s="194" t="s">
        <v>3237</v>
      </c>
      <c r="F178" s="195" t="s">
        <v>3238</v>
      </c>
      <c r="G178" s="196" t="s">
        <v>2204</v>
      </c>
      <c r="H178" s="197">
        <v>2</v>
      </c>
      <c r="I178" s="198"/>
      <c r="J178" s="199">
        <f>ROUND(I178*H178,2)</f>
        <v>0</v>
      </c>
      <c r="K178" s="195" t="s">
        <v>19</v>
      </c>
      <c r="L178" s="40"/>
      <c r="M178" s="200" t="s">
        <v>19</v>
      </c>
      <c r="N178" s="201" t="s">
        <v>42</v>
      </c>
      <c r="O178" s="65"/>
      <c r="P178" s="202">
        <f>O178*H178</f>
        <v>0</v>
      </c>
      <c r="Q178" s="202">
        <v>0</v>
      </c>
      <c r="R178" s="202">
        <f>Q178*H178</f>
        <v>0</v>
      </c>
      <c r="S178" s="202">
        <v>0</v>
      </c>
      <c r="T178" s="203">
        <f>S178*H178</f>
        <v>0</v>
      </c>
      <c r="U178" s="35"/>
      <c r="V178" s="35"/>
      <c r="W178" s="35"/>
      <c r="X178" s="35"/>
      <c r="Y178" s="35"/>
      <c r="Z178" s="35"/>
      <c r="AA178" s="35"/>
      <c r="AB178" s="35"/>
      <c r="AC178" s="35"/>
      <c r="AD178" s="35"/>
      <c r="AE178" s="35"/>
      <c r="AR178" s="204" t="s">
        <v>169</v>
      </c>
      <c r="AT178" s="204" t="s">
        <v>164</v>
      </c>
      <c r="AU178" s="204" t="s">
        <v>78</v>
      </c>
      <c r="AY178" s="18" t="s">
        <v>162</v>
      </c>
      <c r="BE178" s="205">
        <f>IF(N178="základní",J178,0)</f>
        <v>0</v>
      </c>
      <c r="BF178" s="205">
        <f>IF(N178="snížená",J178,0)</f>
        <v>0</v>
      </c>
      <c r="BG178" s="205">
        <f>IF(N178="zákl. přenesená",J178,0)</f>
        <v>0</v>
      </c>
      <c r="BH178" s="205">
        <f>IF(N178="sníž. přenesená",J178,0)</f>
        <v>0</v>
      </c>
      <c r="BI178" s="205">
        <f>IF(N178="nulová",J178,0)</f>
        <v>0</v>
      </c>
      <c r="BJ178" s="18" t="s">
        <v>78</v>
      </c>
      <c r="BK178" s="205">
        <f>ROUND(I178*H178,2)</f>
        <v>0</v>
      </c>
      <c r="BL178" s="18" t="s">
        <v>169</v>
      </c>
      <c r="BM178" s="204" t="s">
        <v>691</v>
      </c>
    </row>
    <row r="179" spans="1:65" s="2" customFormat="1" ht="19.5">
      <c r="A179" s="35"/>
      <c r="B179" s="36"/>
      <c r="C179" s="37"/>
      <c r="D179" s="206" t="s">
        <v>264</v>
      </c>
      <c r="E179" s="37"/>
      <c r="F179" s="207" t="s">
        <v>3239</v>
      </c>
      <c r="G179" s="37"/>
      <c r="H179" s="37"/>
      <c r="I179" s="116"/>
      <c r="J179" s="37"/>
      <c r="K179" s="37"/>
      <c r="L179" s="40"/>
      <c r="M179" s="208"/>
      <c r="N179" s="209"/>
      <c r="O179" s="65"/>
      <c r="P179" s="65"/>
      <c r="Q179" s="65"/>
      <c r="R179" s="65"/>
      <c r="S179" s="65"/>
      <c r="T179" s="66"/>
      <c r="U179" s="35"/>
      <c r="V179" s="35"/>
      <c r="W179" s="35"/>
      <c r="X179" s="35"/>
      <c r="Y179" s="35"/>
      <c r="Z179" s="35"/>
      <c r="AA179" s="35"/>
      <c r="AB179" s="35"/>
      <c r="AC179" s="35"/>
      <c r="AD179" s="35"/>
      <c r="AE179" s="35"/>
      <c r="AT179" s="18" t="s">
        <v>264</v>
      </c>
      <c r="AU179" s="18" t="s">
        <v>78</v>
      </c>
    </row>
    <row r="180" spans="1:65" s="2" customFormat="1" ht="16.5" customHeight="1">
      <c r="A180" s="35"/>
      <c r="B180" s="36"/>
      <c r="C180" s="193" t="s">
        <v>417</v>
      </c>
      <c r="D180" s="193" t="s">
        <v>164</v>
      </c>
      <c r="E180" s="194" t="s">
        <v>3240</v>
      </c>
      <c r="F180" s="195" t="s">
        <v>3241</v>
      </c>
      <c r="G180" s="196" t="s">
        <v>2204</v>
      </c>
      <c r="H180" s="197">
        <v>1</v>
      </c>
      <c r="I180" s="198"/>
      <c r="J180" s="199">
        <f>ROUND(I180*H180,2)</f>
        <v>0</v>
      </c>
      <c r="K180" s="195" t="s">
        <v>19</v>
      </c>
      <c r="L180" s="40"/>
      <c r="M180" s="200" t="s">
        <v>19</v>
      </c>
      <c r="N180" s="201" t="s">
        <v>42</v>
      </c>
      <c r="O180" s="65"/>
      <c r="P180" s="202">
        <f>O180*H180</f>
        <v>0</v>
      </c>
      <c r="Q180" s="202">
        <v>0</v>
      </c>
      <c r="R180" s="202">
        <f>Q180*H180</f>
        <v>0</v>
      </c>
      <c r="S180" s="202">
        <v>0</v>
      </c>
      <c r="T180" s="203">
        <f>S180*H180</f>
        <v>0</v>
      </c>
      <c r="U180" s="35"/>
      <c r="V180" s="35"/>
      <c r="W180" s="35"/>
      <c r="X180" s="35"/>
      <c r="Y180" s="35"/>
      <c r="Z180" s="35"/>
      <c r="AA180" s="35"/>
      <c r="AB180" s="35"/>
      <c r="AC180" s="35"/>
      <c r="AD180" s="35"/>
      <c r="AE180" s="35"/>
      <c r="AR180" s="204" t="s">
        <v>169</v>
      </c>
      <c r="AT180" s="204" t="s">
        <v>164</v>
      </c>
      <c r="AU180" s="204" t="s">
        <v>78</v>
      </c>
      <c r="AY180" s="18" t="s">
        <v>162</v>
      </c>
      <c r="BE180" s="205">
        <f>IF(N180="základní",J180,0)</f>
        <v>0</v>
      </c>
      <c r="BF180" s="205">
        <f>IF(N180="snížená",J180,0)</f>
        <v>0</v>
      </c>
      <c r="BG180" s="205">
        <f>IF(N180="zákl. přenesená",J180,0)</f>
        <v>0</v>
      </c>
      <c r="BH180" s="205">
        <f>IF(N180="sníž. přenesená",J180,0)</f>
        <v>0</v>
      </c>
      <c r="BI180" s="205">
        <f>IF(N180="nulová",J180,0)</f>
        <v>0</v>
      </c>
      <c r="BJ180" s="18" t="s">
        <v>78</v>
      </c>
      <c r="BK180" s="205">
        <f>ROUND(I180*H180,2)</f>
        <v>0</v>
      </c>
      <c r="BL180" s="18" t="s">
        <v>169</v>
      </c>
      <c r="BM180" s="204" t="s">
        <v>705</v>
      </c>
    </row>
    <row r="181" spans="1:65" s="2" customFormat="1" ht="19.5">
      <c r="A181" s="35"/>
      <c r="B181" s="36"/>
      <c r="C181" s="37"/>
      <c r="D181" s="206" t="s">
        <v>264</v>
      </c>
      <c r="E181" s="37"/>
      <c r="F181" s="207" t="s">
        <v>3242</v>
      </c>
      <c r="G181" s="37"/>
      <c r="H181" s="37"/>
      <c r="I181" s="116"/>
      <c r="J181" s="37"/>
      <c r="K181" s="37"/>
      <c r="L181" s="40"/>
      <c r="M181" s="208"/>
      <c r="N181" s="209"/>
      <c r="O181" s="65"/>
      <c r="P181" s="65"/>
      <c r="Q181" s="65"/>
      <c r="R181" s="65"/>
      <c r="S181" s="65"/>
      <c r="T181" s="66"/>
      <c r="U181" s="35"/>
      <c r="V181" s="35"/>
      <c r="W181" s="35"/>
      <c r="X181" s="35"/>
      <c r="Y181" s="35"/>
      <c r="Z181" s="35"/>
      <c r="AA181" s="35"/>
      <c r="AB181" s="35"/>
      <c r="AC181" s="35"/>
      <c r="AD181" s="35"/>
      <c r="AE181" s="35"/>
      <c r="AT181" s="18" t="s">
        <v>264</v>
      </c>
      <c r="AU181" s="18" t="s">
        <v>78</v>
      </c>
    </row>
    <row r="182" spans="1:65" s="2" customFormat="1" ht="16.5" customHeight="1">
      <c r="A182" s="35"/>
      <c r="B182" s="36"/>
      <c r="C182" s="193" t="s">
        <v>422</v>
      </c>
      <c r="D182" s="193" t="s">
        <v>164</v>
      </c>
      <c r="E182" s="194" t="s">
        <v>3243</v>
      </c>
      <c r="F182" s="195" t="s">
        <v>3244</v>
      </c>
      <c r="G182" s="196" t="s">
        <v>2204</v>
      </c>
      <c r="H182" s="197">
        <v>1</v>
      </c>
      <c r="I182" s="198"/>
      <c r="J182" s="199">
        <f>ROUND(I182*H182,2)</f>
        <v>0</v>
      </c>
      <c r="K182" s="195" t="s">
        <v>19</v>
      </c>
      <c r="L182" s="40"/>
      <c r="M182" s="200" t="s">
        <v>19</v>
      </c>
      <c r="N182" s="201" t="s">
        <v>42</v>
      </c>
      <c r="O182" s="65"/>
      <c r="P182" s="202">
        <f>O182*H182</f>
        <v>0</v>
      </c>
      <c r="Q182" s="202">
        <v>0</v>
      </c>
      <c r="R182" s="202">
        <f>Q182*H182</f>
        <v>0</v>
      </c>
      <c r="S182" s="202">
        <v>0</v>
      </c>
      <c r="T182" s="203">
        <f>S182*H182</f>
        <v>0</v>
      </c>
      <c r="U182" s="35"/>
      <c r="V182" s="35"/>
      <c r="W182" s="35"/>
      <c r="X182" s="35"/>
      <c r="Y182" s="35"/>
      <c r="Z182" s="35"/>
      <c r="AA182" s="35"/>
      <c r="AB182" s="35"/>
      <c r="AC182" s="35"/>
      <c r="AD182" s="35"/>
      <c r="AE182" s="35"/>
      <c r="AR182" s="204" t="s">
        <v>169</v>
      </c>
      <c r="AT182" s="204" t="s">
        <v>164</v>
      </c>
      <c r="AU182" s="204" t="s">
        <v>78</v>
      </c>
      <c r="AY182" s="18" t="s">
        <v>162</v>
      </c>
      <c r="BE182" s="205">
        <f>IF(N182="základní",J182,0)</f>
        <v>0</v>
      </c>
      <c r="BF182" s="205">
        <f>IF(N182="snížená",J182,0)</f>
        <v>0</v>
      </c>
      <c r="BG182" s="205">
        <f>IF(N182="zákl. přenesená",J182,0)</f>
        <v>0</v>
      </c>
      <c r="BH182" s="205">
        <f>IF(N182="sníž. přenesená",J182,0)</f>
        <v>0</v>
      </c>
      <c r="BI182" s="205">
        <f>IF(N182="nulová",J182,0)</f>
        <v>0</v>
      </c>
      <c r="BJ182" s="18" t="s">
        <v>78</v>
      </c>
      <c r="BK182" s="205">
        <f>ROUND(I182*H182,2)</f>
        <v>0</v>
      </c>
      <c r="BL182" s="18" t="s">
        <v>169</v>
      </c>
      <c r="BM182" s="204" t="s">
        <v>715</v>
      </c>
    </row>
    <row r="183" spans="1:65" s="2" customFormat="1" ht="19.5">
      <c r="A183" s="35"/>
      <c r="B183" s="36"/>
      <c r="C183" s="37"/>
      <c r="D183" s="206" t="s">
        <v>264</v>
      </c>
      <c r="E183" s="37"/>
      <c r="F183" s="207" t="s">
        <v>3245</v>
      </c>
      <c r="G183" s="37"/>
      <c r="H183" s="37"/>
      <c r="I183" s="116"/>
      <c r="J183" s="37"/>
      <c r="K183" s="37"/>
      <c r="L183" s="40"/>
      <c r="M183" s="208"/>
      <c r="N183" s="209"/>
      <c r="O183" s="65"/>
      <c r="P183" s="65"/>
      <c r="Q183" s="65"/>
      <c r="R183" s="65"/>
      <c r="S183" s="65"/>
      <c r="T183" s="66"/>
      <c r="U183" s="35"/>
      <c r="V183" s="35"/>
      <c r="W183" s="35"/>
      <c r="X183" s="35"/>
      <c r="Y183" s="35"/>
      <c r="Z183" s="35"/>
      <c r="AA183" s="35"/>
      <c r="AB183" s="35"/>
      <c r="AC183" s="35"/>
      <c r="AD183" s="35"/>
      <c r="AE183" s="35"/>
      <c r="AT183" s="18" t="s">
        <v>264</v>
      </c>
      <c r="AU183" s="18" t="s">
        <v>78</v>
      </c>
    </row>
    <row r="184" spans="1:65" s="2" customFormat="1" ht="16.5" customHeight="1">
      <c r="A184" s="35"/>
      <c r="B184" s="36"/>
      <c r="C184" s="193" t="s">
        <v>430</v>
      </c>
      <c r="D184" s="193" t="s">
        <v>164</v>
      </c>
      <c r="E184" s="194" t="s">
        <v>3246</v>
      </c>
      <c r="F184" s="195" t="s">
        <v>3247</v>
      </c>
      <c r="G184" s="196" t="s">
        <v>2204</v>
      </c>
      <c r="H184" s="197">
        <v>2</v>
      </c>
      <c r="I184" s="198"/>
      <c r="J184" s="199">
        <f>ROUND(I184*H184,2)</f>
        <v>0</v>
      </c>
      <c r="K184" s="195" t="s">
        <v>19</v>
      </c>
      <c r="L184" s="40"/>
      <c r="M184" s="200" t="s">
        <v>19</v>
      </c>
      <c r="N184" s="201" t="s">
        <v>42</v>
      </c>
      <c r="O184" s="65"/>
      <c r="P184" s="202">
        <f>O184*H184</f>
        <v>0</v>
      </c>
      <c r="Q184" s="202">
        <v>0</v>
      </c>
      <c r="R184" s="202">
        <f>Q184*H184</f>
        <v>0</v>
      </c>
      <c r="S184" s="202">
        <v>0</v>
      </c>
      <c r="T184" s="203">
        <f>S184*H184</f>
        <v>0</v>
      </c>
      <c r="U184" s="35"/>
      <c r="V184" s="35"/>
      <c r="W184" s="35"/>
      <c r="X184" s="35"/>
      <c r="Y184" s="35"/>
      <c r="Z184" s="35"/>
      <c r="AA184" s="35"/>
      <c r="AB184" s="35"/>
      <c r="AC184" s="35"/>
      <c r="AD184" s="35"/>
      <c r="AE184" s="35"/>
      <c r="AR184" s="204" t="s">
        <v>169</v>
      </c>
      <c r="AT184" s="204" t="s">
        <v>164</v>
      </c>
      <c r="AU184" s="204" t="s">
        <v>78</v>
      </c>
      <c r="AY184" s="18" t="s">
        <v>162</v>
      </c>
      <c r="BE184" s="205">
        <f>IF(N184="základní",J184,0)</f>
        <v>0</v>
      </c>
      <c r="BF184" s="205">
        <f>IF(N184="snížená",J184,0)</f>
        <v>0</v>
      </c>
      <c r="BG184" s="205">
        <f>IF(N184="zákl. přenesená",J184,0)</f>
        <v>0</v>
      </c>
      <c r="BH184" s="205">
        <f>IF(N184="sníž. přenesená",J184,0)</f>
        <v>0</v>
      </c>
      <c r="BI184" s="205">
        <f>IF(N184="nulová",J184,0)</f>
        <v>0</v>
      </c>
      <c r="BJ184" s="18" t="s">
        <v>78</v>
      </c>
      <c r="BK184" s="205">
        <f>ROUND(I184*H184,2)</f>
        <v>0</v>
      </c>
      <c r="BL184" s="18" t="s">
        <v>169</v>
      </c>
      <c r="BM184" s="204" t="s">
        <v>723</v>
      </c>
    </row>
    <row r="185" spans="1:65" s="2" customFormat="1" ht="19.5">
      <c r="A185" s="35"/>
      <c r="B185" s="36"/>
      <c r="C185" s="37"/>
      <c r="D185" s="206" t="s">
        <v>264</v>
      </c>
      <c r="E185" s="37"/>
      <c r="F185" s="207" t="s">
        <v>3248</v>
      </c>
      <c r="G185" s="37"/>
      <c r="H185" s="37"/>
      <c r="I185" s="116"/>
      <c r="J185" s="37"/>
      <c r="K185" s="37"/>
      <c r="L185" s="40"/>
      <c r="M185" s="208"/>
      <c r="N185" s="209"/>
      <c r="O185" s="65"/>
      <c r="P185" s="65"/>
      <c r="Q185" s="65"/>
      <c r="R185" s="65"/>
      <c r="S185" s="65"/>
      <c r="T185" s="66"/>
      <c r="U185" s="35"/>
      <c r="V185" s="35"/>
      <c r="W185" s="35"/>
      <c r="X185" s="35"/>
      <c r="Y185" s="35"/>
      <c r="Z185" s="35"/>
      <c r="AA185" s="35"/>
      <c r="AB185" s="35"/>
      <c r="AC185" s="35"/>
      <c r="AD185" s="35"/>
      <c r="AE185" s="35"/>
      <c r="AT185" s="18" t="s">
        <v>264</v>
      </c>
      <c r="AU185" s="18" t="s">
        <v>78</v>
      </c>
    </row>
    <row r="186" spans="1:65" s="2" customFormat="1" ht="16.5" customHeight="1">
      <c r="A186" s="35"/>
      <c r="B186" s="36"/>
      <c r="C186" s="193" t="s">
        <v>436</v>
      </c>
      <c r="D186" s="193" t="s">
        <v>164</v>
      </c>
      <c r="E186" s="194" t="s">
        <v>3249</v>
      </c>
      <c r="F186" s="195" t="s">
        <v>3250</v>
      </c>
      <c r="G186" s="196" t="s">
        <v>2204</v>
      </c>
      <c r="H186" s="197">
        <v>1</v>
      </c>
      <c r="I186" s="198"/>
      <c r="J186" s="199">
        <f>ROUND(I186*H186,2)</f>
        <v>0</v>
      </c>
      <c r="K186" s="195" t="s">
        <v>19</v>
      </c>
      <c r="L186" s="40"/>
      <c r="M186" s="200" t="s">
        <v>19</v>
      </c>
      <c r="N186" s="201" t="s">
        <v>42</v>
      </c>
      <c r="O186" s="65"/>
      <c r="P186" s="202">
        <f>O186*H186</f>
        <v>0</v>
      </c>
      <c r="Q186" s="202">
        <v>0</v>
      </c>
      <c r="R186" s="202">
        <f>Q186*H186</f>
        <v>0</v>
      </c>
      <c r="S186" s="202">
        <v>0</v>
      </c>
      <c r="T186" s="203">
        <f>S186*H186</f>
        <v>0</v>
      </c>
      <c r="U186" s="35"/>
      <c r="V186" s="35"/>
      <c r="W186" s="35"/>
      <c r="X186" s="35"/>
      <c r="Y186" s="35"/>
      <c r="Z186" s="35"/>
      <c r="AA186" s="35"/>
      <c r="AB186" s="35"/>
      <c r="AC186" s="35"/>
      <c r="AD186" s="35"/>
      <c r="AE186" s="35"/>
      <c r="AR186" s="204" t="s">
        <v>169</v>
      </c>
      <c r="AT186" s="204" t="s">
        <v>164</v>
      </c>
      <c r="AU186" s="204" t="s">
        <v>78</v>
      </c>
      <c r="AY186" s="18" t="s">
        <v>162</v>
      </c>
      <c r="BE186" s="205">
        <f>IF(N186="základní",J186,0)</f>
        <v>0</v>
      </c>
      <c r="BF186" s="205">
        <f>IF(N186="snížená",J186,0)</f>
        <v>0</v>
      </c>
      <c r="BG186" s="205">
        <f>IF(N186="zákl. přenesená",J186,0)</f>
        <v>0</v>
      </c>
      <c r="BH186" s="205">
        <f>IF(N186="sníž. přenesená",J186,0)</f>
        <v>0</v>
      </c>
      <c r="BI186" s="205">
        <f>IF(N186="nulová",J186,0)</f>
        <v>0</v>
      </c>
      <c r="BJ186" s="18" t="s">
        <v>78</v>
      </c>
      <c r="BK186" s="205">
        <f>ROUND(I186*H186,2)</f>
        <v>0</v>
      </c>
      <c r="BL186" s="18" t="s">
        <v>169</v>
      </c>
      <c r="BM186" s="204" t="s">
        <v>735</v>
      </c>
    </row>
    <row r="187" spans="1:65" s="2" customFormat="1" ht="19.5">
      <c r="A187" s="35"/>
      <c r="B187" s="36"/>
      <c r="C187" s="37"/>
      <c r="D187" s="206" t="s">
        <v>264</v>
      </c>
      <c r="E187" s="37"/>
      <c r="F187" s="207" t="s">
        <v>3251</v>
      </c>
      <c r="G187" s="37"/>
      <c r="H187" s="37"/>
      <c r="I187" s="116"/>
      <c r="J187" s="37"/>
      <c r="K187" s="37"/>
      <c r="L187" s="40"/>
      <c r="M187" s="208"/>
      <c r="N187" s="209"/>
      <c r="O187" s="65"/>
      <c r="P187" s="65"/>
      <c r="Q187" s="65"/>
      <c r="R187" s="65"/>
      <c r="S187" s="65"/>
      <c r="T187" s="66"/>
      <c r="U187" s="35"/>
      <c r="V187" s="35"/>
      <c r="W187" s="35"/>
      <c r="X187" s="35"/>
      <c r="Y187" s="35"/>
      <c r="Z187" s="35"/>
      <c r="AA187" s="35"/>
      <c r="AB187" s="35"/>
      <c r="AC187" s="35"/>
      <c r="AD187" s="35"/>
      <c r="AE187" s="35"/>
      <c r="AT187" s="18" t="s">
        <v>264</v>
      </c>
      <c r="AU187" s="18" t="s">
        <v>78</v>
      </c>
    </row>
    <row r="188" spans="1:65" s="2" customFormat="1" ht="16.5" customHeight="1">
      <c r="A188" s="35"/>
      <c r="B188" s="36"/>
      <c r="C188" s="193" t="s">
        <v>440</v>
      </c>
      <c r="D188" s="193" t="s">
        <v>164</v>
      </c>
      <c r="E188" s="194" t="s">
        <v>3252</v>
      </c>
      <c r="F188" s="195" t="s">
        <v>3253</v>
      </c>
      <c r="G188" s="196" t="s">
        <v>2204</v>
      </c>
      <c r="H188" s="197">
        <v>7</v>
      </c>
      <c r="I188" s="198"/>
      <c r="J188" s="199">
        <f>ROUND(I188*H188,2)</f>
        <v>0</v>
      </c>
      <c r="K188" s="195" t="s">
        <v>19</v>
      </c>
      <c r="L188" s="40"/>
      <c r="M188" s="200" t="s">
        <v>19</v>
      </c>
      <c r="N188" s="201" t="s">
        <v>42</v>
      </c>
      <c r="O188" s="65"/>
      <c r="P188" s="202">
        <f>O188*H188</f>
        <v>0</v>
      </c>
      <c r="Q188" s="202">
        <v>0</v>
      </c>
      <c r="R188" s="202">
        <f>Q188*H188</f>
        <v>0</v>
      </c>
      <c r="S188" s="202">
        <v>0</v>
      </c>
      <c r="T188" s="203">
        <f>S188*H188</f>
        <v>0</v>
      </c>
      <c r="U188" s="35"/>
      <c r="V188" s="35"/>
      <c r="W188" s="35"/>
      <c r="X188" s="35"/>
      <c r="Y188" s="35"/>
      <c r="Z188" s="35"/>
      <c r="AA188" s="35"/>
      <c r="AB188" s="35"/>
      <c r="AC188" s="35"/>
      <c r="AD188" s="35"/>
      <c r="AE188" s="35"/>
      <c r="AR188" s="204" t="s">
        <v>169</v>
      </c>
      <c r="AT188" s="204" t="s">
        <v>164</v>
      </c>
      <c r="AU188" s="204" t="s">
        <v>78</v>
      </c>
      <c r="AY188" s="18" t="s">
        <v>162</v>
      </c>
      <c r="BE188" s="205">
        <f>IF(N188="základní",J188,0)</f>
        <v>0</v>
      </c>
      <c r="BF188" s="205">
        <f>IF(N188="snížená",J188,0)</f>
        <v>0</v>
      </c>
      <c r="BG188" s="205">
        <f>IF(N188="zákl. přenesená",J188,0)</f>
        <v>0</v>
      </c>
      <c r="BH188" s="205">
        <f>IF(N188="sníž. přenesená",J188,0)</f>
        <v>0</v>
      </c>
      <c r="BI188" s="205">
        <f>IF(N188="nulová",J188,0)</f>
        <v>0</v>
      </c>
      <c r="BJ188" s="18" t="s">
        <v>78</v>
      </c>
      <c r="BK188" s="205">
        <f>ROUND(I188*H188,2)</f>
        <v>0</v>
      </c>
      <c r="BL188" s="18" t="s">
        <v>169</v>
      </c>
      <c r="BM188" s="204" t="s">
        <v>748</v>
      </c>
    </row>
    <row r="189" spans="1:65" s="2" customFormat="1" ht="19.5">
      <c r="A189" s="35"/>
      <c r="B189" s="36"/>
      <c r="C189" s="37"/>
      <c r="D189" s="206" t="s">
        <v>264</v>
      </c>
      <c r="E189" s="37"/>
      <c r="F189" s="207" t="s">
        <v>3254</v>
      </c>
      <c r="G189" s="37"/>
      <c r="H189" s="37"/>
      <c r="I189" s="116"/>
      <c r="J189" s="37"/>
      <c r="K189" s="37"/>
      <c r="L189" s="40"/>
      <c r="M189" s="208"/>
      <c r="N189" s="209"/>
      <c r="O189" s="65"/>
      <c r="P189" s="65"/>
      <c r="Q189" s="65"/>
      <c r="R189" s="65"/>
      <c r="S189" s="65"/>
      <c r="T189" s="66"/>
      <c r="U189" s="35"/>
      <c r="V189" s="35"/>
      <c r="W189" s="35"/>
      <c r="X189" s="35"/>
      <c r="Y189" s="35"/>
      <c r="Z189" s="35"/>
      <c r="AA189" s="35"/>
      <c r="AB189" s="35"/>
      <c r="AC189" s="35"/>
      <c r="AD189" s="35"/>
      <c r="AE189" s="35"/>
      <c r="AT189" s="18" t="s">
        <v>264</v>
      </c>
      <c r="AU189" s="18" t="s">
        <v>78</v>
      </c>
    </row>
    <row r="190" spans="1:65" s="2" customFormat="1" ht="16.5" customHeight="1">
      <c r="A190" s="35"/>
      <c r="B190" s="36"/>
      <c r="C190" s="193" t="s">
        <v>444</v>
      </c>
      <c r="D190" s="193" t="s">
        <v>164</v>
      </c>
      <c r="E190" s="194" t="s">
        <v>3255</v>
      </c>
      <c r="F190" s="195" t="s">
        <v>3256</v>
      </c>
      <c r="G190" s="196" t="s">
        <v>2204</v>
      </c>
      <c r="H190" s="197">
        <v>1</v>
      </c>
      <c r="I190" s="198"/>
      <c r="J190" s="199">
        <f>ROUND(I190*H190,2)</f>
        <v>0</v>
      </c>
      <c r="K190" s="195" t="s">
        <v>19</v>
      </c>
      <c r="L190" s="40"/>
      <c r="M190" s="200" t="s">
        <v>19</v>
      </c>
      <c r="N190" s="201" t="s">
        <v>42</v>
      </c>
      <c r="O190" s="65"/>
      <c r="P190" s="202">
        <f>O190*H190</f>
        <v>0</v>
      </c>
      <c r="Q190" s="202">
        <v>0</v>
      </c>
      <c r="R190" s="202">
        <f>Q190*H190</f>
        <v>0</v>
      </c>
      <c r="S190" s="202">
        <v>0</v>
      </c>
      <c r="T190" s="203">
        <f>S190*H190</f>
        <v>0</v>
      </c>
      <c r="U190" s="35"/>
      <c r="V190" s="35"/>
      <c r="W190" s="35"/>
      <c r="X190" s="35"/>
      <c r="Y190" s="35"/>
      <c r="Z190" s="35"/>
      <c r="AA190" s="35"/>
      <c r="AB190" s="35"/>
      <c r="AC190" s="35"/>
      <c r="AD190" s="35"/>
      <c r="AE190" s="35"/>
      <c r="AR190" s="204" t="s">
        <v>169</v>
      </c>
      <c r="AT190" s="204" t="s">
        <v>164</v>
      </c>
      <c r="AU190" s="204" t="s">
        <v>78</v>
      </c>
      <c r="AY190" s="18" t="s">
        <v>162</v>
      </c>
      <c r="BE190" s="205">
        <f>IF(N190="základní",J190,0)</f>
        <v>0</v>
      </c>
      <c r="BF190" s="205">
        <f>IF(N190="snížená",J190,0)</f>
        <v>0</v>
      </c>
      <c r="BG190" s="205">
        <f>IF(N190="zákl. přenesená",J190,0)</f>
        <v>0</v>
      </c>
      <c r="BH190" s="205">
        <f>IF(N190="sníž. přenesená",J190,0)</f>
        <v>0</v>
      </c>
      <c r="BI190" s="205">
        <f>IF(N190="nulová",J190,0)</f>
        <v>0</v>
      </c>
      <c r="BJ190" s="18" t="s">
        <v>78</v>
      </c>
      <c r="BK190" s="205">
        <f>ROUND(I190*H190,2)</f>
        <v>0</v>
      </c>
      <c r="BL190" s="18" t="s">
        <v>169</v>
      </c>
      <c r="BM190" s="204" t="s">
        <v>761</v>
      </c>
    </row>
    <row r="191" spans="1:65" s="2" customFormat="1" ht="19.5">
      <c r="A191" s="35"/>
      <c r="B191" s="36"/>
      <c r="C191" s="37"/>
      <c r="D191" s="206" t="s">
        <v>264</v>
      </c>
      <c r="E191" s="37"/>
      <c r="F191" s="207" t="s">
        <v>3257</v>
      </c>
      <c r="G191" s="37"/>
      <c r="H191" s="37"/>
      <c r="I191" s="116"/>
      <c r="J191" s="37"/>
      <c r="K191" s="37"/>
      <c r="L191" s="40"/>
      <c r="M191" s="208"/>
      <c r="N191" s="209"/>
      <c r="O191" s="65"/>
      <c r="P191" s="65"/>
      <c r="Q191" s="65"/>
      <c r="R191" s="65"/>
      <c r="S191" s="65"/>
      <c r="T191" s="66"/>
      <c r="U191" s="35"/>
      <c r="V191" s="35"/>
      <c r="W191" s="35"/>
      <c r="X191" s="35"/>
      <c r="Y191" s="35"/>
      <c r="Z191" s="35"/>
      <c r="AA191" s="35"/>
      <c r="AB191" s="35"/>
      <c r="AC191" s="35"/>
      <c r="AD191" s="35"/>
      <c r="AE191" s="35"/>
      <c r="AT191" s="18" t="s">
        <v>264</v>
      </c>
      <c r="AU191" s="18" t="s">
        <v>78</v>
      </c>
    </row>
    <row r="192" spans="1:65" s="12" customFormat="1" ht="25.9" customHeight="1">
      <c r="B192" s="177"/>
      <c r="C192" s="178"/>
      <c r="D192" s="179" t="s">
        <v>70</v>
      </c>
      <c r="E192" s="180" t="s">
        <v>2887</v>
      </c>
      <c r="F192" s="180" t="s">
        <v>3258</v>
      </c>
      <c r="G192" s="178"/>
      <c r="H192" s="178"/>
      <c r="I192" s="181"/>
      <c r="J192" s="182">
        <f>BK192</f>
        <v>0</v>
      </c>
      <c r="K192" s="178"/>
      <c r="L192" s="183"/>
      <c r="M192" s="184"/>
      <c r="N192" s="185"/>
      <c r="O192" s="185"/>
      <c r="P192" s="186">
        <f>SUM(P193:P241)</f>
        <v>0</v>
      </c>
      <c r="Q192" s="185"/>
      <c r="R192" s="186">
        <f>SUM(R193:R241)</f>
        <v>0</v>
      </c>
      <c r="S192" s="185"/>
      <c r="T192" s="187">
        <f>SUM(T193:T241)</f>
        <v>0</v>
      </c>
      <c r="AR192" s="188" t="s">
        <v>78</v>
      </c>
      <c r="AT192" s="189" t="s">
        <v>70</v>
      </c>
      <c r="AU192" s="189" t="s">
        <v>71</v>
      </c>
      <c r="AY192" s="188" t="s">
        <v>162</v>
      </c>
      <c r="BK192" s="190">
        <f>SUM(BK193:BK241)</f>
        <v>0</v>
      </c>
    </row>
    <row r="193" spans="1:65" s="2" customFormat="1" ht="16.5" customHeight="1">
      <c r="A193" s="35"/>
      <c r="B193" s="36"/>
      <c r="C193" s="193" t="s">
        <v>450</v>
      </c>
      <c r="D193" s="193" t="s">
        <v>164</v>
      </c>
      <c r="E193" s="194" t="s">
        <v>2889</v>
      </c>
      <c r="F193" s="195" t="s">
        <v>3259</v>
      </c>
      <c r="G193" s="196" t="s">
        <v>245</v>
      </c>
      <c r="H193" s="197">
        <v>200</v>
      </c>
      <c r="I193" s="198"/>
      <c r="J193" s="199">
        <f t="shared" ref="J193:J224" si="0">ROUND(I193*H193,2)</f>
        <v>0</v>
      </c>
      <c r="K193" s="195" t="s">
        <v>19</v>
      </c>
      <c r="L193" s="40"/>
      <c r="M193" s="200" t="s">
        <v>19</v>
      </c>
      <c r="N193" s="201" t="s">
        <v>42</v>
      </c>
      <c r="O193" s="65"/>
      <c r="P193" s="202">
        <f t="shared" ref="P193:P224" si="1">O193*H193</f>
        <v>0</v>
      </c>
      <c r="Q193" s="202">
        <v>0</v>
      </c>
      <c r="R193" s="202">
        <f t="shared" ref="R193:R224" si="2">Q193*H193</f>
        <v>0</v>
      </c>
      <c r="S193" s="202">
        <v>0</v>
      </c>
      <c r="T193" s="203">
        <f t="shared" ref="T193:T224" si="3">S193*H193</f>
        <v>0</v>
      </c>
      <c r="U193" s="35"/>
      <c r="V193" s="35"/>
      <c r="W193" s="35"/>
      <c r="X193" s="35"/>
      <c r="Y193" s="35"/>
      <c r="Z193" s="35"/>
      <c r="AA193" s="35"/>
      <c r="AB193" s="35"/>
      <c r="AC193" s="35"/>
      <c r="AD193" s="35"/>
      <c r="AE193" s="35"/>
      <c r="AR193" s="204" t="s">
        <v>169</v>
      </c>
      <c r="AT193" s="204" t="s">
        <v>164</v>
      </c>
      <c r="AU193" s="204" t="s">
        <v>78</v>
      </c>
      <c r="AY193" s="18" t="s">
        <v>162</v>
      </c>
      <c r="BE193" s="205">
        <f t="shared" ref="BE193:BE224" si="4">IF(N193="základní",J193,0)</f>
        <v>0</v>
      </c>
      <c r="BF193" s="205">
        <f t="shared" ref="BF193:BF224" si="5">IF(N193="snížená",J193,0)</f>
        <v>0</v>
      </c>
      <c r="BG193" s="205">
        <f t="shared" ref="BG193:BG224" si="6">IF(N193="zákl. přenesená",J193,0)</f>
        <v>0</v>
      </c>
      <c r="BH193" s="205">
        <f t="shared" ref="BH193:BH224" si="7">IF(N193="sníž. přenesená",J193,0)</f>
        <v>0</v>
      </c>
      <c r="BI193" s="205">
        <f t="shared" ref="BI193:BI224" si="8">IF(N193="nulová",J193,0)</f>
        <v>0</v>
      </c>
      <c r="BJ193" s="18" t="s">
        <v>78</v>
      </c>
      <c r="BK193" s="205">
        <f t="shared" ref="BK193:BK224" si="9">ROUND(I193*H193,2)</f>
        <v>0</v>
      </c>
      <c r="BL193" s="18" t="s">
        <v>169</v>
      </c>
      <c r="BM193" s="204" t="s">
        <v>783</v>
      </c>
    </row>
    <row r="194" spans="1:65" s="2" customFormat="1" ht="16.5" customHeight="1">
      <c r="A194" s="35"/>
      <c r="B194" s="36"/>
      <c r="C194" s="193" t="s">
        <v>454</v>
      </c>
      <c r="D194" s="193" t="s">
        <v>164</v>
      </c>
      <c r="E194" s="194" t="s">
        <v>2892</v>
      </c>
      <c r="F194" s="195" t="s">
        <v>3260</v>
      </c>
      <c r="G194" s="196" t="s">
        <v>245</v>
      </c>
      <c r="H194" s="197">
        <v>130</v>
      </c>
      <c r="I194" s="198"/>
      <c r="J194" s="199">
        <f t="shared" si="0"/>
        <v>0</v>
      </c>
      <c r="K194" s="195" t="s">
        <v>19</v>
      </c>
      <c r="L194" s="40"/>
      <c r="M194" s="200" t="s">
        <v>19</v>
      </c>
      <c r="N194" s="201" t="s">
        <v>42</v>
      </c>
      <c r="O194" s="65"/>
      <c r="P194" s="202">
        <f t="shared" si="1"/>
        <v>0</v>
      </c>
      <c r="Q194" s="202">
        <v>0</v>
      </c>
      <c r="R194" s="202">
        <f t="shared" si="2"/>
        <v>0</v>
      </c>
      <c r="S194" s="202">
        <v>0</v>
      </c>
      <c r="T194" s="203">
        <f t="shared" si="3"/>
        <v>0</v>
      </c>
      <c r="U194" s="35"/>
      <c r="V194" s="35"/>
      <c r="W194" s="35"/>
      <c r="X194" s="35"/>
      <c r="Y194" s="35"/>
      <c r="Z194" s="35"/>
      <c r="AA194" s="35"/>
      <c r="AB194" s="35"/>
      <c r="AC194" s="35"/>
      <c r="AD194" s="35"/>
      <c r="AE194" s="35"/>
      <c r="AR194" s="204" t="s">
        <v>169</v>
      </c>
      <c r="AT194" s="204" t="s">
        <v>164</v>
      </c>
      <c r="AU194" s="204" t="s">
        <v>78</v>
      </c>
      <c r="AY194" s="18" t="s">
        <v>162</v>
      </c>
      <c r="BE194" s="205">
        <f t="shared" si="4"/>
        <v>0</v>
      </c>
      <c r="BF194" s="205">
        <f t="shared" si="5"/>
        <v>0</v>
      </c>
      <c r="BG194" s="205">
        <f t="shared" si="6"/>
        <v>0</v>
      </c>
      <c r="BH194" s="205">
        <f t="shared" si="7"/>
        <v>0</v>
      </c>
      <c r="BI194" s="205">
        <f t="shared" si="8"/>
        <v>0</v>
      </c>
      <c r="BJ194" s="18" t="s">
        <v>78</v>
      </c>
      <c r="BK194" s="205">
        <f t="shared" si="9"/>
        <v>0</v>
      </c>
      <c r="BL194" s="18" t="s">
        <v>169</v>
      </c>
      <c r="BM194" s="204" t="s">
        <v>796</v>
      </c>
    </row>
    <row r="195" spans="1:65" s="2" customFormat="1" ht="16.5" customHeight="1">
      <c r="A195" s="35"/>
      <c r="B195" s="36"/>
      <c r="C195" s="193" t="s">
        <v>464</v>
      </c>
      <c r="D195" s="193" t="s">
        <v>164</v>
      </c>
      <c r="E195" s="194" t="s">
        <v>2895</v>
      </c>
      <c r="F195" s="195" t="s">
        <v>3261</v>
      </c>
      <c r="G195" s="196" t="s">
        <v>245</v>
      </c>
      <c r="H195" s="197">
        <v>20</v>
      </c>
      <c r="I195" s="198"/>
      <c r="J195" s="199">
        <f t="shared" si="0"/>
        <v>0</v>
      </c>
      <c r="K195" s="195" t="s">
        <v>19</v>
      </c>
      <c r="L195" s="40"/>
      <c r="M195" s="200" t="s">
        <v>19</v>
      </c>
      <c r="N195" s="201" t="s">
        <v>42</v>
      </c>
      <c r="O195" s="65"/>
      <c r="P195" s="202">
        <f t="shared" si="1"/>
        <v>0</v>
      </c>
      <c r="Q195" s="202">
        <v>0</v>
      </c>
      <c r="R195" s="202">
        <f t="shared" si="2"/>
        <v>0</v>
      </c>
      <c r="S195" s="202">
        <v>0</v>
      </c>
      <c r="T195" s="203">
        <f t="shared" si="3"/>
        <v>0</v>
      </c>
      <c r="U195" s="35"/>
      <c r="V195" s="35"/>
      <c r="W195" s="35"/>
      <c r="X195" s="35"/>
      <c r="Y195" s="35"/>
      <c r="Z195" s="35"/>
      <c r="AA195" s="35"/>
      <c r="AB195" s="35"/>
      <c r="AC195" s="35"/>
      <c r="AD195" s="35"/>
      <c r="AE195" s="35"/>
      <c r="AR195" s="204" t="s">
        <v>169</v>
      </c>
      <c r="AT195" s="204" t="s">
        <v>164</v>
      </c>
      <c r="AU195" s="204" t="s">
        <v>78</v>
      </c>
      <c r="AY195" s="18" t="s">
        <v>162</v>
      </c>
      <c r="BE195" s="205">
        <f t="shared" si="4"/>
        <v>0</v>
      </c>
      <c r="BF195" s="205">
        <f t="shared" si="5"/>
        <v>0</v>
      </c>
      <c r="BG195" s="205">
        <f t="shared" si="6"/>
        <v>0</v>
      </c>
      <c r="BH195" s="205">
        <f t="shared" si="7"/>
        <v>0</v>
      </c>
      <c r="BI195" s="205">
        <f t="shared" si="8"/>
        <v>0</v>
      </c>
      <c r="BJ195" s="18" t="s">
        <v>78</v>
      </c>
      <c r="BK195" s="205">
        <f t="shared" si="9"/>
        <v>0</v>
      </c>
      <c r="BL195" s="18" t="s">
        <v>169</v>
      </c>
      <c r="BM195" s="204" t="s">
        <v>805</v>
      </c>
    </row>
    <row r="196" spans="1:65" s="2" customFormat="1" ht="16.5" customHeight="1">
      <c r="A196" s="35"/>
      <c r="B196" s="36"/>
      <c r="C196" s="193" t="s">
        <v>472</v>
      </c>
      <c r="D196" s="193" t="s">
        <v>164</v>
      </c>
      <c r="E196" s="194" t="s">
        <v>2898</v>
      </c>
      <c r="F196" s="195" t="s">
        <v>3262</v>
      </c>
      <c r="G196" s="196" t="s">
        <v>245</v>
      </c>
      <c r="H196" s="197">
        <v>735</v>
      </c>
      <c r="I196" s="198"/>
      <c r="J196" s="199">
        <f t="shared" si="0"/>
        <v>0</v>
      </c>
      <c r="K196" s="195" t="s">
        <v>19</v>
      </c>
      <c r="L196" s="40"/>
      <c r="M196" s="200" t="s">
        <v>19</v>
      </c>
      <c r="N196" s="201" t="s">
        <v>42</v>
      </c>
      <c r="O196" s="65"/>
      <c r="P196" s="202">
        <f t="shared" si="1"/>
        <v>0</v>
      </c>
      <c r="Q196" s="202">
        <v>0</v>
      </c>
      <c r="R196" s="202">
        <f t="shared" si="2"/>
        <v>0</v>
      </c>
      <c r="S196" s="202">
        <v>0</v>
      </c>
      <c r="T196" s="203">
        <f t="shared" si="3"/>
        <v>0</v>
      </c>
      <c r="U196" s="35"/>
      <c r="V196" s="35"/>
      <c r="W196" s="35"/>
      <c r="X196" s="35"/>
      <c r="Y196" s="35"/>
      <c r="Z196" s="35"/>
      <c r="AA196" s="35"/>
      <c r="AB196" s="35"/>
      <c r="AC196" s="35"/>
      <c r="AD196" s="35"/>
      <c r="AE196" s="35"/>
      <c r="AR196" s="204" t="s">
        <v>169</v>
      </c>
      <c r="AT196" s="204" t="s">
        <v>164</v>
      </c>
      <c r="AU196" s="204" t="s">
        <v>78</v>
      </c>
      <c r="AY196" s="18" t="s">
        <v>162</v>
      </c>
      <c r="BE196" s="205">
        <f t="shared" si="4"/>
        <v>0</v>
      </c>
      <c r="BF196" s="205">
        <f t="shared" si="5"/>
        <v>0</v>
      </c>
      <c r="BG196" s="205">
        <f t="shared" si="6"/>
        <v>0</v>
      </c>
      <c r="BH196" s="205">
        <f t="shared" si="7"/>
        <v>0</v>
      </c>
      <c r="BI196" s="205">
        <f t="shared" si="8"/>
        <v>0</v>
      </c>
      <c r="BJ196" s="18" t="s">
        <v>78</v>
      </c>
      <c r="BK196" s="205">
        <f t="shared" si="9"/>
        <v>0</v>
      </c>
      <c r="BL196" s="18" t="s">
        <v>169</v>
      </c>
      <c r="BM196" s="204" t="s">
        <v>820</v>
      </c>
    </row>
    <row r="197" spans="1:65" s="2" customFormat="1" ht="16.5" customHeight="1">
      <c r="A197" s="35"/>
      <c r="B197" s="36"/>
      <c r="C197" s="193" t="s">
        <v>476</v>
      </c>
      <c r="D197" s="193" t="s">
        <v>164</v>
      </c>
      <c r="E197" s="194" t="s">
        <v>2901</v>
      </c>
      <c r="F197" s="195" t="s">
        <v>3263</v>
      </c>
      <c r="G197" s="196" t="s">
        <v>245</v>
      </c>
      <c r="H197" s="197">
        <v>80</v>
      </c>
      <c r="I197" s="198"/>
      <c r="J197" s="199">
        <f t="shared" si="0"/>
        <v>0</v>
      </c>
      <c r="K197" s="195" t="s">
        <v>19</v>
      </c>
      <c r="L197" s="40"/>
      <c r="M197" s="200" t="s">
        <v>19</v>
      </c>
      <c r="N197" s="201" t="s">
        <v>42</v>
      </c>
      <c r="O197" s="65"/>
      <c r="P197" s="202">
        <f t="shared" si="1"/>
        <v>0</v>
      </c>
      <c r="Q197" s="202">
        <v>0</v>
      </c>
      <c r="R197" s="202">
        <f t="shared" si="2"/>
        <v>0</v>
      </c>
      <c r="S197" s="202">
        <v>0</v>
      </c>
      <c r="T197" s="203">
        <f t="shared" si="3"/>
        <v>0</v>
      </c>
      <c r="U197" s="35"/>
      <c r="V197" s="35"/>
      <c r="W197" s="35"/>
      <c r="X197" s="35"/>
      <c r="Y197" s="35"/>
      <c r="Z197" s="35"/>
      <c r="AA197" s="35"/>
      <c r="AB197" s="35"/>
      <c r="AC197" s="35"/>
      <c r="AD197" s="35"/>
      <c r="AE197" s="35"/>
      <c r="AR197" s="204" t="s">
        <v>169</v>
      </c>
      <c r="AT197" s="204" t="s">
        <v>164</v>
      </c>
      <c r="AU197" s="204" t="s">
        <v>78</v>
      </c>
      <c r="AY197" s="18" t="s">
        <v>162</v>
      </c>
      <c r="BE197" s="205">
        <f t="shared" si="4"/>
        <v>0</v>
      </c>
      <c r="BF197" s="205">
        <f t="shared" si="5"/>
        <v>0</v>
      </c>
      <c r="BG197" s="205">
        <f t="shared" si="6"/>
        <v>0</v>
      </c>
      <c r="BH197" s="205">
        <f t="shared" si="7"/>
        <v>0</v>
      </c>
      <c r="BI197" s="205">
        <f t="shared" si="8"/>
        <v>0</v>
      </c>
      <c r="BJ197" s="18" t="s">
        <v>78</v>
      </c>
      <c r="BK197" s="205">
        <f t="shared" si="9"/>
        <v>0</v>
      </c>
      <c r="BL197" s="18" t="s">
        <v>169</v>
      </c>
      <c r="BM197" s="204" t="s">
        <v>2707</v>
      </c>
    </row>
    <row r="198" spans="1:65" s="2" customFormat="1" ht="16.5" customHeight="1">
      <c r="A198" s="35"/>
      <c r="B198" s="36"/>
      <c r="C198" s="193" t="s">
        <v>478</v>
      </c>
      <c r="D198" s="193" t="s">
        <v>164</v>
      </c>
      <c r="E198" s="194" t="s">
        <v>2904</v>
      </c>
      <c r="F198" s="195" t="s">
        <v>3264</v>
      </c>
      <c r="G198" s="196" t="s">
        <v>245</v>
      </c>
      <c r="H198" s="197">
        <v>50</v>
      </c>
      <c r="I198" s="198"/>
      <c r="J198" s="199">
        <f t="shared" si="0"/>
        <v>0</v>
      </c>
      <c r="K198" s="195" t="s">
        <v>19</v>
      </c>
      <c r="L198" s="40"/>
      <c r="M198" s="200" t="s">
        <v>19</v>
      </c>
      <c r="N198" s="201" t="s">
        <v>42</v>
      </c>
      <c r="O198" s="65"/>
      <c r="P198" s="202">
        <f t="shared" si="1"/>
        <v>0</v>
      </c>
      <c r="Q198" s="202">
        <v>0</v>
      </c>
      <c r="R198" s="202">
        <f t="shared" si="2"/>
        <v>0</v>
      </c>
      <c r="S198" s="202">
        <v>0</v>
      </c>
      <c r="T198" s="203">
        <f t="shared" si="3"/>
        <v>0</v>
      </c>
      <c r="U198" s="35"/>
      <c r="V198" s="35"/>
      <c r="W198" s="35"/>
      <c r="X198" s="35"/>
      <c r="Y198" s="35"/>
      <c r="Z198" s="35"/>
      <c r="AA198" s="35"/>
      <c r="AB198" s="35"/>
      <c r="AC198" s="35"/>
      <c r="AD198" s="35"/>
      <c r="AE198" s="35"/>
      <c r="AR198" s="204" t="s">
        <v>169</v>
      </c>
      <c r="AT198" s="204" t="s">
        <v>164</v>
      </c>
      <c r="AU198" s="204" t="s">
        <v>78</v>
      </c>
      <c r="AY198" s="18" t="s">
        <v>162</v>
      </c>
      <c r="BE198" s="205">
        <f t="shared" si="4"/>
        <v>0</v>
      </c>
      <c r="BF198" s="205">
        <f t="shared" si="5"/>
        <v>0</v>
      </c>
      <c r="BG198" s="205">
        <f t="shared" si="6"/>
        <v>0</v>
      </c>
      <c r="BH198" s="205">
        <f t="shared" si="7"/>
        <v>0</v>
      </c>
      <c r="BI198" s="205">
        <f t="shared" si="8"/>
        <v>0</v>
      </c>
      <c r="BJ198" s="18" t="s">
        <v>78</v>
      </c>
      <c r="BK198" s="205">
        <f t="shared" si="9"/>
        <v>0</v>
      </c>
      <c r="BL198" s="18" t="s">
        <v>169</v>
      </c>
      <c r="BM198" s="204" t="s">
        <v>832</v>
      </c>
    </row>
    <row r="199" spans="1:65" s="2" customFormat="1" ht="16.5" customHeight="1">
      <c r="A199" s="35"/>
      <c r="B199" s="36"/>
      <c r="C199" s="193" t="s">
        <v>483</v>
      </c>
      <c r="D199" s="193" t="s">
        <v>164</v>
      </c>
      <c r="E199" s="194" t="s">
        <v>2907</v>
      </c>
      <c r="F199" s="195" t="s">
        <v>3265</v>
      </c>
      <c r="G199" s="196" t="s">
        <v>2204</v>
      </c>
      <c r="H199" s="197">
        <v>2</v>
      </c>
      <c r="I199" s="198"/>
      <c r="J199" s="199">
        <f t="shared" si="0"/>
        <v>0</v>
      </c>
      <c r="K199" s="195" t="s">
        <v>19</v>
      </c>
      <c r="L199" s="40"/>
      <c r="M199" s="200" t="s">
        <v>19</v>
      </c>
      <c r="N199" s="201" t="s">
        <v>42</v>
      </c>
      <c r="O199" s="65"/>
      <c r="P199" s="202">
        <f t="shared" si="1"/>
        <v>0</v>
      </c>
      <c r="Q199" s="202">
        <v>0</v>
      </c>
      <c r="R199" s="202">
        <f t="shared" si="2"/>
        <v>0</v>
      </c>
      <c r="S199" s="202">
        <v>0</v>
      </c>
      <c r="T199" s="203">
        <f t="shared" si="3"/>
        <v>0</v>
      </c>
      <c r="U199" s="35"/>
      <c r="V199" s="35"/>
      <c r="W199" s="35"/>
      <c r="X199" s="35"/>
      <c r="Y199" s="35"/>
      <c r="Z199" s="35"/>
      <c r="AA199" s="35"/>
      <c r="AB199" s="35"/>
      <c r="AC199" s="35"/>
      <c r="AD199" s="35"/>
      <c r="AE199" s="35"/>
      <c r="AR199" s="204" t="s">
        <v>169</v>
      </c>
      <c r="AT199" s="204" t="s">
        <v>164</v>
      </c>
      <c r="AU199" s="204" t="s">
        <v>78</v>
      </c>
      <c r="AY199" s="18" t="s">
        <v>162</v>
      </c>
      <c r="BE199" s="205">
        <f t="shared" si="4"/>
        <v>0</v>
      </c>
      <c r="BF199" s="205">
        <f t="shared" si="5"/>
        <v>0</v>
      </c>
      <c r="BG199" s="205">
        <f t="shared" si="6"/>
        <v>0</v>
      </c>
      <c r="BH199" s="205">
        <f t="shared" si="7"/>
        <v>0</v>
      </c>
      <c r="BI199" s="205">
        <f t="shared" si="8"/>
        <v>0</v>
      </c>
      <c r="BJ199" s="18" t="s">
        <v>78</v>
      </c>
      <c r="BK199" s="205">
        <f t="shared" si="9"/>
        <v>0</v>
      </c>
      <c r="BL199" s="18" t="s">
        <v>169</v>
      </c>
      <c r="BM199" s="204" t="s">
        <v>843</v>
      </c>
    </row>
    <row r="200" spans="1:65" s="2" customFormat="1" ht="16.5" customHeight="1">
      <c r="A200" s="35"/>
      <c r="B200" s="36"/>
      <c r="C200" s="193" t="s">
        <v>487</v>
      </c>
      <c r="D200" s="193" t="s">
        <v>164</v>
      </c>
      <c r="E200" s="194" t="s">
        <v>2910</v>
      </c>
      <c r="F200" s="195" t="s">
        <v>3266</v>
      </c>
      <c r="G200" s="196" t="s">
        <v>245</v>
      </c>
      <c r="H200" s="197">
        <v>140</v>
      </c>
      <c r="I200" s="198"/>
      <c r="J200" s="199">
        <f t="shared" si="0"/>
        <v>0</v>
      </c>
      <c r="K200" s="195" t="s">
        <v>19</v>
      </c>
      <c r="L200" s="40"/>
      <c r="M200" s="200" t="s">
        <v>19</v>
      </c>
      <c r="N200" s="201" t="s">
        <v>42</v>
      </c>
      <c r="O200" s="65"/>
      <c r="P200" s="202">
        <f t="shared" si="1"/>
        <v>0</v>
      </c>
      <c r="Q200" s="202">
        <v>0</v>
      </c>
      <c r="R200" s="202">
        <f t="shared" si="2"/>
        <v>0</v>
      </c>
      <c r="S200" s="202">
        <v>0</v>
      </c>
      <c r="T200" s="203">
        <f t="shared" si="3"/>
        <v>0</v>
      </c>
      <c r="U200" s="35"/>
      <c r="V200" s="35"/>
      <c r="W200" s="35"/>
      <c r="X200" s="35"/>
      <c r="Y200" s="35"/>
      <c r="Z200" s="35"/>
      <c r="AA200" s="35"/>
      <c r="AB200" s="35"/>
      <c r="AC200" s="35"/>
      <c r="AD200" s="35"/>
      <c r="AE200" s="35"/>
      <c r="AR200" s="204" t="s">
        <v>169</v>
      </c>
      <c r="AT200" s="204" t="s">
        <v>164</v>
      </c>
      <c r="AU200" s="204" t="s">
        <v>78</v>
      </c>
      <c r="AY200" s="18" t="s">
        <v>162</v>
      </c>
      <c r="BE200" s="205">
        <f t="shared" si="4"/>
        <v>0</v>
      </c>
      <c r="BF200" s="205">
        <f t="shared" si="5"/>
        <v>0</v>
      </c>
      <c r="BG200" s="205">
        <f t="shared" si="6"/>
        <v>0</v>
      </c>
      <c r="BH200" s="205">
        <f t="shared" si="7"/>
        <v>0</v>
      </c>
      <c r="BI200" s="205">
        <f t="shared" si="8"/>
        <v>0</v>
      </c>
      <c r="BJ200" s="18" t="s">
        <v>78</v>
      </c>
      <c r="BK200" s="205">
        <f t="shared" si="9"/>
        <v>0</v>
      </c>
      <c r="BL200" s="18" t="s">
        <v>169</v>
      </c>
      <c r="BM200" s="204" t="s">
        <v>852</v>
      </c>
    </row>
    <row r="201" spans="1:65" s="2" customFormat="1" ht="16.5" customHeight="1">
      <c r="A201" s="35"/>
      <c r="B201" s="36"/>
      <c r="C201" s="193" t="s">
        <v>491</v>
      </c>
      <c r="D201" s="193" t="s">
        <v>164</v>
      </c>
      <c r="E201" s="194" t="s">
        <v>2913</v>
      </c>
      <c r="F201" s="195" t="s">
        <v>3267</v>
      </c>
      <c r="G201" s="196" t="s">
        <v>245</v>
      </c>
      <c r="H201" s="197">
        <v>60</v>
      </c>
      <c r="I201" s="198"/>
      <c r="J201" s="199">
        <f t="shared" si="0"/>
        <v>0</v>
      </c>
      <c r="K201" s="195" t="s">
        <v>19</v>
      </c>
      <c r="L201" s="40"/>
      <c r="M201" s="200" t="s">
        <v>19</v>
      </c>
      <c r="N201" s="201" t="s">
        <v>42</v>
      </c>
      <c r="O201" s="65"/>
      <c r="P201" s="202">
        <f t="shared" si="1"/>
        <v>0</v>
      </c>
      <c r="Q201" s="202">
        <v>0</v>
      </c>
      <c r="R201" s="202">
        <f t="shared" si="2"/>
        <v>0</v>
      </c>
      <c r="S201" s="202">
        <v>0</v>
      </c>
      <c r="T201" s="203">
        <f t="shared" si="3"/>
        <v>0</v>
      </c>
      <c r="U201" s="35"/>
      <c r="V201" s="35"/>
      <c r="W201" s="35"/>
      <c r="X201" s="35"/>
      <c r="Y201" s="35"/>
      <c r="Z201" s="35"/>
      <c r="AA201" s="35"/>
      <c r="AB201" s="35"/>
      <c r="AC201" s="35"/>
      <c r="AD201" s="35"/>
      <c r="AE201" s="35"/>
      <c r="AR201" s="204" t="s">
        <v>169</v>
      </c>
      <c r="AT201" s="204" t="s">
        <v>164</v>
      </c>
      <c r="AU201" s="204" t="s">
        <v>78</v>
      </c>
      <c r="AY201" s="18" t="s">
        <v>162</v>
      </c>
      <c r="BE201" s="205">
        <f t="shared" si="4"/>
        <v>0</v>
      </c>
      <c r="BF201" s="205">
        <f t="shared" si="5"/>
        <v>0</v>
      </c>
      <c r="BG201" s="205">
        <f t="shared" si="6"/>
        <v>0</v>
      </c>
      <c r="BH201" s="205">
        <f t="shared" si="7"/>
        <v>0</v>
      </c>
      <c r="BI201" s="205">
        <f t="shared" si="8"/>
        <v>0</v>
      </c>
      <c r="BJ201" s="18" t="s">
        <v>78</v>
      </c>
      <c r="BK201" s="205">
        <f t="shared" si="9"/>
        <v>0</v>
      </c>
      <c r="BL201" s="18" t="s">
        <v>169</v>
      </c>
      <c r="BM201" s="204" t="s">
        <v>859</v>
      </c>
    </row>
    <row r="202" spans="1:65" s="2" customFormat="1" ht="16.5" customHeight="1">
      <c r="A202" s="35"/>
      <c r="B202" s="36"/>
      <c r="C202" s="193" t="s">
        <v>495</v>
      </c>
      <c r="D202" s="193" t="s">
        <v>164</v>
      </c>
      <c r="E202" s="194" t="s">
        <v>2917</v>
      </c>
      <c r="F202" s="195" t="s">
        <v>3268</v>
      </c>
      <c r="G202" s="196" t="s">
        <v>245</v>
      </c>
      <c r="H202" s="197">
        <v>70</v>
      </c>
      <c r="I202" s="198"/>
      <c r="J202" s="199">
        <f t="shared" si="0"/>
        <v>0</v>
      </c>
      <c r="K202" s="195" t="s">
        <v>19</v>
      </c>
      <c r="L202" s="40"/>
      <c r="M202" s="200" t="s">
        <v>19</v>
      </c>
      <c r="N202" s="201" t="s">
        <v>42</v>
      </c>
      <c r="O202" s="65"/>
      <c r="P202" s="202">
        <f t="shared" si="1"/>
        <v>0</v>
      </c>
      <c r="Q202" s="202">
        <v>0</v>
      </c>
      <c r="R202" s="202">
        <f t="shared" si="2"/>
        <v>0</v>
      </c>
      <c r="S202" s="202">
        <v>0</v>
      </c>
      <c r="T202" s="203">
        <f t="shared" si="3"/>
        <v>0</v>
      </c>
      <c r="U202" s="35"/>
      <c r="V202" s="35"/>
      <c r="W202" s="35"/>
      <c r="X202" s="35"/>
      <c r="Y202" s="35"/>
      <c r="Z202" s="35"/>
      <c r="AA202" s="35"/>
      <c r="AB202" s="35"/>
      <c r="AC202" s="35"/>
      <c r="AD202" s="35"/>
      <c r="AE202" s="35"/>
      <c r="AR202" s="204" t="s">
        <v>169</v>
      </c>
      <c r="AT202" s="204" t="s">
        <v>164</v>
      </c>
      <c r="AU202" s="204" t="s">
        <v>78</v>
      </c>
      <c r="AY202" s="18" t="s">
        <v>162</v>
      </c>
      <c r="BE202" s="205">
        <f t="shared" si="4"/>
        <v>0</v>
      </c>
      <c r="BF202" s="205">
        <f t="shared" si="5"/>
        <v>0</v>
      </c>
      <c r="BG202" s="205">
        <f t="shared" si="6"/>
        <v>0</v>
      </c>
      <c r="BH202" s="205">
        <f t="shared" si="7"/>
        <v>0</v>
      </c>
      <c r="BI202" s="205">
        <f t="shared" si="8"/>
        <v>0</v>
      </c>
      <c r="BJ202" s="18" t="s">
        <v>78</v>
      </c>
      <c r="BK202" s="205">
        <f t="shared" si="9"/>
        <v>0</v>
      </c>
      <c r="BL202" s="18" t="s">
        <v>169</v>
      </c>
      <c r="BM202" s="204" t="s">
        <v>871</v>
      </c>
    </row>
    <row r="203" spans="1:65" s="2" customFormat="1" ht="16.5" customHeight="1">
      <c r="A203" s="35"/>
      <c r="B203" s="36"/>
      <c r="C203" s="193" t="s">
        <v>499</v>
      </c>
      <c r="D203" s="193" t="s">
        <v>164</v>
      </c>
      <c r="E203" s="194" t="s">
        <v>2920</v>
      </c>
      <c r="F203" s="195" t="s">
        <v>3269</v>
      </c>
      <c r="G203" s="196" t="s">
        <v>245</v>
      </c>
      <c r="H203" s="197">
        <v>90</v>
      </c>
      <c r="I203" s="198"/>
      <c r="J203" s="199">
        <f t="shared" si="0"/>
        <v>0</v>
      </c>
      <c r="K203" s="195" t="s">
        <v>19</v>
      </c>
      <c r="L203" s="40"/>
      <c r="M203" s="200" t="s">
        <v>19</v>
      </c>
      <c r="N203" s="201" t="s">
        <v>42</v>
      </c>
      <c r="O203" s="65"/>
      <c r="P203" s="202">
        <f t="shared" si="1"/>
        <v>0</v>
      </c>
      <c r="Q203" s="202">
        <v>0</v>
      </c>
      <c r="R203" s="202">
        <f t="shared" si="2"/>
        <v>0</v>
      </c>
      <c r="S203" s="202">
        <v>0</v>
      </c>
      <c r="T203" s="203">
        <f t="shared" si="3"/>
        <v>0</v>
      </c>
      <c r="U203" s="35"/>
      <c r="V203" s="35"/>
      <c r="W203" s="35"/>
      <c r="X203" s="35"/>
      <c r="Y203" s="35"/>
      <c r="Z203" s="35"/>
      <c r="AA203" s="35"/>
      <c r="AB203" s="35"/>
      <c r="AC203" s="35"/>
      <c r="AD203" s="35"/>
      <c r="AE203" s="35"/>
      <c r="AR203" s="204" t="s">
        <v>169</v>
      </c>
      <c r="AT203" s="204" t="s">
        <v>164</v>
      </c>
      <c r="AU203" s="204" t="s">
        <v>78</v>
      </c>
      <c r="AY203" s="18" t="s">
        <v>162</v>
      </c>
      <c r="BE203" s="205">
        <f t="shared" si="4"/>
        <v>0</v>
      </c>
      <c r="BF203" s="205">
        <f t="shared" si="5"/>
        <v>0</v>
      </c>
      <c r="BG203" s="205">
        <f t="shared" si="6"/>
        <v>0</v>
      </c>
      <c r="BH203" s="205">
        <f t="shared" si="7"/>
        <v>0</v>
      </c>
      <c r="BI203" s="205">
        <f t="shared" si="8"/>
        <v>0</v>
      </c>
      <c r="BJ203" s="18" t="s">
        <v>78</v>
      </c>
      <c r="BK203" s="205">
        <f t="shared" si="9"/>
        <v>0</v>
      </c>
      <c r="BL203" s="18" t="s">
        <v>169</v>
      </c>
      <c r="BM203" s="204" t="s">
        <v>880</v>
      </c>
    </row>
    <row r="204" spans="1:65" s="2" customFormat="1" ht="16.5" customHeight="1">
      <c r="A204" s="35"/>
      <c r="B204" s="36"/>
      <c r="C204" s="193" t="s">
        <v>504</v>
      </c>
      <c r="D204" s="193" t="s">
        <v>164</v>
      </c>
      <c r="E204" s="194" t="s">
        <v>3270</v>
      </c>
      <c r="F204" s="195" t="s">
        <v>3271</v>
      </c>
      <c r="G204" s="196" t="s">
        <v>245</v>
      </c>
      <c r="H204" s="197">
        <v>40</v>
      </c>
      <c r="I204" s="198"/>
      <c r="J204" s="199">
        <f t="shared" si="0"/>
        <v>0</v>
      </c>
      <c r="K204" s="195" t="s">
        <v>19</v>
      </c>
      <c r="L204" s="40"/>
      <c r="M204" s="200" t="s">
        <v>19</v>
      </c>
      <c r="N204" s="201" t="s">
        <v>42</v>
      </c>
      <c r="O204" s="65"/>
      <c r="P204" s="202">
        <f t="shared" si="1"/>
        <v>0</v>
      </c>
      <c r="Q204" s="202">
        <v>0</v>
      </c>
      <c r="R204" s="202">
        <f t="shared" si="2"/>
        <v>0</v>
      </c>
      <c r="S204" s="202">
        <v>0</v>
      </c>
      <c r="T204" s="203">
        <f t="shared" si="3"/>
        <v>0</v>
      </c>
      <c r="U204" s="35"/>
      <c r="V204" s="35"/>
      <c r="W204" s="35"/>
      <c r="X204" s="35"/>
      <c r="Y204" s="35"/>
      <c r="Z204" s="35"/>
      <c r="AA204" s="35"/>
      <c r="AB204" s="35"/>
      <c r="AC204" s="35"/>
      <c r="AD204" s="35"/>
      <c r="AE204" s="35"/>
      <c r="AR204" s="204" t="s">
        <v>169</v>
      </c>
      <c r="AT204" s="204" t="s">
        <v>164</v>
      </c>
      <c r="AU204" s="204" t="s">
        <v>78</v>
      </c>
      <c r="AY204" s="18" t="s">
        <v>162</v>
      </c>
      <c r="BE204" s="205">
        <f t="shared" si="4"/>
        <v>0</v>
      </c>
      <c r="BF204" s="205">
        <f t="shared" si="5"/>
        <v>0</v>
      </c>
      <c r="BG204" s="205">
        <f t="shared" si="6"/>
        <v>0</v>
      </c>
      <c r="BH204" s="205">
        <f t="shared" si="7"/>
        <v>0</v>
      </c>
      <c r="BI204" s="205">
        <f t="shared" si="8"/>
        <v>0</v>
      </c>
      <c r="BJ204" s="18" t="s">
        <v>78</v>
      </c>
      <c r="BK204" s="205">
        <f t="shared" si="9"/>
        <v>0</v>
      </c>
      <c r="BL204" s="18" t="s">
        <v>169</v>
      </c>
      <c r="BM204" s="204" t="s">
        <v>890</v>
      </c>
    </row>
    <row r="205" spans="1:65" s="2" customFormat="1" ht="16.5" customHeight="1">
      <c r="A205" s="35"/>
      <c r="B205" s="36"/>
      <c r="C205" s="193" t="s">
        <v>510</v>
      </c>
      <c r="D205" s="193" t="s">
        <v>164</v>
      </c>
      <c r="E205" s="194" t="s">
        <v>3272</v>
      </c>
      <c r="F205" s="195" t="s">
        <v>3273</v>
      </c>
      <c r="G205" s="196" t="s">
        <v>2204</v>
      </c>
      <c r="H205" s="197">
        <v>500</v>
      </c>
      <c r="I205" s="198"/>
      <c r="J205" s="199">
        <f t="shared" si="0"/>
        <v>0</v>
      </c>
      <c r="K205" s="195" t="s">
        <v>19</v>
      </c>
      <c r="L205" s="40"/>
      <c r="M205" s="200" t="s">
        <v>19</v>
      </c>
      <c r="N205" s="201" t="s">
        <v>42</v>
      </c>
      <c r="O205" s="65"/>
      <c r="P205" s="202">
        <f t="shared" si="1"/>
        <v>0</v>
      </c>
      <c r="Q205" s="202">
        <v>0</v>
      </c>
      <c r="R205" s="202">
        <f t="shared" si="2"/>
        <v>0</v>
      </c>
      <c r="S205" s="202">
        <v>0</v>
      </c>
      <c r="T205" s="203">
        <f t="shared" si="3"/>
        <v>0</v>
      </c>
      <c r="U205" s="35"/>
      <c r="V205" s="35"/>
      <c r="W205" s="35"/>
      <c r="X205" s="35"/>
      <c r="Y205" s="35"/>
      <c r="Z205" s="35"/>
      <c r="AA205" s="35"/>
      <c r="AB205" s="35"/>
      <c r="AC205" s="35"/>
      <c r="AD205" s="35"/>
      <c r="AE205" s="35"/>
      <c r="AR205" s="204" t="s">
        <v>169</v>
      </c>
      <c r="AT205" s="204" t="s">
        <v>164</v>
      </c>
      <c r="AU205" s="204" t="s">
        <v>78</v>
      </c>
      <c r="AY205" s="18" t="s">
        <v>162</v>
      </c>
      <c r="BE205" s="205">
        <f t="shared" si="4"/>
        <v>0</v>
      </c>
      <c r="BF205" s="205">
        <f t="shared" si="5"/>
        <v>0</v>
      </c>
      <c r="BG205" s="205">
        <f t="shared" si="6"/>
        <v>0</v>
      </c>
      <c r="BH205" s="205">
        <f t="shared" si="7"/>
        <v>0</v>
      </c>
      <c r="BI205" s="205">
        <f t="shared" si="8"/>
        <v>0</v>
      </c>
      <c r="BJ205" s="18" t="s">
        <v>78</v>
      </c>
      <c r="BK205" s="205">
        <f t="shared" si="9"/>
        <v>0</v>
      </c>
      <c r="BL205" s="18" t="s">
        <v>169</v>
      </c>
      <c r="BM205" s="204" t="s">
        <v>899</v>
      </c>
    </row>
    <row r="206" spans="1:65" s="2" customFormat="1" ht="16.5" customHeight="1">
      <c r="A206" s="35"/>
      <c r="B206" s="36"/>
      <c r="C206" s="193" t="s">
        <v>516</v>
      </c>
      <c r="D206" s="193" t="s">
        <v>164</v>
      </c>
      <c r="E206" s="194" t="s">
        <v>3274</v>
      </c>
      <c r="F206" s="195" t="s">
        <v>3275</v>
      </c>
      <c r="G206" s="196" t="s">
        <v>245</v>
      </c>
      <c r="H206" s="197">
        <v>45</v>
      </c>
      <c r="I206" s="198"/>
      <c r="J206" s="199">
        <f t="shared" si="0"/>
        <v>0</v>
      </c>
      <c r="K206" s="195" t="s">
        <v>19</v>
      </c>
      <c r="L206" s="40"/>
      <c r="M206" s="200" t="s">
        <v>19</v>
      </c>
      <c r="N206" s="201" t="s">
        <v>42</v>
      </c>
      <c r="O206" s="65"/>
      <c r="P206" s="202">
        <f t="shared" si="1"/>
        <v>0</v>
      </c>
      <c r="Q206" s="202">
        <v>0</v>
      </c>
      <c r="R206" s="202">
        <f t="shared" si="2"/>
        <v>0</v>
      </c>
      <c r="S206" s="202">
        <v>0</v>
      </c>
      <c r="T206" s="203">
        <f t="shared" si="3"/>
        <v>0</v>
      </c>
      <c r="U206" s="35"/>
      <c r="V206" s="35"/>
      <c r="W206" s="35"/>
      <c r="X206" s="35"/>
      <c r="Y206" s="35"/>
      <c r="Z206" s="35"/>
      <c r="AA206" s="35"/>
      <c r="AB206" s="35"/>
      <c r="AC206" s="35"/>
      <c r="AD206" s="35"/>
      <c r="AE206" s="35"/>
      <c r="AR206" s="204" t="s">
        <v>169</v>
      </c>
      <c r="AT206" s="204" t="s">
        <v>164</v>
      </c>
      <c r="AU206" s="204" t="s">
        <v>78</v>
      </c>
      <c r="AY206" s="18" t="s">
        <v>162</v>
      </c>
      <c r="BE206" s="205">
        <f t="shared" si="4"/>
        <v>0</v>
      </c>
      <c r="BF206" s="205">
        <f t="shared" si="5"/>
        <v>0</v>
      </c>
      <c r="BG206" s="205">
        <f t="shared" si="6"/>
        <v>0</v>
      </c>
      <c r="BH206" s="205">
        <f t="shared" si="7"/>
        <v>0</v>
      </c>
      <c r="BI206" s="205">
        <f t="shared" si="8"/>
        <v>0</v>
      </c>
      <c r="BJ206" s="18" t="s">
        <v>78</v>
      </c>
      <c r="BK206" s="205">
        <f t="shared" si="9"/>
        <v>0</v>
      </c>
      <c r="BL206" s="18" t="s">
        <v>169</v>
      </c>
      <c r="BM206" s="204" t="s">
        <v>909</v>
      </c>
    </row>
    <row r="207" spans="1:65" s="2" customFormat="1" ht="16.5" customHeight="1">
      <c r="A207" s="35"/>
      <c r="B207" s="36"/>
      <c r="C207" s="193" t="s">
        <v>520</v>
      </c>
      <c r="D207" s="193" t="s">
        <v>164</v>
      </c>
      <c r="E207" s="194" t="s">
        <v>3276</v>
      </c>
      <c r="F207" s="195" t="s">
        <v>3277</v>
      </c>
      <c r="G207" s="196" t="s">
        <v>2204</v>
      </c>
      <c r="H207" s="197">
        <v>350</v>
      </c>
      <c r="I207" s="198"/>
      <c r="J207" s="199">
        <f t="shared" si="0"/>
        <v>0</v>
      </c>
      <c r="K207" s="195" t="s">
        <v>19</v>
      </c>
      <c r="L207" s="40"/>
      <c r="M207" s="200" t="s">
        <v>19</v>
      </c>
      <c r="N207" s="201" t="s">
        <v>42</v>
      </c>
      <c r="O207" s="65"/>
      <c r="P207" s="202">
        <f t="shared" si="1"/>
        <v>0</v>
      </c>
      <c r="Q207" s="202">
        <v>0</v>
      </c>
      <c r="R207" s="202">
        <f t="shared" si="2"/>
        <v>0</v>
      </c>
      <c r="S207" s="202">
        <v>0</v>
      </c>
      <c r="T207" s="203">
        <f t="shared" si="3"/>
        <v>0</v>
      </c>
      <c r="U207" s="35"/>
      <c r="V207" s="35"/>
      <c r="W207" s="35"/>
      <c r="X207" s="35"/>
      <c r="Y207" s="35"/>
      <c r="Z207" s="35"/>
      <c r="AA207" s="35"/>
      <c r="AB207" s="35"/>
      <c r="AC207" s="35"/>
      <c r="AD207" s="35"/>
      <c r="AE207" s="35"/>
      <c r="AR207" s="204" t="s">
        <v>169</v>
      </c>
      <c r="AT207" s="204" t="s">
        <v>164</v>
      </c>
      <c r="AU207" s="204" t="s">
        <v>78</v>
      </c>
      <c r="AY207" s="18" t="s">
        <v>162</v>
      </c>
      <c r="BE207" s="205">
        <f t="shared" si="4"/>
        <v>0</v>
      </c>
      <c r="BF207" s="205">
        <f t="shared" si="5"/>
        <v>0</v>
      </c>
      <c r="BG207" s="205">
        <f t="shared" si="6"/>
        <v>0</v>
      </c>
      <c r="BH207" s="205">
        <f t="shared" si="7"/>
        <v>0</v>
      </c>
      <c r="BI207" s="205">
        <f t="shared" si="8"/>
        <v>0</v>
      </c>
      <c r="BJ207" s="18" t="s">
        <v>78</v>
      </c>
      <c r="BK207" s="205">
        <f t="shared" si="9"/>
        <v>0</v>
      </c>
      <c r="BL207" s="18" t="s">
        <v>169</v>
      </c>
      <c r="BM207" s="204" t="s">
        <v>919</v>
      </c>
    </row>
    <row r="208" spans="1:65" s="2" customFormat="1" ht="16.5" customHeight="1">
      <c r="A208" s="35"/>
      <c r="B208" s="36"/>
      <c r="C208" s="193" t="s">
        <v>526</v>
      </c>
      <c r="D208" s="193" t="s">
        <v>164</v>
      </c>
      <c r="E208" s="194" t="s">
        <v>3278</v>
      </c>
      <c r="F208" s="195" t="s">
        <v>3279</v>
      </c>
      <c r="G208" s="196" t="s">
        <v>2204</v>
      </c>
      <c r="H208" s="197">
        <v>350</v>
      </c>
      <c r="I208" s="198"/>
      <c r="J208" s="199">
        <f t="shared" si="0"/>
        <v>0</v>
      </c>
      <c r="K208" s="195" t="s">
        <v>19</v>
      </c>
      <c r="L208" s="40"/>
      <c r="M208" s="200" t="s">
        <v>19</v>
      </c>
      <c r="N208" s="201" t="s">
        <v>42</v>
      </c>
      <c r="O208" s="65"/>
      <c r="P208" s="202">
        <f t="shared" si="1"/>
        <v>0</v>
      </c>
      <c r="Q208" s="202">
        <v>0</v>
      </c>
      <c r="R208" s="202">
        <f t="shared" si="2"/>
        <v>0</v>
      </c>
      <c r="S208" s="202">
        <v>0</v>
      </c>
      <c r="T208" s="203">
        <f t="shared" si="3"/>
        <v>0</v>
      </c>
      <c r="U208" s="35"/>
      <c r="V208" s="35"/>
      <c r="W208" s="35"/>
      <c r="X208" s="35"/>
      <c r="Y208" s="35"/>
      <c r="Z208" s="35"/>
      <c r="AA208" s="35"/>
      <c r="AB208" s="35"/>
      <c r="AC208" s="35"/>
      <c r="AD208" s="35"/>
      <c r="AE208" s="35"/>
      <c r="AR208" s="204" t="s">
        <v>169</v>
      </c>
      <c r="AT208" s="204" t="s">
        <v>164</v>
      </c>
      <c r="AU208" s="204" t="s">
        <v>78</v>
      </c>
      <c r="AY208" s="18" t="s">
        <v>162</v>
      </c>
      <c r="BE208" s="205">
        <f t="shared" si="4"/>
        <v>0</v>
      </c>
      <c r="BF208" s="205">
        <f t="shared" si="5"/>
        <v>0</v>
      </c>
      <c r="BG208" s="205">
        <f t="shared" si="6"/>
        <v>0</v>
      </c>
      <c r="BH208" s="205">
        <f t="shared" si="7"/>
        <v>0</v>
      </c>
      <c r="BI208" s="205">
        <f t="shared" si="8"/>
        <v>0</v>
      </c>
      <c r="BJ208" s="18" t="s">
        <v>78</v>
      </c>
      <c r="BK208" s="205">
        <f t="shared" si="9"/>
        <v>0</v>
      </c>
      <c r="BL208" s="18" t="s">
        <v>169</v>
      </c>
      <c r="BM208" s="204" t="s">
        <v>928</v>
      </c>
    </row>
    <row r="209" spans="1:65" s="2" customFormat="1" ht="16.5" customHeight="1">
      <c r="A209" s="35"/>
      <c r="B209" s="36"/>
      <c r="C209" s="193" t="s">
        <v>531</v>
      </c>
      <c r="D209" s="193" t="s">
        <v>164</v>
      </c>
      <c r="E209" s="194" t="s">
        <v>3280</v>
      </c>
      <c r="F209" s="195" t="s">
        <v>3281</v>
      </c>
      <c r="G209" s="196" t="s">
        <v>2204</v>
      </c>
      <c r="H209" s="197">
        <v>1</v>
      </c>
      <c r="I209" s="198"/>
      <c r="J209" s="199">
        <f t="shared" si="0"/>
        <v>0</v>
      </c>
      <c r="K209" s="195" t="s">
        <v>19</v>
      </c>
      <c r="L209" s="40"/>
      <c r="M209" s="200" t="s">
        <v>19</v>
      </c>
      <c r="N209" s="201" t="s">
        <v>42</v>
      </c>
      <c r="O209" s="65"/>
      <c r="P209" s="202">
        <f t="shared" si="1"/>
        <v>0</v>
      </c>
      <c r="Q209" s="202">
        <v>0</v>
      </c>
      <c r="R209" s="202">
        <f t="shared" si="2"/>
        <v>0</v>
      </c>
      <c r="S209" s="202">
        <v>0</v>
      </c>
      <c r="T209" s="203">
        <f t="shared" si="3"/>
        <v>0</v>
      </c>
      <c r="U209" s="35"/>
      <c r="V209" s="35"/>
      <c r="W209" s="35"/>
      <c r="X209" s="35"/>
      <c r="Y209" s="35"/>
      <c r="Z209" s="35"/>
      <c r="AA209" s="35"/>
      <c r="AB209" s="35"/>
      <c r="AC209" s="35"/>
      <c r="AD209" s="35"/>
      <c r="AE209" s="35"/>
      <c r="AR209" s="204" t="s">
        <v>169</v>
      </c>
      <c r="AT209" s="204" t="s">
        <v>164</v>
      </c>
      <c r="AU209" s="204" t="s">
        <v>78</v>
      </c>
      <c r="AY209" s="18" t="s">
        <v>162</v>
      </c>
      <c r="BE209" s="205">
        <f t="shared" si="4"/>
        <v>0</v>
      </c>
      <c r="BF209" s="205">
        <f t="shared" si="5"/>
        <v>0</v>
      </c>
      <c r="BG209" s="205">
        <f t="shared" si="6"/>
        <v>0</v>
      </c>
      <c r="BH209" s="205">
        <f t="shared" si="7"/>
        <v>0</v>
      </c>
      <c r="BI209" s="205">
        <f t="shared" si="8"/>
        <v>0</v>
      </c>
      <c r="BJ209" s="18" t="s">
        <v>78</v>
      </c>
      <c r="BK209" s="205">
        <f t="shared" si="9"/>
        <v>0</v>
      </c>
      <c r="BL209" s="18" t="s">
        <v>169</v>
      </c>
      <c r="BM209" s="204" t="s">
        <v>951</v>
      </c>
    </row>
    <row r="210" spans="1:65" s="2" customFormat="1" ht="16.5" customHeight="1">
      <c r="A210" s="35"/>
      <c r="B210" s="36"/>
      <c r="C210" s="193" t="s">
        <v>539</v>
      </c>
      <c r="D210" s="193" t="s">
        <v>164</v>
      </c>
      <c r="E210" s="194" t="s">
        <v>3282</v>
      </c>
      <c r="F210" s="195" t="s">
        <v>3283</v>
      </c>
      <c r="G210" s="196" t="s">
        <v>2204</v>
      </c>
      <c r="H210" s="197">
        <v>130</v>
      </c>
      <c r="I210" s="198"/>
      <c r="J210" s="199">
        <f t="shared" si="0"/>
        <v>0</v>
      </c>
      <c r="K210" s="195" t="s">
        <v>19</v>
      </c>
      <c r="L210" s="40"/>
      <c r="M210" s="200" t="s">
        <v>19</v>
      </c>
      <c r="N210" s="201" t="s">
        <v>42</v>
      </c>
      <c r="O210" s="65"/>
      <c r="P210" s="202">
        <f t="shared" si="1"/>
        <v>0</v>
      </c>
      <c r="Q210" s="202">
        <v>0</v>
      </c>
      <c r="R210" s="202">
        <f t="shared" si="2"/>
        <v>0</v>
      </c>
      <c r="S210" s="202">
        <v>0</v>
      </c>
      <c r="T210" s="203">
        <f t="shared" si="3"/>
        <v>0</v>
      </c>
      <c r="U210" s="35"/>
      <c r="V210" s="35"/>
      <c r="W210" s="35"/>
      <c r="X210" s="35"/>
      <c r="Y210" s="35"/>
      <c r="Z210" s="35"/>
      <c r="AA210" s="35"/>
      <c r="AB210" s="35"/>
      <c r="AC210" s="35"/>
      <c r="AD210" s="35"/>
      <c r="AE210" s="35"/>
      <c r="AR210" s="204" t="s">
        <v>169</v>
      </c>
      <c r="AT210" s="204" t="s">
        <v>164</v>
      </c>
      <c r="AU210" s="204" t="s">
        <v>78</v>
      </c>
      <c r="AY210" s="18" t="s">
        <v>162</v>
      </c>
      <c r="BE210" s="205">
        <f t="shared" si="4"/>
        <v>0</v>
      </c>
      <c r="BF210" s="205">
        <f t="shared" si="5"/>
        <v>0</v>
      </c>
      <c r="BG210" s="205">
        <f t="shared" si="6"/>
        <v>0</v>
      </c>
      <c r="BH210" s="205">
        <f t="shared" si="7"/>
        <v>0</v>
      </c>
      <c r="BI210" s="205">
        <f t="shared" si="8"/>
        <v>0</v>
      </c>
      <c r="BJ210" s="18" t="s">
        <v>78</v>
      </c>
      <c r="BK210" s="205">
        <f t="shared" si="9"/>
        <v>0</v>
      </c>
      <c r="BL210" s="18" t="s">
        <v>169</v>
      </c>
      <c r="BM210" s="204" t="s">
        <v>963</v>
      </c>
    </row>
    <row r="211" spans="1:65" s="2" customFormat="1" ht="16.5" customHeight="1">
      <c r="A211" s="35"/>
      <c r="B211" s="36"/>
      <c r="C211" s="193" t="s">
        <v>547</v>
      </c>
      <c r="D211" s="193" t="s">
        <v>164</v>
      </c>
      <c r="E211" s="194" t="s">
        <v>3284</v>
      </c>
      <c r="F211" s="195" t="s">
        <v>3285</v>
      </c>
      <c r="G211" s="196" t="s">
        <v>2204</v>
      </c>
      <c r="H211" s="197">
        <v>150</v>
      </c>
      <c r="I211" s="198"/>
      <c r="J211" s="199">
        <f t="shared" si="0"/>
        <v>0</v>
      </c>
      <c r="K211" s="195" t="s">
        <v>19</v>
      </c>
      <c r="L211" s="40"/>
      <c r="M211" s="200" t="s">
        <v>19</v>
      </c>
      <c r="N211" s="201" t="s">
        <v>42</v>
      </c>
      <c r="O211" s="65"/>
      <c r="P211" s="202">
        <f t="shared" si="1"/>
        <v>0</v>
      </c>
      <c r="Q211" s="202">
        <v>0</v>
      </c>
      <c r="R211" s="202">
        <f t="shared" si="2"/>
        <v>0</v>
      </c>
      <c r="S211" s="202">
        <v>0</v>
      </c>
      <c r="T211" s="203">
        <f t="shared" si="3"/>
        <v>0</v>
      </c>
      <c r="U211" s="35"/>
      <c r="V211" s="35"/>
      <c r="W211" s="35"/>
      <c r="X211" s="35"/>
      <c r="Y211" s="35"/>
      <c r="Z211" s="35"/>
      <c r="AA211" s="35"/>
      <c r="AB211" s="35"/>
      <c r="AC211" s="35"/>
      <c r="AD211" s="35"/>
      <c r="AE211" s="35"/>
      <c r="AR211" s="204" t="s">
        <v>169</v>
      </c>
      <c r="AT211" s="204" t="s">
        <v>164</v>
      </c>
      <c r="AU211" s="204" t="s">
        <v>78</v>
      </c>
      <c r="AY211" s="18" t="s">
        <v>162</v>
      </c>
      <c r="BE211" s="205">
        <f t="shared" si="4"/>
        <v>0</v>
      </c>
      <c r="BF211" s="205">
        <f t="shared" si="5"/>
        <v>0</v>
      </c>
      <c r="BG211" s="205">
        <f t="shared" si="6"/>
        <v>0</v>
      </c>
      <c r="BH211" s="205">
        <f t="shared" si="7"/>
        <v>0</v>
      </c>
      <c r="BI211" s="205">
        <f t="shared" si="8"/>
        <v>0</v>
      </c>
      <c r="BJ211" s="18" t="s">
        <v>78</v>
      </c>
      <c r="BK211" s="205">
        <f t="shared" si="9"/>
        <v>0</v>
      </c>
      <c r="BL211" s="18" t="s">
        <v>169</v>
      </c>
      <c r="BM211" s="204" t="s">
        <v>972</v>
      </c>
    </row>
    <row r="212" spans="1:65" s="2" customFormat="1" ht="21.75" customHeight="1">
      <c r="A212" s="35"/>
      <c r="B212" s="36"/>
      <c r="C212" s="193" t="s">
        <v>553</v>
      </c>
      <c r="D212" s="193" t="s">
        <v>164</v>
      </c>
      <c r="E212" s="194" t="s">
        <v>3286</v>
      </c>
      <c r="F212" s="195" t="s">
        <v>3287</v>
      </c>
      <c r="G212" s="196" t="s">
        <v>2204</v>
      </c>
      <c r="H212" s="197">
        <v>5</v>
      </c>
      <c r="I212" s="198"/>
      <c r="J212" s="199">
        <f t="shared" si="0"/>
        <v>0</v>
      </c>
      <c r="K212" s="195" t="s">
        <v>19</v>
      </c>
      <c r="L212" s="40"/>
      <c r="M212" s="200" t="s">
        <v>19</v>
      </c>
      <c r="N212" s="201" t="s">
        <v>42</v>
      </c>
      <c r="O212" s="65"/>
      <c r="P212" s="202">
        <f t="shared" si="1"/>
        <v>0</v>
      </c>
      <c r="Q212" s="202">
        <v>0</v>
      </c>
      <c r="R212" s="202">
        <f t="shared" si="2"/>
        <v>0</v>
      </c>
      <c r="S212" s="202">
        <v>0</v>
      </c>
      <c r="T212" s="203">
        <f t="shared" si="3"/>
        <v>0</v>
      </c>
      <c r="U212" s="35"/>
      <c r="V212" s="35"/>
      <c r="W212" s="35"/>
      <c r="X212" s="35"/>
      <c r="Y212" s="35"/>
      <c r="Z212" s="35"/>
      <c r="AA212" s="35"/>
      <c r="AB212" s="35"/>
      <c r="AC212" s="35"/>
      <c r="AD212" s="35"/>
      <c r="AE212" s="35"/>
      <c r="AR212" s="204" t="s">
        <v>169</v>
      </c>
      <c r="AT212" s="204" t="s">
        <v>164</v>
      </c>
      <c r="AU212" s="204" t="s">
        <v>78</v>
      </c>
      <c r="AY212" s="18" t="s">
        <v>162</v>
      </c>
      <c r="BE212" s="205">
        <f t="shared" si="4"/>
        <v>0</v>
      </c>
      <c r="BF212" s="205">
        <f t="shared" si="5"/>
        <v>0</v>
      </c>
      <c r="BG212" s="205">
        <f t="shared" si="6"/>
        <v>0</v>
      </c>
      <c r="BH212" s="205">
        <f t="shared" si="7"/>
        <v>0</v>
      </c>
      <c r="BI212" s="205">
        <f t="shared" si="8"/>
        <v>0</v>
      </c>
      <c r="BJ212" s="18" t="s">
        <v>78</v>
      </c>
      <c r="BK212" s="205">
        <f t="shared" si="9"/>
        <v>0</v>
      </c>
      <c r="BL212" s="18" t="s">
        <v>169</v>
      </c>
      <c r="BM212" s="204" t="s">
        <v>985</v>
      </c>
    </row>
    <row r="213" spans="1:65" s="2" customFormat="1" ht="16.5" customHeight="1">
      <c r="A213" s="35"/>
      <c r="B213" s="36"/>
      <c r="C213" s="193" t="s">
        <v>559</v>
      </c>
      <c r="D213" s="193" t="s">
        <v>164</v>
      </c>
      <c r="E213" s="194" t="s">
        <v>3288</v>
      </c>
      <c r="F213" s="195" t="s">
        <v>3289</v>
      </c>
      <c r="G213" s="196" t="s">
        <v>2204</v>
      </c>
      <c r="H213" s="197">
        <v>1</v>
      </c>
      <c r="I213" s="198"/>
      <c r="J213" s="199">
        <f t="shared" si="0"/>
        <v>0</v>
      </c>
      <c r="K213" s="195" t="s">
        <v>19</v>
      </c>
      <c r="L213" s="40"/>
      <c r="M213" s="200" t="s">
        <v>19</v>
      </c>
      <c r="N213" s="201" t="s">
        <v>42</v>
      </c>
      <c r="O213" s="65"/>
      <c r="P213" s="202">
        <f t="shared" si="1"/>
        <v>0</v>
      </c>
      <c r="Q213" s="202">
        <v>0</v>
      </c>
      <c r="R213" s="202">
        <f t="shared" si="2"/>
        <v>0</v>
      </c>
      <c r="S213" s="202">
        <v>0</v>
      </c>
      <c r="T213" s="203">
        <f t="shared" si="3"/>
        <v>0</v>
      </c>
      <c r="U213" s="35"/>
      <c r="V213" s="35"/>
      <c r="W213" s="35"/>
      <c r="X213" s="35"/>
      <c r="Y213" s="35"/>
      <c r="Z213" s="35"/>
      <c r="AA213" s="35"/>
      <c r="AB213" s="35"/>
      <c r="AC213" s="35"/>
      <c r="AD213" s="35"/>
      <c r="AE213" s="35"/>
      <c r="AR213" s="204" t="s">
        <v>169</v>
      </c>
      <c r="AT213" s="204" t="s">
        <v>164</v>
      </c>
      <c r="AU213" s="204" t="s">
        <v>78</v>
      </c>
      <c r="AY213" s="18" t="s">
        <v>162</v>
      </c>
      <c r="BE213" s="205">
        <f t="shared" si="4"/>
        <v>0</v>
      </c>
      <c r="BF213" s="205">
        <f t="shared" si="5"/>
        <v>0</v>
      </c>
      <c r="BG213" s="205">
        <f t="shared" si="6"/>
        <v>0</v>
      </c>
      <c r="BH213" s="205">
        <f t="shared" si="7"/>
        <v>0</v>
      </c>
      <c r="BI213" s="205">
        <f t="shared" si="8"/>
        <v>0</v>
      </c>
      <c r="BJ213" s="18" t="s">
        <v>78</v>
      </c>
      <c r="BK213" s="205">
        <f t="shared" si="9"/>
        <v>0</v>
      </c>
      <c r="BL213" s="18" t="s">
        <v>169</v>
      </c>
      <c r="BM213" s="204" t="s">
        <v>995</v>
      </c>
    </row>
    <row r="214" spans="1:65" s="2" customFormat="1" ht="16.5" customHeight="1">
      <c r="A214" s="35"/>
      <c r="B214" s="36"/>
      <c r="C214" s="193" t="s">
        <v>568</v>
      </c>
      <c r="D214" s="193" t="s">
        <v>164</v>
      </c>
      <c r="E214" s="194" t="s">
        <v>3290</v>
      </c>
      <c r="F214" s="195" t="s">
        <v>3291</v>
      </c>
      <c r="G214" s="196" t="s">
        <v>245</v>
      </c>
      <c r="H214" s="197">
        <v>140</v>
      </c>
      <c r="I214" s="198"/>
      <c r="J214" s="199">
        <f t="shared" si="0"/>
        <v>0</v>
      </c>
      <c r="K214" s="195" t="s">
        <v>19</v>
      </c>
      <c r="L214" s="40"/>
      <c r="M214" s="200" t="s">
        <v>19</v>
      </c>
      <c r="N214" s="201" t="s">
        <v>42</v>
      </c>
      <c r="O214" s="65"/>
      <c r="P214" s="202">
        <f t="shared" si="1"/>
        <v>0</v>
      </c>
      <c r="Q214" s="202">
        <v>0</v>
      </c>
      <c r="R214" s="202">
        <f t="shared" si="2"/>
        <v>0</v>
      </c>
      <c r="S214" s="202">
        <v>0</v>
      </c>
      <c r="T214" s="203">
        <f t="shared" si="3"/>
        <v>0</v>
      </c>
      <c r="U214" s="35"/>
      <c r="V214" s="35"/>
      <c r="W214" s="35"/>
      <c r="X214" s="35"/>
      <c r="Y214" s="35"/>
      <c r="Z214" s="35"/>
      <c r="AA214" s="35"/>
      <c r="AB214" s="35"/>
      <c r="AC214" s="35"/>
      <c r="AD214" s="35"/>
      <c r="AE214" s="35"/>
      <c r="AR214" s="204" t="s">
        <v>169</v>
      </c>
      <c r="AT214" s="204" t="s">
        <v>164</v>
      </c>
      <c r="AU214" s="204" t="s">
        <v>78</v>
      </c>
      <c r="AY214" s="18" t="s">
        <v>162</v>
      </c>
      <c r="BE214" s="205">
        <f t="shared" si="4"/>
        <v>0</v>
      </c>
      <c r="BF214" s="205">
        <f t="shared" si="5"/>
        <v>0</v>
      </c>
      <c r="BG214" s="205">
        <f t="shared" si="6"/>
        <v>0</v>
      </c>
      <c r="BH214" s="205">
        <f t="shared" si="7"/>
        <v>0</v>
      </c>
      <c r="BI214" s="205">
        <f t="shared" si="8"/>
        <v>0</v>
      </c>
      <c r="BJ214" s="18" t="s">
        <v>78</v>
      </c>
      <c r="BK214" s="205">
        <f t="shared" si="9"/>
        <v>0</v>
      </c>
      <c r="BL214" s="18" t="s">
        <v>169</v>
      </c>
      <c r="BM214" s="204" t="s">
        <v>1007</v>
      </c>
    </row>
    <row r="215" spans="1:65" s="2" customFormat="1" ht="16.5" customHeight="1">
      <c r="A215" s="35"/>
      <c r="B215" s="36"/>
      <c r="C215" s="193" t="s">
        <v>578</v>
      </c>
      <c r="D215" s="193" t="s">
        <v>164</v>
      </c>
      <c r="E215" s="194" t="s">
        <v>3292</v>
      </c>
      <c r="F215" s="195" t="s">
        <v>3293</v>
      </c>
      <c r="G215" s="196" t="s">
        <v>2204</v>
      </c>
      <c r="H215" s="197">
        <v>17</v>
      </c>
      <c r="I215" s="198"/>
      <c r="J215" s="199">
        <f t="shared" si="0"/>
        <v>0</v>
      </c>
      <c r="K215" s="195" t="s">
        <v>19</v>
      </c>
      <c r="L215" s="40"/>
      <c r="M215" s="200" t="s">
        <v>19</v>
      </c>
      <c r="N215" s="201" t="s">
        <v>42</v>
      </c>
      <c r="O215" s="65"/>
      <c r="P215" s="202">
        <f t="shared" si="1"/>
        <v>0</v>
      </c>
      <c r="Q215" s="202">
        <v>0</v>
      </c>
      <c r="R215" s="202">
        <f t="shared" si="2"/>
        <v>0</v>
      </c>
      <c r="S215" s="202">
        <v>0</v>
      </c>
      <c r="T215" s="203">
        <f t="shared" si="3"/>
        <v>0</v>
      </c>
      <c r="U215" s="35"/>
      <c r="V215" s="35"/>
      <c r="W215" s="35"/>
      <c r="X215" s="35"/>
      <c r="Y215" s="35"/>
      <c r="Z215" s="35"/>
      <c r="AA215" s="35"/>
      <c r="AB215" s="35"/>
      <c r="AC215" s="35"/>
      <c r="AD215" s="35"/>
      <c r="AE215" s="35"/>
      <c r="AR215" s="204" t="s">
        <v>169</v>
      </c>
      <c r="AT215" s="204" t="s">
        <v>164</v>
      </c>
      <c r="AU215" s="204" t="s">
        <v>78</v>
      </c>
      <c r="AY215" s="18" t="s">
        <v>162</v>
      </c>
      <c r="BE215" s="205">
        <f t="shared" si="4"/>
        <v>0</v>
      </c>
      <c r="BF215" s="205">
        <f t="shared" si="5"/>
        <v>0</v>
      </c>
      <c r="BG215" s="205">
        <f t="shared" si="6"/>
        <v>0</v>
      </c>
      <c r="BH215" s="205">
        <f t="shared" si="7"/>
        <v>0</v>
      </c>
      <c r="BI215" s="205">
        <f t="shared" si="8"/>
        <v>0</v>
      </c>
      <c r="BJ215" s="18" t="s">
        <v>78</v>
      </c>
      <c r="BK215" s="205">
        <f t="shared" si="9"/>
        <v>0</v>
      </c>
      <c r="BL215" s="18" t="s">
        <v>169</v>
      </c>
      <c r="BM215" s="204" t="s">
        <v>1017</v>
      </c>
    </row>
    <row r="216" spans="1:65" s="2" customFormat="1" ht="16.5" customHeight="1">
      <c r="A216" s="35"/>
      <c r="B216" s="36"/>
      <c r="C216" s="193" t="s">
        <v>584</v>
      </c>
      <c r="D216" s="193" t="s">
        <v>164</v>
      </c>
      <c r="E216" s="194" t="s">
        <v>3294</v>
      </c>
      <c r="F216" s="195" t="s">
        <v>3295</v>
      </c>
      <c r="G216" s="196" t="s">
        <v>2204</v>
      </c>
      <c r="H216" s="197">
        <v>1</v>
      </c>
      <c r="I216" s="198"/>
      <c r="J216" s="199">
        <f t="shared" si="0"/>
        <v>0</v>
      </c>
      <c r="K216" s="195" t="s">
        <v>19</v>
      </c>
      <c r="L216" s="40"/>
      <c r="M216" s="200" t="s">
        <v>19</v>
      </c>
      <c r="N216" s="201" t="s">
        <v>42</v>
      </c>
      <c r="O216" s="65"/>
      <c r="P216" s="202">
        <f t="shared" si="1"/>
        <v>0</v>
      </c>
      <c r="Q216" s="202">
        <v>0</v>
      </c>
      <c r="R216" s="202">
        <f t="shared" si="2"/>
        <v>0</v>
      </c>
      <c r="S216" s="202">
        <v>0</v>
      </c>
      <c r="T216" s="203">
        <f t="shared" si="3"/>
        <v>0</v>
      </c>
      <c r="U216" s="35"/>
      <c r="V216" s="35"/>
      <c r="W216" s="35"/>
      <c r="X216" s="35"/>
      <c r="Y216" s="35"/>
      <c r="Z216" s="35"/>
      <c r="AA216" s="35"/>
      <c r="AB216" s="35"/>
      <c r="AC216" s="35"/>
      <c r="AD216" s="35"/>
      <c r="AE216" s="35"/>
      <c r="AR216" s="204" t="s">
        <v>169</v>
      </c>
      <c r="AT216" s="204" t="s">
        <v>164</v>
      </c>
      <c r="AU216" s="204" t="s">
        <v>78</v>
      </c>
      <c r="AY216" s="18" t="s">
        <v>162</v>
      </c>
      <c r="BE216" s="205">
        <f t="shared" si="4"/>
        <v>0</v>
      </c>
      <c r="BF216" s="205">
        <f t="shared" si="5"/>
        <v>0</v>
      </c>
      <c r="BG216" s="205">
        <f t="shared" si="6"/>
        <v>0</v>
      </c>
      <c r="BH216" s="205">
        <f t="shared" si="7"/>
        <v>0</v>
      </c>
      <c r="BI216" s="205">
        <f t="shared" si="8"/>
        <v>0</v>
      </c>
      <c r="BJ216" s="18" t="s">
        <v>78</v>
      </c>
      <c r="BK216" s="205">
        <f t="shared" si="9"/>
        <v>0</v>
      </c>
      <c r="BL216" s="18" t="s">
        <v>169</v>
      </c>
      <c r="BM216" s="204" t="s">
        <v>1029</v>
      </c>
    </row>
    <row r="217" spans="1:65" s="2" customFormat="1" ht="16.5" customHeight="1">
      <c r="A217" s="35"/>
      <c r="B217" s="36"/>
      <c r="C217" s="193" t="s">
        <v>586</v>
      </c>
      <c r="D217" s="193" t="s">
        <v>164</v>
      </c>
      <c r="E217" s="194" t="s">
        <v>3296</v>
      </c>
      <c r="F217" s="195" t="s">
        <v>3297</v>
      </c>
      <c r="G217" s="196" t="s">
        <v>2204</v>
      </c>
      <c r="H217" s="197">
        <v>2</v>
      </c>
      <c r="I217" s="198"/>
      <c r="J217" s="199">
        <f t="shared" si="0"/>
        <v>0</v>
      </c>
      <c r="K217" s="195" t="s">
        <v>19</v>
      </c>
      <c r="L217" s="40"/>
      <c r="M217" s="200" t="s">
        <v>19</v>
      </c>
      <c r="N217" s="201" t="s">
        <v>42</v>
      </c>
      <c r="O217" s="65"/>
      <c r="P217" s="202">
        <f t="shared" si="1"/>
        <v>0</v>
      </c>
      <c r="Q217" s="202">
        <v>0</v>
      </c>
      <c r="R217" s="202">
        <f t="shared" si="2"/>
        <v>0</v>
      </c>
      <c r="S217" s="202">
        <v>0</v>
      </c>
      <c r="T217" s="203">
        <f t="shared" si="3"/>
        <v>0</v>
      </c>
      <c r="U217" s="35"/>
      <c r="V217" s="35"/>
      <c r="W217" s="35"/>
      <c r="X217" s="35"/>
      <c r="Y217" s="35"/>
      <c r="Z217" s="35"/>
      <c r="AA217" s="35"/>
      <c r="AB217" s="35"/>
      <c r="AC217" s="35"/>
      <c r="AD217" s="35"/>
      <c r="AE217" s="35"/>
      <c r="AR217" s="204" t="s">
        <v>169</v>
      </c>
      <c r="AT217" s="204" t="s">
        <v>164</v>
      </c>
      <c r="AU217" s="204" t="s">
        <v>78</v>
      </c>
      <c r="AY217" s="18" t="s">
        <v>162</v>
      </c>
      <c r="BE217" s="205">
        <f t="shared" si="4"/>
        <v>0</v>
      </c>
      <c r="BF217" s="205">
        <f t="shared" si="5"/>
        <v>0</v>
      </c>
      <c r="BG217" s="205">
        <f t="shared" si="6"/>
        <v>0</v>
      </c>
      <c r="BH217" s="205">
        <f t="shared" si="7"/>
        <v>0</v>
      </c>
      <c r="BI217" s="205">
        <f t="shared" si="8"/>
        <v>0</v>
      </c>
      <c r="BJ217" s="18" t="s">
        <v>78</v>
      </c>
      <c r="BK217" s="205">
        <f t="shared" si="9"/>
        <v>0</v>
      </c>
      <c r="BL217" s="18" t="s">
        <v>169</v>
      </c>
      <c r="BM217" s="204" t="s">
        <v>1039</v>
      </c>
    </row>
    <row r="218" spans="1:65" s="2" customFormat="1" ht="16.5" customHeight="1">
      <c r="A218" s="35"/>
      <c r="B218" s="36"/>
      <c r="C218" s="193" t="s">
        <v>592</v>
      </c>
      <c r="D218" s="193" t="s">
        <v>164</v>
      </c>
      <c r="E218" s="194" t="s">
        <v>3298</v>
      </c>
      <c r="F218" s="195" t="s">
        <v>3299</v>
      </c>
      <c r="G218" s="196" t="s">
        <v>2204</v>
      </c>
      <c r="H218" s="197">
        <v>7</v>
      </c>
      <c r="I218" s="198"/>
      <c r="J218" s="199">
        <f t="shared" si="0"/>
        <v>0</v>
      </c>
      <c r="K218" s="195" t="s">
        <v>19</v>
      </c>
      <c r="L218" s="40"/>
      <c r="M218" s="200" t="s">
        <v>19</v>
      </c>
      <c r="N218" s="201" t="s">
        <v>42</v>
      </c>
      <c r="O218" s="65"/>
      <c r="P218" s="202">
        <f t="shared" si="1"/>
        <v>0</v>
      </c>
      <c r="Q218" s="202">
        <v>0</v>
      </c>
      <c r="R218" s="202">
        <f t="shared" si="2"/>
        <v>0</v>
      </c>
      <c r="S218" s="202">
        <v>0</v>
      </c>
      <c r="T218" s="203">
        <f t="shared" si="3"/>
        <v>0</v>
      </c>
      <c r="U218" s="35"/>
      <c r="V218" s="35"/>
      <c r="W218" s="35"/>
      <c r="X218" s="35"/>
      <c r="Y218" s="35"/>
      <c r="Z218" s="35"/>
      <c r="AA218" s="35"/>
      <c r="AB218" s="35"/>
      <c r="AC218" s="35"/>
      <c r="AD218" s="35"/>
      <c r="AE218" s="35"/>
      <c r="AR218" s="204" t="s">
        <v>169</v>
      </c>
      <c r="AT218" s="204" t="s">
        <v>164</v>
      </c>
      <c r="AU218" s="204" t="s">
        <v>78</v>
      </c>
      <c r="AY218" s="18" t="s">
        <v>162</v>
      </c>
      <c r="BE218" s="205">
        <f t="shared" si="4"/>
        <v>0</v>
      </c>
      <c r="BF218" s="205">
        <f t="shared" si="5"/>
        <v>0</v>
      </c>
      <c r="BG218" s="205">
        <f t="shared" si="6"/>
        <v>0</v>
      </c>
      <c r="BH218" s="205">
        <f t="shared" si="7"/>
        <v>0</v>
      </c>
      <c r="BI218" s="205">
        <f t="shared" si="8"/>
        <v>0</v>
      </c>
      <c r="BJ218" s="18" t="s">
        <v>78</v>
      </c>
      <c r="BK218" s="205">
        <f t="shared" si="9"/>
        <v>0</v>
      </c>
      <c r="BL218" s="18" t="s">
        <v>169</v>
      </c>
      <c r="BM218" s="204" t="s">
        <v>1049</v>
      </c>
    </row>
    <row r="219" spans="1:65" s="2" customFormat="1" ht="16.5" customHeight="1">
      <c r="A219" s="35"/>
      <c r="B219" s="36"/>
      <c r="C219" s="193" t="s">
        <v>596</v>
      </c>
      <c r="D219" s="193" t="s">
        <v>164</v>
      </c>
      <c r="E219" s="194" t="s">
        <v>3300</v>
      </c>
      <c r="F219" s="195" t="s">
        <v>3301</v>
      </c>
      <c r="G219" s="196" t="s">
        <v>2204</v>
      </c>
      <c r="H219" s="197">
        <v>89</v>
      </c>
      <c r="I219" s="198"/>
      <c r="J219" s="199">
        <f t="shared" si="0"/>
        <v>0</v>
      </c>
      <c r="K219" s="195" t="s">
        <v>19</v>
      </c>
      <c r="L219" s="40"/>
      <c r="M219" s="200" t="s">
        <v>19</v>
      </c>
      <c r="N219" s="201" t="s">
        <v>42</v>
      </c>
      <c r="O219" s="65"/>
      <c r="P219" s="202">
        <f t="shared" si="1"/>
        <v>0</v>
      </c>
      <c r="Q219" s="202">
        <v>0</v>
      </c>
      <c r="R219" s="202">
        <f t="shared" si="2"/>
        <v>0</v>
      </c>
      <c r="S219" s="202">
        <v>0</v>
      </c>
      <c r="T219" s="203">
        <f t="shared" si="3"/>
        <v>0</v>
      </c>
      <c r="U219" s="35"/>
      <c r="V219" s="35"/>
      <c r="W219" s="35"/>
      <c r="X219" s="35"/>
      <c r="Y219" s="35"/>
      <c r="Z219" s="35"/>
      <c r="AA219" s="35"/>
      <c r="AB219" s="35"/>
      <c r="AC219" s="35"/>
      <c r="AD219" s="35"/>
      <c r="AE219" s="35"/>
      <c r="AR219" s="204" t="s">
        <v>169</v>
      </c>
      <c r="AT219" s="204" t="s">
        <v>164</v>
      </c>
      <c r="AU219" s="204" t="s">
        <v>78</v>
      </c>
      <c r="AY219" s="18" t="s">
        <v>162</v>
      </c>
      <c r="BE219" s="205">
        <f t="shared" si="4"/>
        <v>0</v>
      </c>
      <c r="BF219" s="205">
        <f t="shared" si="5"/>
        <v>0</v>
      </c>
      <c r="BG219" s="205">
        <f t="shared" si="6"/>
        <v>0</v>
      </c>
      <c r="BH219" s="205">
        <f t="shared" si="7"/>
        <v>0</v>
      </c>
      <c r="BI219" s="205">
        <f t="shared" si="8"/>
        <v>0</v>
      </c>
      <c r="BJ219" s="18" t="s">
        <v>78</v>
      </c>
      <c r="BK219" s="205">
        <f t="shared" si="9"/>
        <v>0</v>
      </c>
      <c r="BL219" s="18" t="s">
        <v>169</v>
      </c>
      <c r="BM219" s="204" t="s">
        <v>1059</v>
      </c>
    </row>
    <row r="220" spans="1:65" s="2" customFormat="1" ht="16.5" customHeight="1">
      <c r="A220" s="35"/>
      <c r="B220" s="36"/>
      <c r="C220" s="193" t="s">
        <v>601</v>
      </c>
      <c r="D220" s="193" t="s">
        <v>164</v>
      </c>
      <c r="E220" s="194" t="s">
        <v>3302</v>
      </c>
      <c r="F220" s="195" t="s">
        <v>3303</v>
      </c>
      <c r="G220" s="196" t="s">
        <v>2204</v>
      </c>
      <c r="H220" s="197">
        <v>11</v>
      </c>
      <c r="I220" s="198"/>
      <c r="J220" s="199">
        <f t="shared" si="0"/>
        <v>0</v>
      </c>
      <c r="K220" s="195" t="s">
        <v>19</v>
      </c>
      <c r="L220" s="40"/>
      <c r="M220" s="200" t="s">
        <v>19</v>
      </c>
      <c r="N220" s="201" t="s">
        <v>42</v>
      </c>
      <c r="O220" s="65"/>
      <c r="P220" s="202">
        <f t="shared" si="1"/>
        <v>0</v>
      </c>
      <c r="Q220" s="202">
        <v>0</v>
      </c>
      <c r="R220" s="202">
        <f t="shared" si="2"/>
        <v>0</v>
      </c>
      <c r="S220" s="202">
        <v>0</v>
      </c>
      <c r="T220" s="203">
        <f t="shared" si="3"/>
        <v>0</v>
      </c>
      <c r="U220" s="35"/>
      <c r="V220" s="35"/>
      <c r="W220" s="35"/>
      <c r="X220" s="35"/>
      <c r="Y220" s="35"/>
      <c r="Z220" s="35"/>
      <c r="AA220" s="35"/>
      <c r="AB220" s="35"/>
      <c r="AC220" s="35"/>
      <c r="AD220" s="35"/>
      <c r="AE220" s="35"/>
      <c r="AR220" s="204" t="s">
        <v>169</v>
      </c>
      <c r="AT220" s="204" t="s">
        <v>164</v>
      </c>
      <c r="AU220" s="204" t="s">
        <v>78</v>
      </c>
      <c r="AY220" s="18" t="s">
        <v>162</v>
      </c>
      <c r="BE220" s="205">
        <f t="shared" si="4"/>
        <v>0</v>
      </c>
      <c r="BF220" s="205">
        <f t="shared" si="5"/>
        <v>0</v>
      </c>
      <c r="BG220" s="205">
        <f t="shared" si="6"/>
        <v>0</v>
      </c>
      <c r="BH220" s="205">
        <f t="shared" si="7"/>
        <v>0</v>
      </c>
      <c r="BI220" s="205">
        <f t="shared" si="8"/>
        <v>0</v>
      </c>
      <c r="BJ220" s="18" t="s">
        <v>78</v>
      </c>
      <c r="BK220" s="205">
        <f t="shared" si="9"/>
        <v>0</v>
      </c>
      <c r="BL220" s="18" t="s">
        <v>169</v>
      </c>
      <c r="BM220" s="204" t="s">
        <v>1069</v>
      </c>
    </row>
    <row r="221" spans="1:65" s="2" customFormat="1" ht="16.5" customHeight="1">
      <c r="A221" s="35"/>
      <c r="B221" s="36"/>
      <c r="C221" s="193" t="s">
        <v>608</v>
      </c>
      <c r="D221" s="193" t="s">
        <v>164</v>
      </c>
      <c r="E221" s="194" t="s">
        <v>3304</v>
      </c>
      <c r="F221" s="195" t="s">
        <v>3305</v>
      </c>
      <c r="G221" s="196" t="s">
        <v>2204</v>
      </c>
      <c r="H221" s="197">
        <v>1</v>
      </c>
      <c r="I221" s="198"/>
      <c r="J221" s="199">
        <f t="shared" si="0"/>
        <v>0</v>
      </c>
      <c r="K221" s="195" t="s">
        <v>19</v>
      </c>
      <c r="L221" s="40"/>
      <c r="M221" s="200" t="s">
        <v>19</v>
      </c>
      <c r="N221" s="201" t="s">
        <v>42</v>
      </c>
      <c r="O221" s="65"/>
      <c r="P221" s="202">
        <f t="shared" si="1"/>
        <v>0</v>
      </c>
      <c r="Q221" s="202">
        <v>0</v>
      </c>
      <c r="R221" s="202">
        <f t="shared" si="2"/>
        <v>0</v>
      </c>
      <c r="S221" s="202">
        <v>0</v>
      </c>
      <c r="T221" s="203">
        <f t="shared" si="3"/>
        <v>0</v>
      </c>
      <c r="U221" s="35"/>
      <c r="V221" s="35"/>
      <c r="W221" s="35"/>
      <c r="X221" s="35"/>
      <c r="Y221" s="35"/>
      <c r="Z221" s="35"/>
      <c r="AA221" s="35"/>
      <c r="AB221" s="35"/>
      <c r="AC221" s="35"/>
      <c r="AD221" s="35"/>
      <c r="AE221" s="35"/>
      <c r="AR221" s="204" t="s">
        <v>169</v>
      </c>
      <c r="AT221" s="204" t="s">
        <v>164</v>
      </c>
      <c r="AU221" s="204" t="s">
        <v>78</v>
      </c>
      <c r="AY221" s="18" t="s">
        <v>162</v>
      </c>
      <c r="BE221" s="205">
        <f t="shared" si="4"/>
        <v>0</v>
      </c>
      <c r="BF221" s="205">
        <f t="shared" si="5"/>
        <v>0</v>
      </c>
      <c r="BG221" s="205">
        <f t="shared" si="6"/>
        <v>0</v>
      </c>
      <c r="BH221" s="205">
        <f t="shared" si="7"/>
        <v>0</v>
      </c>
      <c r="BI221" s="205">
        <f t="shared" si="8"/>
        <v>0</v>
      </c>
      <c r="BJ221" s="18" t="s">
        <v>78</v>
      </c>
      <c r="BK221" s="205">
        <f t="shared" si="9"/>
        <v>0</v>
      </c>
      <c r="BL221" s="18" t="s">
        <v>169</v>
      </c>
      <c r="BM221" s="204" t="s">
        <v>1078</v>
      </c>
    </row>
    <row r="222" spans="1:65" s="2" customFormat="1" ht="16.5" customHeight="1">
      <c r="A222" s="35"/>
      <c r="B222" s="36"/>
      <c r="C222" s="193" t="s">
        <v>614</v>
      </c>
      <c r="D222" s="193" t="s">
        <v>164</v>
      </c>
      <c r="E222" s="194" t="s">
        <v>3306</v>
      </c>
      <c r="F222" s="195" t="s">
        <v>3307</v>
      </c>
      <c r="G222" s="196" t="s">
        <v>2204</v>
      </c>
      <c r="H222" s="197">
        <v>3</v>
      </c>
      <c r="I222" s="198"/>
      <c r="J222" s="199">
        <f t="shared" si="0"/>
        <v>0</v>
      </c>
      <c r="K222" s="195" t="s">
        <v>19</v>
      </c>
      <c r="L222" s="40"/>
      <c r="M222" s="200" t="s">
        <v>19</v>
      </c>
      <c r="N222" s="201" t="s">
        <v>42</v>
      </c>
      <c r="O222" s="65"/>
      <c r="P222" s="202">
        <f t="shared" si="1"/>
        <v>0</v>
      </c>
      <c r="Q222" s="202">
        <v>0</v>
      </c>
      <c r="R222" s="202">
        <f t="shared" si="2"/>
        <v>0</v>
      </c>
      <c r="S222" s="202">
        <v>0</v>
      </c>
      <c r="T222" s="203">
        <f t="shared" si="3"/>
        <v>0</v>
      </c>
      <c r="U222" s="35"/>
      <c r="V222" s="35"/>
      <c r="W222" s="35"/>
      <c r="X222" s="35"/>
      <c r="Y222" s="35"/>
      <c r="Z222" s="35"/>
      <c r="AA222" s="35"/>
      <c r="AB222" s="35"/>
      <c r="AC222" s="35"/>
      <c r="AD222" s="35"/>
      <c r="AE222" s="35"/>
      <c r="AR222" s="204" t="s">
        <v>169</v>
      </c>
      <c r="AT222" s="204" t="s">
        <v>164</v>
      </c>
      <c r="AU222" s="204" t="s">
        <v>78</v>
      </c>
      <c r="AY222" s="18" t="s">
        <v>162</v>
      </c>
      <c r="BE222" s="205">
        <f t="shared" si="4"/>
        <v>0</v>
      </c>
      <c r="BF222" s="205">
        <f t="shared" si="5"/>
        <v>0</v>
      </c>
      <c r="BG222" s="205">
        <f t="shared" si="6"/>
        <v>0</v>
      </c>
      <c r="BH222" s="205">
        <f t="shared" si="7"/>
        <v>0</v>
      </c>
      <c r="BI222" s="205">
        <f t="shared" si="8"/>
        <v>0</v>
      </c>
      <c r="BJ222" s="18" t="s">
        <v>78</v>
      </c>
      <c r="BK222" s="205">
        <f t="shared" si="9"/>
        <v>0</v>
      </c>
      <c r="BL222" s="18" t="s">
        <v>169</v>
      </c>
      <c r="BM222" s="204" t="s">
        <v>1096</v>
      </c>
    </row>
    <row r="223" spans="1:65" s="2" customFormat="1" ht="16.5" customHeight="1">
      <c r="A223" s="35"/>
      <c r="B223" s="36"/>
      <c r="C223" s="193" t="s">
        <v>618</v>
      </c>
      <c r="D223" s="193" t="s">
        <v>164</v>
      </c>
      <c r="E223" s="194" t="s">
        <v>3308</v>
      </c>
      <c r="F223" s="195" t="s">
        <v>3309</v>
      </c>
      <c r="G223" s="196" t="s">
        <v>245</v>
      </c>
      <c r="H223" s="197">
        <v>10</v>
      </c>
      <c r="I223" s="198"/>
      <c r="J223" s="199">
        <f t="shared" si="0"/>
        <v>0</v>
      </c>
      <c r="K223" s="195" t="s">
        <v>19</v>
      </c>
      <c r="L223" s="40"/>
      <c r="M223" s="200" t="s">
        <v>19</v>
      </c>
      <c r="N223" s="201" t="s">
        <v>42</v>
      </c>
      <c r="O223" s="65"/>
      <c r="P223" s="202">
        <f t="shared" si="1"/>
        <v>0</v>
      </c>
      <c r="Q223" s="202">
        <v>0</v>
      </c>
      <c r="R223" s="202">
        <f t="shared" si="2"/>
        <v>0</v>
      </c>
      <c r="S223" s="202">
        <v>0</v>
      </c>
      <c r="T223" s="203">
        <f t="shared" si="3"/>
        <v>0</v>
      </c>
      <c r="U223" s="35"/>
      <c r="V223" s="35"/>
      <c r="W223" s="35"/>
      <c r="X223" s="35"/>
      <c r="Y223" s="35"/>
      <c r="Z223" s="35"/>
      <c r="AA223" s="35"/>
      <c r="AB223" s="35"/>
      <c r="AC223" s="35"/>
      <c r="AD223" s="35"/>
      <c r="AE223" s="35"/>
      <c r="AR223" s="204" t="s">
        <v>169</v>
      </c>
      <c r="AT223" s="204" t="s">
        <v>164</v>
      </c>
      <c r="AU223" s="204" t="s">
        <v>78</v>
      </c>
      <c r="AY223" s="18" t="s">
        <v>162</v>
      </c>
      <c r="BE223" s="205">
        <f t="shared" si="4"/>
        <v>0</v>
      </c>
      <c r="BF223" s="205">
        <f t="shared" si="5"/>
        <v>0</v>
      </c>
      <c r="BG223" s="205">
        <f t="shared" si="6"/>
        <v>0</v>
      </c>
      <c r="BH223" s="205">
        <f t="shared" si="7"/>
        <v>0</v>
      </c>
      <c r="BI223" s="205">
        <f t="shared" si="8"/>
        <v>0</v>
      </c>
      <c r="BJ223" s="18" t="s">
        <v>78</v>
      </c>
      <c r="BK223" s="205">
        <f t="shared" si="9"/>
        <v>0</v>
      </c>
      <c r="BL223" s="18" t="s">
        <v>169</v>
      </c>
      <c r="BM223" s="204" t="s">
        <v>1107</v>
      </c>
    </row>
    <row r="224" spans="1:65" s="2" customFormat="1" ht="16.5" customHeight="1">
      <c r="A224" s="35"/>
      <c r="B224" s="36"/>
      <c r="C224" s="193" t="s">
        <v>622</v>
      </c>
      <c r="D224" s="193" t="s">
        <v>164</v>
      </c>
      <c r="E224" s="194" t="s">
        <v>3310</v>
      </c>
      <c r="F224" s="195" t="s">
        <v>3311</v>
      </c>
      <c r="G224" s="196" t="s">
        <v>245</v>
      </c>
      <c r="H224" s="197">
        <v>22</v>
      </c>
      <c r="I224" s="198"/>
      <c r="J224" s="199">
        <f t="shared" si="0"/>
        <v>0</v>
      </c>
      <c r="K224" s="195" t="s">
        <v>19</v>
      </c>
      <c r="L224" s="40"/>
      <c r="M224" s="200" t="s">
        <v>19</v>
      </c>
      <c r="N224" s="201" t="s">
        <v>42</v>
      </c>
      <c r="O224" s="65"/>
      <c r="P224" s="202">
        <f t="shared" si="1"/>
        <v>0</v>
      </c>
      <c r="Q224" s="202">
        <v>0</v>
      </c>
      <c r="R224" s="202">
        <f t="shared" si="2"/>
        <v>0</v>
      </c>
      <c r="S224" s="202">
        <v>0</v>
      </c>
      <c r="T224" s="203">
        <f t="shared" si="3"/>
        <v>0</v>
      </c>
      <c r="U224" s="35"/>
      <c r="V224" s="35"/>
      <c r="W224" s="35"/>
      <c r="X224" s="35"/>
      <c r="Y224" s="35"/>
      <c r="Z224" s="35"/>
      <c r="AA224" s="35"/>
      <c r="AB224" s="35"/>
      <c r="AC224" s="35"/>
      <c r="AD224" s="35"/>
      <c r="AE224" s="35"/>
      <c r="AR224" s="204" t="s">
        <v>169</v>
      </c>
      <c r="AT224" s="204" t="s">
        <v>164</v>
      </c>
      <c r="AU224" s="204" t="s">
        <v>78</v>
      </c>
      <c r="AY224" s="18" t="s">
        <v>162</v>
      </c>
      <c r="BE224" s="205">
        <f t="shared" si="4"/>
        <v>0</v>
      </c>
      <c r="BF224" s="205">
        <f t="shared" si="5"/>
        <v>0</v>
      </c>
      <c r="BG224" s="205">
        <f t="shared" si="6"/>
        <v>0</v>
      </c>
      <c r="BH224" s="205">
        <f t="shared" si="7"/>
        <v>0</v>
      </c>
      <c r="BI224" s="205">
        <f t="shared" si="8"/>
        <v>0</v>
      </c>
      <c r="BJ224" s="18" t="s">
        <v>78</v>
      </c>
      <c r="BK224" s="205">
        <f t="shared" si="9"/>
        <v>0</v>
      </c>
      <c r="BL224" s="18" t="s">
        <v>169</v>
      </c>
      <c r="BM224" s="204" t="s">
        <v>1117</v>
      </c>
    </row>
    <row r="225" spans="1:65" s="2" customFormat="1" ht="16.5" customHeight="1">
      <c r="A225" s="35"/>
      <c r="B225" s="36"/>
      <c r="C225" s="193" t="s">
        <v>631</v>
      </c>
      <c r="D225" s="193" t="s">
        <v>164</v>
      </c>
      <c r="E225" s="194" t="s">
        <v>3312</v>
      </c>
      <c r="F225" s="195" t="s">
        <v>3313</v>
      </c>
      <c r="G225" s="196" t="s">
        <v>245</v>
      </c>
      <c r="H225" s="197">
        <v>130</v>
      </c>
      <c r="I225" s="198"/>
      <c r="J225" s="199">
        <f t="shared" ref="J225:J256" si="10">ROUND(I225*H225,2)</f>
        <v>0</v>
      </c>
      <c r="K225" s="195" t="s">
        <v>19</v>
      </c>
      <c r="L225" s="40"/>
      <c r="M225" s="200" t="s">
        <v>19</v>
      </c>
      <c r="N225" s="201" t="s">
        <v>42</v>
      </c>
      <c r="O225" s="65"/>
      <c r="P225" s="202">
        <f t="shared" ref="P225:P256" si="11">O225*H225</f>
        <v>0</v>
      </c>
      <c r="Q225" s="202">
        <v>0</v>
      </c>
      <c r="R225" s="202">
        <f t="shared" ref="R225:R256" si="12">Q225*H225</f>
        <v>0</v>
      </c>
      <c r="S225" s="202">
        <v>0</v>
      </c>
      <c r="T225" s="203">
        <f t="shared" ref="T225:T256" si="13">S225*H225</f>
        <v>0</v>
      </c>
      <c r="U225" s="35"/>
      <c r="V225" s="35"/>
      <c r="W225" s="35"/>
      <c r="X225" s="35"/>
      <c r="Y225" s="35"/>
      <c r="Z225" s="35"/>
      <c r="AA225" s="35"/>
      <c r="AB225" s="35"/>
      <c r="AC225" s="35"/>
      <c r="AD225" s="35"/>
      <c r="AE225" s="35"/>
      <c r="AR225" s="204" t="s">
        <v>169</v>
      </c>
      <c r="AT225" s="204" t="s">
        <v>164</v>
      </c>
      <c r="AU225" s="204" t="s">
        <v>78</v>
      </c>
      <c r="AY225" s="18" t="s">
        <v>162</v>
      </c>
      <c r="BE225" s="205">
        <f t="shared" ref="BE225:BE241" si="14">IF(N225="základní",J225,0)</f>
        <v>0</v>
      </c>
      <c r="BF225" s="205">
        <f t="shared" ref="BF225:BF241" si="15">IF(N225="snížená",J225,0)</f>
        <v>0</v>
      </c>
      <c r="BG225" s="205">
        <f t="shared" ref="BG225:BG241" si="16">IF(N225="zákl. přenesená",J225,0)</f>
        <v>0</v>
      </c>
      <c r="BH225" s="205">
        <f t="shared" ref="BH225:BH241" si="17">IF(N225="sníž. přenesená",J225,0)</f>
        <v>0</v>
      </c>
      <c r="BI225" s="205">
        <f t="shared" ref="BI225:BI241" si="18">IF(N225="nulová",J225,0)</f>
        <v>0</v>
      </c>
      <c r="BJ225" s="18" t="s">
        <v>78</v>
      </c>
      <c r="BK225" s="205">
        <f t="shared" ref="BK225:BK241" si="19">ROUND(I225*H225,2)</f>
        <v>0</v>
      </c>
      <c r="BL225" s="18" t="s">
        <v>169</v>
      </c>
      <c r="BM225" s="204" t="s">
        <v>1126</v>
      </c>
    </row>
    <row r="226" spans="1:65" s="2" customFormat="1" ht="16.5" customHeight="1">
      <c r="A226" s="35"/>
      <c r="B226" s="36"/>
      <c r="C226" s="193" t="s">
        <v>636</v>
      </c>
      <c r="D226" s="193" t="s">
        <v>164</v>
      </c>
      <c r="E226" s="194" t="s">
        <v>3314</v>
      </c>
      <c r="F226" s="195" t="s">
        <v>3315</v>
      </c>
      <c r="G226" s="196" t="s">
        <v>245</v>
      </c>
      <c r="H226" s="197">
        <v>1080</v>
      </c>
      <c r="I226" s="198"/>
      <c r="J226" s="199">
        <f t="shared" si="10"/>
        <v>0</v>
      </c>
      <c r="K226" s="195" t="s">
        <v>19</v>
      </c>
      <c r="L226" s="40"/>
      <c r="M226" s="200" t="s">
        <v>19</v>
      </c>
      <c r="N226" s="201" t="s">
        <v>42</v>
      </c>
      <c r="O226" s="65"/>
      <c r="P226" s="202">
        <f t="shared" si="11"/>
        <v>0</v>
      </c>
      <c r="Q226" s="202">
        <v>0</v>
      </c>
      <c r="R226" s="202">
        <f t="shared" si="12"/>
        <v>0</v>
      </c>
      <c r="S226" s="202">
        <v>0</v>
      </c>
      <c r="T226" s="203">
        <f t="shared" si="13"/>
        <v>0</v>
      </c>
      <c r="U226" s="35"/>
      <c r="V226" s="35"/>
      <c r="W226" s="35"/>
      <c r="X226" s="35"/>
      <c r="Y226" s="35"/>
      <c r="Z226" s="35"/>
      <c r="AA226" s="35"/>
      <c r="AB226" s="35"/>
      <c r="AC226" s="35"/>
      <c r="AD226" s="35"/>
      <c r="AE226" s="35"/>
      <c r="AR226" s="204" t="s">
        <v>169</v>
      </c>
      <c r="AT226" s="204" t="s">
        <v>164</v>
      </c>
      <c r="AU226" s="204" t="s">
        <v>78</v>
      </c>
      <c r="AY226" s="18" t="s">
        <v>162</v>
      </c>
      <c r="BE226" s="205">
        <f t="shared" si="14"/>
        <v>0</v>
      </c>
      <c r="BF226" s="205">
        <f t="shared" si="15"/>
        <v>0</v>
      </c>
      <c r="BG226" s="205">
        <f t="shared" si="16"/>
        <v>0</v>
      </c>
      <c r="BH226" s="205">
        <f t="shared" si="17"/>
        <v>0</v>
      </c>
      <c r="BI226" s="205">
        <f t="shared" si="18"/>
        <v>0</v>
      </c>
      <c r="BJ226" s="18" t="s">
        <v>78</v>
      </c>
      <c r="BK226" s="205">
        <f t="shared" si="19"/>
        <v>0</v>
      </c>
      <c r="BL226" s="18" t="s">
        <v>169</v>
      </c>
      <c r="BM226" s="204" t="s">
        <v>1137</v>
      </c>
    </row>
    <row r="227" spans="1:65" s="2" customFormat="1" ht="16.5" customHeight="1">
      <c r="A227" s="35"/>
      <c r="B227" s="36"/>
      <c r="C227" s="193" t="s">
        <v>643</v>
      </c>
      <c r="D227" s="193" t="s">
        <v>164</v>
      </c>
      <c r="E227" s="194" t="s">
        <v>3316</v>
      </c>
      <c r="F227" s="195" t="s">
        <v>3317</v>
      </c>
      <c r="G227" s="196" t="s">
        <v>245</v>
      </c>
      <c r="H227" s="197">
        <v>380</v>
      </c>
      <c r="I227" s="198"/>
      <c r="J227" s="199">
        <f t="shared" si="10"/>
        <v>0</v>
      </c>
      <c r="K227" s="195" t="s">
        <v>19</v>
      </c>
      <c r="L227" s="40"/>
      <c r="M227" s="200" t="s">
        <v>19</v>
      </c>
      <c r="N227" s="201" t="s">
        <v>42</v>
      </c>
      <c r="O227" s="65"/>
      <c r="P227" s="202">
        <f t="shared" si="11"/>
        <v>0</v>
      </c>
      <c r="Q227" s="202">
        <v>0</v>
      </c>
      <c r="R227" s="202">
        <f t="shared" si="12"/>
        <v>0</v>
      </c>
      <c r="S227" s="202">
        <v>0</v>
      </c>
      <c r="T227" s="203">
        <f t="shared" si="13"/>
        <v>0</v>
      </c>
      <c r="U227" s="35"/>
      <c r="V227" s="35"/>
      <c r="W227" s="35"/>
      <c r="X227" s="35"/>
      <c r="Y227" s="35"/>
      <c r="Z227" s="35"/>
      <c r="AA227" s="35"/>
      <c r="AB227" s="35"/>
      <c r="AC227" s="35"/>
      <c r="AD227" s="35"/>
      <c r="AE227" s="35"/>
      <c r="AR227" s="204" t="s">
        <v>169</v>
      </c>
      <c r="AT227" s="204" t="s">
        <v>164</v>
      </c>
      <c r="AU227" s="204" t="s">
        <v>78</v>
      </c>
      <c r="AY227" s="18" t="s">
        <v>162</v>
      </c>
      <c r="BE227" s="205">
        <f t="shared" si="14"/>
        <v>0</v>
      </c>
      <c r="BF227" s="205">
        <f t="shared" si="15"/>
        <v>0</v>
      </c>
      <c r="BG227" s="205">
        <f t="shared" si="16"/>
        <v>0</v>
      </c>
      <c r="BH227" s="205">
        <f t="shared" si="17"/>
        <v>0</v>
      </c>
      <c r="BI227" s="205">
        <f t="shared" si="18"/>
        <v>0</v>
      </c>
      <c r="BJ227" s="18" t="s">
        <v>78</v>
      </c>
      <c r="BK227" s="205">
        <f t="shared" si="19"/>
        <v>0</v>
      </c>
      <c r="BL227" s="18" t="s">
        <v>169</v>
      </c>
      <c r="BM227" s="204" t="s">
        <v>1148</v>
      </c>
    </row>
    <row r="228" spans="1:65" s="2" customFormat="1" ht="16.5" customHeight="1">
      <c r="A228" s="35"/>
      <c r="B228" s="36"/>
      <c r="C228" s="193" t="s">
        <v>658</v>
      </c>
      <c r="D228" s="193" t="s">
        <v>164</v>
      </c>
      <c r="E228" s="194" t="s">
        <v>3318</v>
      </c>
      <c r="F228" s="195" t="s">
        <v>3319</v>
      </c>
      <c r="G228" s="196" t="s">
        <v>245</v>
      </c>
      <c r="H228" s="197">
        <v>2490</v>
      </c>
      <c r="I228" s="198"/>
      <c r="J228" s="199">
        <f t="shared" si="10"/>
        <v>0</v>
      </c>
      <c r="K228" s="195" t="s">
        <v>19</v>
      </c>
      <c r="L228" s="40"/>
      <c r="M228" s="200" t="s">
        <v>19</v>
      </c>
      <c r="N228" s="201" t="s">
        <v>42</v>
      </c>
      <c r="O228" s="65"/>
      <c r="P228" s="202">
        <f t="shared" si="11"/>
        <v>0</v>
      </c>
      <c r="Q228" s="202">
        <v>0</v>
      </c>
      <c r="R228" s="202">
        <f t="shared" si="12"/>
        <v>0</v>
      </c>
      <c r="S228" s="202">
        <v>0</v>
      </c>
      <c r="T228" s="203">
        <f t="shared" si="13"/>
        <v>0</v>
      </c>
      <c r="U228" s="35"/>
      <c r="V228" s="35"/>
      <c r="W228" s="35"/>
      <c r="X228" s="35"/>
      <c r="Y228" s="35"/>
      <c r="Z228" s="35"/>
      <c r="AA228" s="35"/>
      <c r="AB228" s="35"/>
      <c r="AC228" s="35"/>
      <c r="AD228" s="35"/>
      <c r="AE228" s="35"/>
      <c r="AR228" s="204" t="s">
        <v>169</v>
      </c>
      <c r="AT228" s="204" t="s">
        <v>164</v>
      </c>
      <c r="AU228" s="204" t="s">
        <v>78</v>
      </c>
      <c r="AY228" s="18" t="s">
        <v>162</v>
      </c>
      <c r="BE228" s="205">
        <f t="shared" si="14"/>
        <v>0</v>
      </c>
      <c r="BF228" s="205">
        <f t="shared" si="15"/>
        <v>0</v>
      </c>
      <c r="BG228" s="205">
        <f t="shared" si="16"/>
        <v>0</v>
      </c>
      <c r="BH228" s="205">
        <f t="shared" si="17"/>
        <v>0</v>
      </c>
      <c r="BI228" s="205">
        <f t="shared" si="18"/>
        <v>0</v>
      </c>
      <c r="BJ228" s="18" t="s">
        <v>78</v>
      </c>
      <c r="BK228" s="205">
        <f t="shared" si="19"/>
        <v>0</v>
      </c>
      <c r="BL228" s="18" t="s">
        <v>169</v>
      </c>
      <c r="BM228" s="204" t="s">
        <v>1159</v>
      </c>
    </row>
    <row r="229" spans="1:65" s="2" customFormat="1" ht="16.5" customHeight="1">
      <c r="A229" s="35"/>
      <c r="B229" s="36"/>
      <c r="C229" s="193" t="s">
        <v>674</v>
      </c>
      <c r="D229" s="193" t="s">
        <v>164</v>
      </c>
      <c r="E229" s="194" t="s">
        <v>3320</v>
      </c>
      <c r="F229" s="195" t="s">
        <v>3321</v>
      </c>
      <c r="G229" s="196" t="s">
        <v>245</v>
      </c>
      <c r="H229" s="197">
        <v>3320</v>
      </c>
      <c r="I229" s="198"/>
      <c r="J229" s="199">
        <f t="shared" si="10"/>
        <v>0</v>
      </c>
      <c r="K229" s="195" t="s">
        <v>19</v>
      </c>
      <c r="L229" s="40"/>
      <c r="M229" s="200" t="s">
        <v>19</v>
      </c>
      <c r="N229" s="201" t="s">
        <v>42</v>
      </c>
      <c r="O229" s="65"/>
      <c r="P229" s="202">
        <f t="shared" si="11"/>
        <v>0</v>
      </c>
      <c r="Q229" s="202">
        <v>0</v>
      </c>
      <c r="R229" s="202">
        <f t="shared" si="12"/>
        <v>0</v>
      </c>
      <c r="S229" s="202">
        <v>0</v>
      </c>
      <c r="T229" s="203">
        <f t="shared" si="13"/>
        <v>0</v>
      </c>
      <c r="U229" s="35"/>
      <c r="V229" s="35"/>
      <c r="W229" s="35"/>
      <c r="X229" s="35"/>
      <c r="Y229" s="35"/>
      <c r="Z229" s="35"/>
      <c r="AA229" s="35"/>
      <c r="AB229" s="35"/>
      <c r="AC229" s="35"/>
      <c r="AD229" s="35"/>
      <c r="AE229" s="35"/>
      <c r="AR229" s="204" t="s">
        <v>169</v>
      </c>
      <c r="AT229" s="204" t="s">
        <v>164</v>
      </c>
      <c r="AU229" s="204" t="s">
        <v>78</v>
      </c>
      <c r="AY229" s="18" t="s">
        <v>162</v>
      </c>
      <c r="BE229" s="205">
        <f t="shared" si="14"/>
        <v>0</v>
      </c>
      <c r="BF229" s="205">
        <f t="shared" si="15"/>
        <v>0</v>
      </c>
      <c r="BG229" s="205">
        <f t="shared" si="16"/>
        <v>0</v>
      </c>
      <c r="BH229" s="205">
        <f t="shared" si="17"/>
        <v>0</v>
      </c>
      <c r="BI229" s="205">
        <f t="shared" si="18"/>
        <v>0</v>
      </c>
      <c r="BJ229" s="18" t="s">
        <v>78</v>
      </c>
      <c r="BK229" s="205">
        <f t="shared" si="19"/>
        <v>0</v>
      </c>
      <c r="BL229" s="18" t="s">
        <v>169</v>
      </c>
      <c r="BM229" s="204" t="s">
        <v>1169</v>
      </c>
    </row>
    <row r="230" spans="1:65" s="2" customFormat="1" ht="16.5" customHeight="1">
      <c r="A230" s="35"/>
      <c r="B230" s="36"/>
      <c r="C230" s="193" t="s">
        <v>678</v>
      </c>
      <c r="D230" s="193" t="s">
        <v>164</v>
      </c>
      <c r="E230" s="194" t="s">
        <v>3322</v>
      </c>
      <c r="F230" s="195" t="s">
        <v>3323</v>
      </c>
      <c r="G230" s="196" t="s">
        <v>245</v>
      </c>
      <c r="H230" s="197">
        <v>2880</v>
      </c>
      <c r="I230" s="198"/>
      <c r="J230" s="199">
        <f t="shared" si="10"/>
        <v>0</v>
      </c>
      <c r="K230" s="195" t="s">
        <v>19</v>
      </c>
      <c r="L230" s="40"/>
      <c r="M230" s="200" t="s">
        <v>19</v>
      </c>
      <c r="N230" s="201" t="s">
        <v>42</v>
      </c>
      <c r="O230" s="65"/>
      <c r="P230" s="202">
        <f t="shared" si="11"/>
        <v>0</v>
      </c>
      <c r="Q230" s="202">
        <v>0</v>
      </c>
      <c r="R230" s="202">
        <f t="shared" si="12"/>
        <v>0</v>
      </c>
      <c r="S230" s="202">
        <v>0</v>
      </c>
      <c r="T230" s="203">
        <f t="shared" si="13"/>
        <v>0</v>
      </c>
      <c r="U230" s="35"/>
      <c r="V230" s="35"/>
      <c r="W230" s="35"/>
      <c r="X230" s="35"/>
      <c r="Y230" s="35"/>
      <c r="Z230" s="35"/>
      <c r="AA230" s="35"/>
      <c r="AB230" s="35"/>
      <c r="AC230" s="35"/>
      <c r="AD230" s="35"/>
      <c r="AE230" s="35"/>
      <c r="AR230" s="204" t="s">
        <v>169</v>
      </c>
      <c r="AT230" s="204" t="s">
        <v>164</v>
      </c>
      <c r="AU230" s="204" t="s">
        <v>78</v>
      </c>
      <c r="AY230" s="18" t="s">
        <v>162</v>
      </c>
      <c r="BE230" s="205">
        <f t="shared" si="14"/>
        <v>0</v>
      </c>
      <c r="BF230" s="205">
        <f t="shared" si="15"/>
        <v>0</v>
      </c>
      <c r="BG230" s="205">
        <f t="shared" si="16"/>
        <v>0</v>
      </c>
      <c r="BH230" s="205">
        <f t="shared" si="17"/>
        <v>0</v>
      </c>
      <c r="BI230" s="205">
        <f t="shared" si="18"/>
        <v>0</v>
      </c>
      <c r="BJ230" s="18" t="s">
        <v>78</v>
      </c>
      <c r="BK230" s="205">
        <f t="shared" si="19"/>
        <v>0</v>
      </c>
      <c r="BL230" s="18" t="s">
        <v>169</v>
      </c>
      <c r="BM230" s="204" t="s">
        <v>1180</v>
      </c>
    </row>
    <row r="231" spans="1:65" s="2" customFormat="1" ht="16.5" customHeight="1">
      <c r="A231" s="35"/>
      <c r="B231" s="36"/>
      <c r="C231" s="193" t="s">
        <v>683</v>
      </c>
      <c r="D231" s="193" t="s">
        <v>164</v>
      </c>
      <c r="E231" s="194" t="s">
        <v>3324</v>
      </c>
      <c r="F231" s="195" t="s">
        <v>3325</v>
      </c>
      <c r="G231" s="196" t="s">
        <v>245</v>
      </c>
      <c r="H231" s="197">
        <v>150</v>
      </c>
      <c r="I231" s="198"/>
      <c r="J231" s="199">
        <f t="shared" si="10"/>
        <v>0</v>
      </c>
      <c r="K231" s="195" t="s">
        <v>19</v>
      </c>
      <c r="L231" s="40"/>
      <c r="M231" s="200" t="s">
        <v>19</v>
      </c>
      <c r="N231" s="201" t="s">
        <v>42</v>
      </c>
      <c r="O231" s="65"/>
      <c r="P231" s="202">
        <f t="shared" si="11"/>
        <v>0</v>
      </c>
      <c r="Q231" s="202">
        <v>0</v>
      </c>
      <c r="R231" s="202">
        <f t="shared" si="12"/>
        <v>0</v>
      </c>
      <c r="S231" s="202">
        <v>0</v>
      </c>
      <c r="T231" s="203">
        <f t="shared" si="13"/>
        <v>0</v>
      </c>
      <c r="U231" s="35"/>
      <c r="V231" s="35"/>
      <c r="W231" s="35"/>
      <c r="X231" s="35"/>
      <c r="Y231" s="35"/>
      <c r="Z231" s="35"/>
      <c r="AA231" s="35"/>
      <c r="AB231" s="35"/>
      <c r="AC231" s="35"/>
      <c r="AD231" s="35"/>
      <c r="AE231" s="35"/>
      <c r="AR231" s="204" t="s">
        <v>169</v>
      </c>
      <c r="AT231" s="204" t="s">
        <v>164</v>
      </c>
      <c r="AU231" s="204" t="s">
        <v>78</v>
      </c>
      <c r="AY231" s="18" t="s">
        <v>162</v>
      </c>
      <c r="BE231" s="205">
        <f t="shared" si="14"/>
        <v>0</v>
      </c>
      <c r="BF231" s="205">
        <f t="shared" si="15"/>
        <v>0</v>
      </c>
      <c r="BG231" s="205">
        <f t="shared" si="16"/>
        <v>0</v>
      </c>
      <c r="BH231" s="205">
        <f t="shared" si="17"/>
        <v>0</v>
      </c>
      <c r="BI231" s="205">
        <f t="shared" si="18"/>
        <v>0</v>
      </c>
      <c r="BJ231" s="18" t="s">
        <v>78</v>
      </c>
      <c r="BK231" s="205">
        <f t="shared" si="19"/>
        <v>0</v>
      </c>
      <c r="BL231" s="18" t="s">
        <v>169</v>
      </c>
      <c r="BM231" s="204" t="s">
        <v>1195</v>
      </c>
    </row>
    <row r="232" spans="1:65" s="2" customFormat="1" ht="16.5" customHeight="1">
      <c r="A232" s="35"/>
      <c r="B232" s="36"/>
      <c r="C232" s="193" t="s">
        <v>687</v>
      </c>
      <c r="D232" s="193" t="s">
        <v>164</v>
      </c>
      <c r="E232" s="194" t="s">
        <v>3326</v>
      </c>
      <c r="F232" s="195" t="s">
        <v>3327</v>
      </c>
      <c r="G232" s="196" t="s">
        <v>245</v>
      </c>
      <c r="H232" s="197">
        <v>120</v>
      </c>
      <c r="I232" s="198"/>
      <c r="J232" s="199">
        <f t="shared" si="10"/>
        <v>0</v>
      </c>
      <c r="K232" s="195" t="s">
        <v>19</v>
      </c>
      <c r="L232" s="40"/>
      <c r="M232" s="200" t="s">
        <v>19</v>
      </c>
      <c r="N232" s="201" t="s">
        <v>42</v>
      </c>
      <c r="O232" s="65"/>
      <c r="P232" s="202">
        <f t="shared" si="11"/>
        <v>0</v>
      </c>
      <c r="Q232" s="202">
        <v>0</v>
      </c>
      <c r="R232" s="202">
        <f t="shared" si="12"/>
        <v>0</v>
      </c>
      <c r="S232" s="202">
        <v>0</v>
      </c>
      <c r="T232" s="203">
        <f t="shared" si="13"/>
        <v>0</v>
      </c>
      <c r="U232" s="35"/>
      <c r="V232" s="35"/>
      <c r="W232" s="35"/>
      <c r="X232" s="35"/>
      <c r="Y232" s="35"/>
      <c r="Z232" s="35"/>
      <c r="AA232" s="35"/>
      <c r="AB232" s="35"/>
      <c r="AC232" s="35"/>
      <c r="AD232" s="35"/>
      <c r="AE232" s="35"/>
      <c r="AR232" s="204" t="s">
        <v>169</v>
      </c>
      <c r="AT232" s="204" t="s">
        <v>164</v>
      </c>
      <c r="AU232" s="204" t="s">
        <v>78</v>
      </c>
      <c r="AY232" s="18" t="s">
        <v>162</v>
      </c>
      <c r="BE232" s="205">
        <f t="shared" si="14"/>
        <v>0</v>
      </c>
      <c r="BF232" s="205">
        <f t="shared" si="15"/>
        <v>0</v>
      </c>
      <c r="BG232" s="205">
        <f t="shared" si="16"/>
        <v>0</v>
      </c>
      <c r="BH232" s="205">
        <f t="shared" si="17"/>
        <v>0</v>
      </c>
      <c r="BI232" s="205">
        <f t="shared" si="18"/>
        <v>0</v>
      </c>
      <c r="BJ232" s="18" t="s">
        <v>78</v>
      </c>
      <c r="BK232" s="205">
        <f t="shared" si="19"/>
        <v>0</v>
      </c>
      <c r="BL232" s="18" t="s">
        <v>169</v>
      </c>
      <c r="BM232" s="204" t="s">
        <v>1205</v>
      </c>
    </row>
    <row r="233" spans="1:65" s="2" customFormat="1" ht="16.5" customHeight="1">
      <c r="A233" s="35"/>
      <c r="B233" s="36"/>
      <c r="C233" s="193" t="s">
        <v>691</v>
      </c>
      <c r="D233" s="193" t="s">
        <v>164</v>
      </c>
      <c r="E233" s="194" t="s">
        <v>3328</v>
      </c>
      <c r="F233" s="195" t="s">
        <v>3329</v>
      </c>
      <c r="G233" s="196" t="s">
        <v>245</v>
      </c>
      <c r="H233" s="197">
        <v>200</v>
      </c>
      <c r="I233" s="198"/>
      <c r="J233" s="199">
        <f t="shared" si="10"/>
        <v>0</v>
      </c>
      <c r="K233" s="195" t="s">
        <v>19</v>
      </c>
      <c r="L233" s="40"/>
      <c r="M233" s="200" t="s">
        <v>19</v>
      </c>
      <c r="N233" s="201" t="s">
        <v>42</v>
      </c>
      <c r="O233" s="65"/>
      <c r="P233" s="202">
        <f t="shared" si="11"/>
        <v>0</v>
      </c>
      <c r="Q233" s="202">
        <v>0</v>
      </c>
      <c r="R233" s="202">
        <f t="shared" si="12"/>
        <v>0</v>
      </c>
      <c r="S233" s="202">
        <v>0</v>
      </c>
      <c r="T233" s="203">
        <f t="shared" si="13"/>
        <v>0</v>
      </c>
      <c r="U233" s="35"/>
      <c r="V233" s="35"/>
      <c r="W233" s="35"/>
      <c r="X233" s="35"/>
      <c r="Y233" s="35"/>
      <c r="Z233" s="35"/>
      <c r="AA233" s="35"/>
      <c r="AB233" s="35"/>
      <c r="AC233" s="35"/>
      <c r="AD233" s="35"/>
      <c r="AE233" s="35"/>
      <c r="AR233" s="204" t="s">
        <v>169</v>
      </c>
      <c r="AT233" s="204" t="s">
        <v>164</v>
      </c>
      <c r="AU233" s="204" t="s">
        <v>78</v>
      </c>
      <c r="AY233" s="18" t="s">
        <v>162</v>
      </c>
      <c r="BE233" s="205">
        <f t="shared" si="14"/>
        <v>0</v>
      </c>
      <c r="BF233" s="205">
        <f t="shared" si="15"/>
        <v>0</v>
      </c>
      <c r="BG233" s="205">
        <f t="shared" si="16"/>
        <v>0</v>
      </c>
      <c r="BH233" s="205">
        <f t="shared" si="17"/>
        <v>0</v>
      </c>
      <c r="BI233" s="205">
        <f t="shared" si="18"/>
        <v>0</v>
      </c>
      <c r="BJ233" s="18" t="s">
        <v>78</v>
      </c>
      <c r="BK233" s="205">
        <f t="shared" si="19"/>
        <v>0</v>
      </c>
      <c r="BL233" s="18" t="s">
        <v>169</v>
      </c>
      <c r="BM233" s="204" t="s">
        <v>1215</v>
      </c>
    </row>
    <row r="234" spans="1:65" s="2" customFormat="1" ht="16.5" customHeight="1">
      <c r="A234" s="35"/>
      <c r="B234" s="36"/>
      <c r="C234" s="193" t="s">
        <v>698</v>
      </c>
      <c r="D234" s="193" t="s">
        <v>164</v>
      </c>
      <c r="E234" s="194" t="s">
        <v>3330</v>
      </c>
      <c r="F234" s="195" t="s">
        <v>3331</v>
      </c>
      <c r="G234" s="196" t="s">
        <v>245</v>
      </c>
      <c r="H234" s="197">
        <v>600</v>
      </c>
      <c r="I234" s="198"/>
      <c r="J234" s="199">
        <f t="shared" si="10"/>
        <v>0</v>
      </c>
      <c r="K234" s="195" t="s">
        <v>19</v>
      </c>
      <c r="L234" s="40"/>
      <c r="M234" s="200" t="s">
        <v>19</v>
      </c>
      <c r="N234" s="201" t="s">
        <v>42</v>
      </c>
      <c r="O234" s="65"/>
      <c r="P234" s="202">
        <f t="shared" si="11"/>
        <v>0</v>
      </c>
      <c r="Q234" s="202">
        <v>0</v>
      </c>
      <c r="R234" s="202">
        <f t="shared" si="12"/>
        <v>0</v>
      </c>
      <c r="S234" s="202">
        <v>0</v>
      </c>
      <c r="T234" s="203">
        <f t="shared" si="13"/>
        <v>0</v>
      </c>
      <c r="U234" s="35"/>
      <c r="V234" s="35"/>
      <c r="W234" s="35"/>
      <c r="X234" s="35"/>
      <c r="Y234" s="35"/>
      <c r="Z234" s="35"/>
      <c r="AA234" s="35"/>
      <c r="AB234" s="35"/>
      <c r="AC234" s="35"/>
      <c r="AD234" s="35"/>
      <c r="AE234" s="35"/>
      <c r="AR234" s="204" t="s">
        <v>169</v>
      </c>
      <c r="AT234" s="204" t="s">
        <v>164</v>
      </c>
      <c r="AU234" s="204" t="s">
        <v>78</v>
      </c>
      <c r="AY234" s="18" t="s">
        <v>162</v>
      </c>
      <c r="BE234" s="205">
        <f t="shared" si="14"/>
        <v>0</v>
      </c>
      <c r="BF234" s="205">
        <f t="shared" si="15"/>
        <v>0</v>
      </c>
      <c r="BG234" s="205">
        <f t="shared" si="16"/>
        <v>0</v>
      </c>
      <c r="BH234" s="205">
        <f t="shared" si="17"/>
        <v>0</v>
      </c>
      <c r="BI234" s="205">
        <f t="shared" si="18"/>
        <v>0</v>
      </c>
      <c r="BJ234" s="18" t="s">
        <v>78</v>
      </c>
      <c r="BK234" s="205">
        <f t="shared" si="19"/>
        <v>0</v>
      </c>
      <c r="BL234" s="18" t="s">
        <v>169</v>
      </c>
      <c r="BM234" s="204" t="s">
        <v>1224</v>
      </c>
    </row>
    <row r="235" spans="1:65" s="2" customFormat="1" ht="16.5" customHeight="1">
      <c r="A235" s="35"/>
      <c r="B235" s="36"/>
      <c r="C235" s="193" t="s">
        <v>705</v>
      </c>
      <c r="D235" s="193" t="s">
        <v>164</v>
      </c>
      <c r="E235" s="194" t="s">
        <v>3332</v>
      </c>
      <c r="F235" s="195" t="s">
        <v>3333</v>
      </c>
      <c r="G235" s="196" t="s">
        <v>245</v>
      </c>
      <c r="H235" s="197">
        <v>1120</v>
      </c>
      <c r="I235" s="198"/>
      <c r="J235" s="199">
        <f t="shared" si="10"/>
        <v>0</v>
      </c>
      <c r="K235" s="195" t="s">
        <v>19</v>
      </c>
      <c r="L235" s="40"/>
      <c r="M235" s="200" t="s">
        <v>19</v>
      </c>
      <c r="N235" s="201" t="s">
        <v>42</v>
      </c>
      <c r="O235" s="65"/>
      <c r="P235" s="202">
        <f t="shared" si="11"/>
        <v>0</v>
      </c>
      <c r="Q235" s="202">
        <v>0</v>
      </c>
      <c r="R235" s="202">
        <f t="shared" si="12"/>
        <v>0</v>
      </c>
      <c r="S235" s="202">
        <v>0</v>
      </c>
      <c r="T235" s="203">
        <f t="shared" si="13"/>
        <v>0</v>
      </c>
      <c r="U235" s="35"/>
      <c r="V235" s="35"/>
      <c r="W235" s="35"/>
      <c r="X235" s="35"/>
      <c r="Y235" s="35"/>
      <c r="Z235" s="35"/>
      <c r="AA235" s="35"/>
      <c r="AB235" s="35"/>
      <c r="AC235" s="35"/>
      <c r="AD235" s="35"/>
      <c r="AE235" s="35"/>
      <c r="AR235" s="204" t="s">
        <v>169</v>
      </c>
      <c r="AT235" s="204" t="s">
        <v>164</v>
      </c>
      <c r="AU235" s="204" t="s">
        <v>78</v>
      </c>
      <c r="AY235" s="18" t="s">
        <v>162</v>
      </c>
      <c r="BE235" s="205">
        <f t="shared" si="14"/>
        <v>0</v>
      </c>
      <c r="BF235" s="205">
        <f t="shared" si="15"/>
        <v>0</v>
      </c>
      <c r="BG235" s="205">
        <f t="shared" si="16"/>
        <v>0</v>
      </c>
      <c r="BH235" s="205">
        <f t="shared" si="17"/>
        <v>0</v>
      </c>
      <c r="BI235" s="205">
        <f t="shared" si="18"/>
        <v>0</v>
      </c>
      <c r="BJ235" s="18" t="s">
        <v>78</v>
      </c>
      <c r="BK235" s="205">
        <f t="shared" si="19"/>
        <v>0</v>
      </c>
      <c r="BL235" s="18" t="s">
        <v>169</v>
      </c>
      <c r="BM235" s="204" t="s">
        <v>1233</v>
      </c>
    </row>
    <row r="236" spans="1:65" s="2" customFormat="1" ht="16.5" customHeight="1">
      <c r="A236" s="35"/>
      <c r="B236" s="36"/>
      <c r="C236" s="193" t="s">
        <v>709</v>
      </c>
      <c r="D236" s="193" t="s">
        <v>164</v>
      </c>
      <c r="E236" s="194" t="s">
        <v>3334</v>
      </c>
      <c r="F236" s="195" t="s">
        <v>3267</v>
      </c>
      <c r="G236" s="196" t="s">
        <v>245</v>
      </c>
      <c r="H236" s="197">
        <v>800</v>
      </c>
      <c r="I236" s="198"/>
      <c r="J236" s="199">
        <f t="shared" si="10"/>
        <v>0</v>
      </c>
      <c r="K236" s="195" t="s">
        <v>19</v>
      </c>
      <c r="L236" s="40"/>
      <c r="M236" s="200" t="s">
        <v>19</v>
      </c>
      <c r="N236" s="201" t="s">
        <v>42</v>
      </c>
      <c r="O236" s="65"/>
      <c r="P236" s="202">
        <f t="shared" si="11"/>
        <v>0</v>
      </c>
      <c r="Q236" s="202">
        <v>0</v>
      </c>
      <c r="R236" s="202">
        <f t="shared" si="12"/>
        <v>0</v>
      </c>
      <c r="S236" s="202">
        <v>0</v>
      </c>
      <c r="T236" s="203">
        <f t="shared" si="13"/>
        <v>0</v>
      </c>
      <c r="U236" s="35"/>
      <c r="V236" s="35"/>
      <c r="W236" s="35"/>
      <c r="X236" s="35"/>
      <c r="Y236" s="35"/>
      <c r="Z236" s="35"/>
      <c r="AA236" s="35"/>
      <c r="AB236" s="35"/>
      <c r="AC236" s="35"/>
      <c r="AD236" s="35"/>
      <c r="AE236" s="35"/>
      <c r="AR236" s="204" t="s">
        <v>169</v>
      </c>
      <c r="AT236" s="204" t="s">
        <v>164</v>
      </c>
      <c r="AU236" s="204" t="s">
        <v>78</v>
      </c>
      <c r="AY236" s="18" t="s">
        <v>162</v>
      </c>
      <c r="BE236" s="205">
        <f t="shared" si="14"/>
        <v>0</v>
      </c>
      <c r="BF236" s="205">
        <f t="shared" si="15"/>
        <v>0</v>
      </c>
      <c r="BG236" s="205">
        <f t="shared" si="16"/>
        <v>0</v>
      </c>
      <c r="BH236" s="205">
        <f t="shared" si="17"/>
        <v>0</v>
      </c>
      <c r="BI236" s="205">
        <f t="shared" si="18"/>
        <v>0</v>
      </c>
      <c r="BJ236" s="18" t="s">
        <v>78</v>
      </c>
      <c r="BK236" s="205">
        <f t="shared" si="19"/>
        <v>0</v>
      </c>
      <c r="BL236" s="18" t="s">
        <v>169</v>
      </c>
      <c r="BM236" s="204" t="s">
        <v>1243</v>
      </c>
    </row>
    <row r="237" spans="1:65" s="2" customFormat="1" ht="16.5" customHeight="1">
      <c r="A237" s="35"/>
      <c r="B237" s="36"/>
      <c r="C237" s="193" t="s">
        <v>715</v>
      </c>
      <c r="D237" s="193" t="s">
        <v>164</v>
      </c>
      <c r="E237" s="194" t="s">
        <v>3335</v>
      </c>
      <c r="F237" s="195" t="s">
        <v>3336</v>
      </c>
      <c r="G237" s="196" t="s">
        <v>245</v>
      </c>
      <c r="H237" s="197">
        <v>200</v>
      </c>
      <c r="I237" s="198"/>
      <c r="J237" s="199">
        <f t="shared" si="10"/>
        <v>0</v>
      </c>
      <c r="K237" s="195" t="s">
        <v>19</v>
      </c>
      <c r="L237" s="40"/>
      <c r="M237" s="200" t="s">
        <v>19</v>
      </c>
      <c r="N237" s="201" t="s">
        <v>42</v>
      </c>
      <c r="O237" s="65"/>
      <c r="P237" s="202">
        <f t="shared" si="11"/>
        <v>0</v>
      </c>
      <c r="Q237" s="202">
        <v>0</v>
      </c>
      <c r="R237" s="202">
        <f t="shared" si="12"/>
        <v>0</v>
      </c>
      <c r="S237" s="202">
        <v>0</v>
      </c>
      <c r="T237" s="203">
        <f t="shared" si="13"/>
        <v>0</v>
      </c>
      <c r="U237" s="35"/>
      <c r="V237" s="35"/>
      <c r="W237" s="35"/>
      <c r="X237" s="35"/>
      <c r="Y237" s="35"/>
      <c r="Z237" s="35"/>
      <c r="AA237" s="35"/>
      <c r="AB237" s="35"/>
      <c r="AC237" s="35"/>
      <c r="AD237" s="35"/>
      <c r="AE237" s="35"/>
      <c r="AR237" s="204" t="s">
        <v>169</v>
      </c>
      <c r="AT237" s="204" t="s">
        <v>164</v>
      </c>
      <c r="AU237" s="204" t="s">
        <v>78</v>
      </c>
      <c r="AY237" s="18" t="s">
        <v>162</v>
      </c>
      <c r="BE237" s="205">
        <f t="shared" si="14"/>
        <v>0</v>
      </c>
      <c r="BF237" s="205">
        <f t="shared" si="15"/>
        <v>0</v>
      </c>
      <c r="BG237" s="205">
        <f t="shared" si="16"/>
        <v>0</v>
      </c>
      <c r="BH237" s="205">
        <f t="shared" si="17"/>
        <v>0</v>
      </c>
      <c r="BI237" s="205">
        <f t="shared" si="18"/>
        <v>0</v>
      </c>
      <c r="BJ237" s="18" t="s">
        <v>78</v>
      </c>
      <c r="BK237" s="205">
        <f t="shared" si="19"/>
        <v>0</v>
      </c>
      <c r="BL237" s="18" t="s">
        <v>169</v>
      </c>
      <c r="BM237" s="204" t="s">
        <v>1252</v>
      </c>
    </row>
    <row r="238" spans="1:65" s="2" customFormat="1" ht="16.5" customHeight="1">
      <c r="A238" s="35"/>
      <c r="B238" s="36"/>
      <c r="C238" s="193" t="s">
        <v>719</v>
      </c>
      <c r="D238" s="193" t="s">
        <v>164</v>
      </c>
      <c r="E238" s="194" t="s">
        <v>3337</v>
      </c>
      <c r="F238" s="195" t="s">
        <v>3338</v>
      </c>
      <c r="G238" s="196" t="s">
        <v>2204</v>
      </c>
      <c r="H238" s="197">
        <v>30</v>
      </c>
      <c r="I238" s="198"/>
      <c r="J238" s="199">
        <f t="shared" si="10"/>
        <v>0</v>
      </c>
      <c r="K238" s="195" t="s">
        <v>19</v>
      </c>
      <c r="L238" s="40"/>
      <c r="M238" s="200" t="s">
        <v>19</v>
      </c>
      <c r="N238" s="201" t="s">
        <v>42</v>
      </c>
      <c r="O238" s="65"/>
      <c r="P238" s="202">
        <f t="shared" si="11"/>
        <v>0</v>
      </c>
      <c r="Q238" s="202">
        <v>0</v>
      </c>
      <c r="R238" s="202">
        <f t="shared" si="12"/>
        <v>0</v>
      </c>
      <c r="S238" s="202">
        <v>0</v>
      </c>
      <c r="T238" s="203">
        <f t="shared" si="13"/>
        <v>0</v>
      </c>
      <c r="U238" s="35"/>
      <c r="V238" s="35"/>
      <c r="W238" s="35"/>
      <c r="X238" s="35"/>
      <c r="Y238" s="35"/>
      <c r="Z238" s="35"/>
      <c r="AA238" s="35"/>
      <c r="AB238" s="35"/>
      <c r="AC238" s="35"/>
      <c r="AD238" s="35"/>
      <c r="AE238" s="35"/>
      <c r="AR238" s="204" t="s">
        <v>169</v>
      </c>
      <c r="AT238" s="204" t="s">
        <v>164</v>
      </c>
      <c r="AU238" s="204" t="s">
        <v>78</v>
      </c>
      <c r="AY238" s="18" t="s">
        <v>162</v>
      </c>
      <c r="BE238" s="205">
        <f t="shared" si="14"/>
        <v>0</v>
      </c>
      <c r="BF238" s="205">
        <f t="shared" si="15"/>
        <v>0</v>
      </c>
      <c r="BG238" s="205">
        <f t="shared" si="16"/>
        <v>0</v>
      </c>
      <c r="BH238" s="205">
        <f t="shared" si="17"/>
        <v>0</v>
      </c>
      <c r="BI238" s="205">
        <f t="shared" si="18"/>
        <v>0</v>
      </c>
      <c r="BJ238" s="18" t="s">
        <v>78</v>
      </c>
      <c r="BK238" s="205">
        <f t="shared" si="19"/>
        <v>0</v>
      </c>
      <c r="BL238" s="18" t="s">
        <v>169</v>
      </c>
      <c r="BM238" s="204" t="s">
        <v>1260</v>
      </c>
    </row>
    <row r="239" spans="1:65" s="2" customFormat="1" ht="16.5" customHeight="1">
      <c r="A239" s="35"/>
      <c r="B239" s="36"/>
      <c r="C239" s="193" t="s">
        <v>723</v>
      </c>
      <c r="D239" s="193" t="s">
        <v>164</v>
      </c>
      <c r="E239" s="194" t="s">
        <v>3339</v>
      </c>
      <c r="F239" s="195" t="s">
        <v>3340</v>
      </c>
      <c r="G239" s="196" t="s">
        <v>2926</v>
      </c>
      <c r="H239" s="197">
        <v>1</v>
      </c>
      <c r="I239" s="198"/>
      <c r="J239" s="199">
        <f t="shared" si="10"/>
        <v>0</v>
      </c>
      <c r="K239" s="195" t="s">
        <v>19</v>
      </c>
      <c r="L239" s="40"/>
      <c r="M239" s="200" t="s">
        <v>19</v>
      </c>
      <c r="N239" s="201" t="s">
        <v>42</v>
      </c>
      <c r="O239" s="65"/>
      <c r="P239" s="202">
        <f t="shared" si="11"/>
        <v>0</v>
      </c>
      <c r="Q239" s="202">
        <v>0</v>
      </c>
      <c r="R239" s="202">
        <f t="shared" si="12"/>
        <v>0</v>
      </c>
      <c r="S239" s="202">
        <v>0</v>
      </c>
      <c r="T239" s="203">
        <f t="shared" si="13"/>
        <v>0</v>
      </c>
      <c r="U239" s="35"/>
      <c r="V239" s="35"/>
      <c r="W239" s="35"/>
      <c r="X239" s="35"/>
      <c r="Y239" s="35"/>
      <c r="Z239" s="35"/>
      <c r="AA239" s="35"/>
      <c r="AB239" s="35"/>
      <c r="AC239" s="35"/>
      <c r="AD239" s="35"/>
      <c r="AE239" s="35"/>
      <c r="AR239" s="204" t="s">
        <v>169</v>
      </c>
      <c r="AT239" s="204" t="s">
        <v>164</v>
      </c>
      <c r="AU239" s="204" t="s">
        <v>78</v>
      </c>
      <c r="AY239" s="18" t="s">
        <v>162</v>
      </c>
      <c r="BE239" s="205">
        <f t="shared" si="14"/>
        <v>0</v>
      </c>
      <c r="BF239" s="205">
        <f t="shared" si="15"/>
        <v>0</v>
      </c>
      <c r="BG239" s="205">
        <f t="shared" si="16"/>
        <v>0</v>
      </c>
      <c r="BH239" s="205">
        <f t="shared" si="17"/>
        <v>0</v>
      </c>
      <c r="BI239" s="205">
        <f t="shared" si="18"/>
        <v>0</v>
      </c>
      <c r="BJ239" s="18" t="s">
        <v>78</v>
      </c>
      <c r="BK239" s="205">
        <f t="shared" si="19"/>
        <v>0</v>
      </c>
      <c r="BL239" s="18" t="s">
        <v>169</v>
      </c>
      <c r="BM239" s="204" t="s">
        <v>1268</v>
      </c>
    </row>
    <row r="240" spans="1:65" s="2" customFormat="1" ht="16.5" customHeight="1">
      <c r="A240" s="35"/>
      <c r="B240" s="36"/>
      <c r="C240" s="193" t="s">
        <v>729</v>
      </c>
      <c r="D240" s="193" t="s">
        <v>164</v>
      </c>
      <c r="E240" s="194" t="s">
        <v>3341</v>
      </c>
      <c r="F240" s="195" t="s">
        <v>3342</v>
      </c>
      <c r="G240" s="196" t="s">
        <v>250</v>
      </c>
      <c r="H240" s="197">
        <v>1</v>
      </c>
      <c r="I240" s="198"/>
      <c r="J240" s="199">
        <f t="shared" si="10"/>
        <v>0</v>
      </c>
      <c r="K240" s="195" t="s">
        <v>19</v>
      </c>
      <c r="L240" s="40"/>
      <c r="M240" s="200" t="s">
        <v>19</v>
      </c>
      <c r="N240" s="201" t="s">
        <v>42</v>
      </c>
      <c r="O240" s="65"/>
      <c r="P240" s="202">
        <f t="shared" si="11"/>
        <v>0</v>
      </c>
      <c r="Q240" s="202">
        <v>0</v>
      </c>
      <c r="R240" s="202">
        <f t="shared" si="12"/>
        <v>0</v>
      </c>
      <c r="S240" s="202">
        <v>0</v>
      </c>
      <c r="T240" s="203">
        <f t="shared" si="13"/>
        <v>0</v>
      </c>
      <c r="U240" s="35"/>
      <c r="V240" s="35"/>
      <c r="W240" s="35"/>
      <c r="X240" s="35"/>
      <c r="Y240" s="35"/>
      <c r="Z240" s="35"/>
      <c r="AA240" s="35"/>
      <c r="AB240" s="35"/>
      <c r="AC240" s="35"/>
      <c r="AD240" s="35"/>
      <c r="AE240" s="35"/>
      <c r="AR240" s="204" t="s">
        <v>169</v>
      </c>
      <c r="AT240" s="204" t="s">
        <v>164</v>
      </c>
      <c r="AU240" s="204" t="s">
        <v>78</v>
      </c>
      <c r="AY240" s="18" t="s">
        <v>162</v>
      </c>
      <c r="BE240" s="205">
        <f t="shared" si="14"/>
        <v>0</v>
      </c>
      <c r="BF240" s="205">
        <f t="shared" si="15"/>
        <v>0</v>
      </c>
      <c r="BG240" s="205">
        <f t="shared" si="16"/>
        <v>0</v>
      </c>
      <c r="BH240" s="205">
        <f t="shared" si="17"/>
        <v>0</v>
      </c>
      <c r="BI240" s="205">
        <f t="shared" si="18"/>
        <v>0</v>
      </c>
      <c r="BJ240" s="18" t="s">
        <v>78</v>
      </c>
      <c r="BK240" s="205">
        <f t="shared" si="19"/>
        <v>0</v>
      </c>
      <c r="BL240" s="18" t="s">
        <v>169</v>
      </c>
      <c r="BM240" s="204" t="s">
        <v>1276</v>
      </c>
    </row>
    <row r="241" spans="1:65" s="2" customFormat="1" ht="16.5" customHeight="1">
      <c r="A241" s="35"/>
      <c r="B241" s="36"/>
      <c r="C241" s="193" t="s">
        <v>735</v>
      </c>
      <c r="D241" s="193" t="s">
        <v>164</v>
      </c>
      <c r="E241" s="194" t="s">
        <v>3343</v>
      </c>
      <c r="F241" s="195" t="s">
        <v>3344</v>
      </c>
      <c r="G241" s="196" t="s">
        <v>2204</v>
      </c>
      <c r="H241" s="197">
        <v>800</v>
      </c>
      <c r="I241" s="198"/>
      <c r="J241" s="199">
        <f t="shared" si="10"/>
        <v>0</v>
      </c>
      <c r="K241" s="195" t="s">
        <v>19</v>
      </c>
      <c r="L241" s="40"/>
      <c r="M241" s="200" t="s">
        <v>19</v>
      </c>
      <c r="N241" s="201" t="s">
        <v>42</v>
      </c>
      <c r="O241" s="65"/>
      <c r="P241" s="202">
        <f t="shared" si="11"/>
        <v>0</v>
      </c>
      <c r="Q241" s="202">
        <v>0</v>
      </c>
      <c r="R241" s="202">
        <f t="shared" si="12"/>
        <v>0</v>
      </c>
      <c r="S241" s="202">
        <v>0</v>
      </c>
      <c r="T241" s="203">
        <f t="shared" si="13"/>
        <v>0</v>
      </c>
      <c r="U241" s="35"/>
      <c r="V241" s="35"/>
      <c r="W241" s="35"/>
      <c r="X241" s="35"/>
      <c r="Y241" s="35"/>
      <c r="Z241" s="35"/>
      <c r="AA241" s="35"/>
      <c r="AB241" s="35"/>
      <c r="AC241" s="35"/>
      <c r="AD241" s="35"/>
      <c r="AE241" s="35"/>
      <c r="AR241" s="204" t="s">
        <v>169</v>
      </c>
      <c r="AT241" s="204" t="s">
        <v>164</v>
      </c>
      <c r="AU241" s="204" t="s">
        <v>78</v>
      </c>
      <c r="AY241" s="18" t="s">
        <v>162</v>
      </c>
      <c r="BE241" s="205">
        <f t="shared" si="14"/>
        <v>0</v>
      </c>
      <c r="BF241" s="205">
        <f t="shared" si="15"/>
        <v>0</v>
      </c>
      <c r="BG241" s="205">
        <f t="shared" si="16"/>
        <v>0</v>
      </c>
      <c r="BH241" s="205">
        <f t="shared" si="17"/>
        <v>0</v>
      </c>
      <c r="BI241" s="205">
        <f t="shared" si="18"/>
        <v>0</v>
      </c>
      <c r="BJ241" s="18" t="s">
        <v>78</v>
      </c>
      <c r="BK241" s="205">
        <f t="shared" si="19"/>
        <v>0</v>
      </c>
      <c r="BL241" s="18" t="s">
        <v>169</v>
      </c>
      <c r="BM241" s="204" t="s">
        <v>1287</v>
      </c>
    </row>
    <row r="242" spans="1:65" s="12" customFormat="1" ht="25.9" customHeight="1">
      <c r="B242" s="177"/>
      <c r="C242" s="178"/>
      <c r="D242" s="179" t="s">
        <v>70</v>
      </c>
      <c r="E242" s="180" t="s">
        <v>3134</v>
      </c>
      <c r="F242" s="180" t="s">
        <v>3345</v>
      </c>
      <c r="G242" s="178"/>
      <c r="H242" s="178"/>
      <c r="I242" s="181"/>
      <c r="J242" s="182">
        <f>BK242</f>
        <v>0</v>
      </c>
      <c r="K242" s="178"/>
      <c r="L242" s="183"/>
      <c r="M242" s="184"/>
      <c r="N242" s="185"/>
      <c r="O242" s="185"/>
      <c r="P242" s="186">
        <f>SUM(P243:P245)</f>
        <v>0</v>
      </c>
      <c r="Q242" s="185"/>
      <c r="R242" s="186">
        <f>SUM(R243:R245)</f>
        <v>0</v>
      </c>
      <c r="S242" s="185"/>
      <c r="T242" s="187">
        <f>SUM(T243:T245)</f>
        <v>0</v>
      </c>
      <c r="AR242" s="188" t="s">
        <v>78</v>
      </c>
      <c r="AT242" s="189" t="s">
        <v>70</v>
      </c>
      <c r="AU242" s="189" t="s">
        <v>71</v>
      </c>
      <c r="AY242" s="188" t="s">
        <v>162</v>
      </c>
      <c r="BK242" s="190">
        <f>SUM(BK243:BK245)</f>
        <v>0</v>
      </c>
    </row>
    <row r="243" spans="1:65" s="2" customFormat="1" ht="16.5" customHeight="1">
      <c r="A243" s="35"/>
      <c r="B243" s="36"/>
      <c r="C243" s="193" t="s">
        <v>739</v>
      </c>
      <c r="D243" s="193" t="s">
        <v>164</v>
      </c>
      <c r="E243" s="194" t="s">
        <v>3136</v>
      </c>
      <c r="F243" s="195" t="s">
        <v>3346</v>
      </c>
      <c r="G243" s="196" t="s">
        <v>2204</v>
      </c>
      <c r="H243" s="197">
        <v>130</v>
      </c>
      <c r="I243" s="198"/>
      <c r="J243" s="199">
        <f>ROUND(I243*H243,2)</f>
        <v>0</v>
      </c>
      <c r="K243" s="195" t="s">
        <v>19</v>
      </c>
      <c r="L243" s="40"/>
      <c r="M243" s="200" t="s">
        <v>19</v>
      </c>
      <c r="N243" s="201" t="s">
        <v>42</v>
      </c>
      <c r="O243" s="65"/>
      <c r="P243" s="202">
        <f>O243*H243</f>
        <v>0</v>
      </c>
      <c r="Q243" s="202">
        <v>0</v>
      </c>
      <c r="R243" s="202">
        <f>Q243*H243</f>
        <v>0</v>
      </c>
      <c r="S243" s="202">
        <v>0</v>
      </c>
      <c r="T243" s="203">
        <f>S243*H243</f>
        <v>0</v>
      </c>
      <c r="U243" s="35"/>
      <c r="V243" s="35"/>
      <c r="W243" s="35"/>
      <c r="X243" s="35"/>
      <c r="Y243" s="35"/>
      <c r="Z243" s="35"/>
      <c r="AA243" s="35"/>
      <c r="AB243" s="35"/>
      <c r="AC243" s="35"/>
      <c r="AD243" s="35"/>
      <c r="AE243" s="35"/>
      <c r="AR243" s="204" t="s">
        <v>169</v>
      </c>
      <c r="AT243" s="204" t="s">
        <v>164</v>
      </c>
      <c r="AU243" s="204" t="s">
        <v>78</v>
      </c>
      <c r="AY243" s="18" t="s">
        <v>162</v>
      </c>
      <c r="BE243" s="205">
        <f>IF(N243="základní",J243,0)</f>
        <v>0</v>
      </c>
      <c r="BF243" s="205">
        <f>IF(N243="snížená",J243,0)</f>
        <v>0</v>
      </c>
      <c r="BG243" s="205">
        <f>IF(N243="zákl. přenesená",J243,0)</f>
        <v>0</v>
      </c>
      <c r="BH243" s="205">
        <f>IF(N243="sníž. přenesená",J243,0)</f>
        <v>0</v>
      </c>
      <c r="BI243" s="205">
        <f>IF(N243="nulová",J243,0)</f>
        <v>0</v>
      </c>
      <c r="BJ243" s="18" t="s">
        <v>78</v>
      </c>
      <c r="BK243" s="205">
        <f>ROUND(I243*H243,2)</f>
        <v>0</v>
      </c>
      <c r="BL243" s="18" t="s">
        <v>169</v>
      </c>
      <c r="BM243" s="204" t="s">
        <v>1296</v>
      </c>
    </row>
    <row r="244" spans="1:65" s="2" customFormat="1" ht="16.5" customHeight="1">
      <c r="A244" s="35"/>
      <c r="B244" s="36"/>
      <c r="C244" s="193" t="s">
        <v>748</v>
      </c>
      <c r="D244" s="193" t="s">
        <v>164</v>
      </c>
      <c r="E244" s="194" t="s">
        <v>3137</v>
      </c>
      <c r="F244" s="195" t="s">
        <v>3347</v>
      </c>
      <c r="G244" s="196" t="s">
        <v>245</v>
      </c>
      <c r="H244" s="197">
        <v>650</v>
      </c>
      <c r="I244" s="198"/>
      <c r="J244" s="199">
        <f>ROUND(I244*H244,2)</f>
        <v>0</v>
      </c>
      <c r="K244" s="195" t="s">
        <v>19</v>
      </c>
      <c r="L244" s="40"/>
      <c r="M244" s="200" t="s">
        <v>19</v>
      </c>
      <c r="N244" s="201" t="s">
        <v>42</v>
      </c>
      <c r="O244" s="65"/>
      <c r="P244" s="202">
        <f>O244*H244</f>
        <v>0</v>
      </c>
      <c r="Q244" s="202">
        <v>0</v>
      </c>
      <c r="R244" s="202">
        <f>Q244*H244</f>
        <v>0</v>
      </c>
      <c r="S244" s="202">
        <v>0</v>
      </c>
      <c r="T244" s="203">
        <f>S244*H244</f>
        <v>0</v>
      </c>
      <c r="U244" s="35"/>
      <c r="V244" s="35"/>
      <c r="W244" s="35"/>
      <c r="X244" s="35"/>
      <c r="Y244" s="35"/>
      <c r="Z244" s="35"/>
      <c r="AA244" s="35"/>
      <c r="AB244" s="35"/>
      <c r="AC244" s="35"/>
      <c r="AD244" s="35"/>
      <c r="AE244" s="35"/>
      <c r="AR244" s="204" t="s">
        <v>169</v>
      </c>
      <c r="AT244" s="204" t="s">
        <v>164</v>
      </c>
      <c r="AU244" s="204" t="s">
        <v>78</v>
      </c>
      <c r="AY244" s="18" t="s">
        <v>162</v>
      </c>
      <c r="BE244" s="205">
        <f>IF(N244="základní",J244,0)</f>
        <v>0</v>
      </c>
      <c r="BF244" s="205">
        <f>IF(N244="snížená",J244,0)</f>
        <v>0</v>
      </c>
      <c r="BG244" s="205">
        <f>IF(N244="zákl. přenesená",J244,0)</f>
        <v>0</v>
      </c>
      <c r="BH244" s="205">
        <f>IF(N244="sníž. přenesená",J244,0)</f>
        <v>0</v>
      </c>
      <c r="BI244" s="205">
        <f>IF(N244="nulová",J244,0)</f>
        <v>0</v>
      </c>
      <c r="BJ244" s="18" t="s">
        <v>78</v>
      </c>
      <c r="BK244" s="205">
        <f>ROUND(I244*H244,2)</f>
        <v>0</v>
      </c>
      <c r="BL244" s="18" t="s">
        <v>169</v>
      </c>
      <c r="BM244" s="204" t="s">
        <v>1306</v>
      </c>
    </row>
    <row r="245" spans="1:65" s="2" customFormat="1" ht="16.5" customHeight="1">
      <c r="A245" s="35"/>
      <c r="B245" s="36"/>
      <c r="C245" s="193" t="s">
        <v>753</v>
      </c>
      <c r="D245" s="193" t="s">
        <v>164</v>
      </c>
      <c r="E245" s="194" t="s">
        <v>3139</v>
      </c>
      <c r="F245" s="195" t="s">
        <v>3348</v>
      </c>
      <c r="G245" s="196" t="s">
        <v>2204</v>
      </c>
      <c r="H245" s="197">
        <v>20</v>
      </c>
      <c r="I245" s="198"/>
      <c r="J245" s="199">
        <f>ROUND(I245*H245,2)</f>
        <v>0</v>
      </c>
      <c r="K245" s="195" t="s">
        <v>19</v>
      </c>
      <c r="L245" s="40"/>
      <c r="M245" s="200" t="s">
        <v>19</v>
      </c>
      <c r="N245" s="201" t="s">
        <v>42</v>
      </c>
      <c r="O245" s="65"/>
      <c r="P245" s="202">
        <f>O245*H245</f>
        <v>0</v>
      </c>
      <c r="Q245" s="202">
        <v>0</v>
      </c>
      <c r="R245" s="202">
        <f>Q245*H245</f>
        <v>0</v>
      </c>
      <c r="S245" s="202">
        <v>0</v>
      </c>
      <c r="T245" s="203">
        <f>S245*H245</f>
        <v>0</v>
      </c>
      <c r="U245" s="35"/>
      <c r="V245" s="35"/>
      <c r="W245" s="35"/>
      <c r="X245" s="35"/>
      <c r="Y245" s="35"/>
      <c r="Z245" s="35"/>
      <c r="AA245" s="35"/>
      <c r="AB245" s="35"/>
      <c r="AC245" s="35"/>
      <c r="AD245" s="35"/>
      <c r="AE245" s="35"/>
      <c r="AR245" s="204" t="s">
        <v>169</v>
      </c>
      <c r="AT245" s="204" t="s">
        <v>164</v>
      </c>
      <c r="AU245" s="204" t="s">
        <v>78</v>
      </c>
      <c r="AY245" s="18" t="s">
        <v>162</v>
      </c>
      <c r="BE245" s="205">
        <f>IF(N245="základní",J245,0)</f>
        <v>0</v>
      </c>
      <c r="BF245" s="205">
        <f>IF(N245="snížená",J245,0)</f>
        <v>0</v>
      </c>
      <c r="BG245" s="205">
        <f>IF(N245="zákl. přenesená",J245,0)</f>
        <v>0</v>
      </c>
      <c r="BH245" s="205">
        <f>IF(N245="sníž. přenesená",J245,0)</f>
        <v>0</v>
      </c>
      <c r="BI245" s="205">
        <f>IF(N245="nulová",J245,0)</f>
        <v>0</v>
      </c>
      <c r="BJ245" s="18" t="s">
        <v>78</v>
      </c>
      <c r="BK245" s="205">
        <f>ROUND(I245*H245,2)</f>
        <v>0</v>
      </c>
      <c r="BL245" s="18" t="s">
        <v>169</v>
      </c>
      <c r="BM245" s="204" t="s">
        <v>1315</v>
      </c>
    </row>
    <row r="246" spans="1:65" s="12" customFormat="1" ht="25.9" customHeight="1">
      <c r="B246" s="177"/>
      <c r="C246" s="178"/>
      <c r="D246" s="179" t="s">
        <v>70</v>
      </c>
      <c r="E246" s="180" t="s">
        <v>3349</v>
      </c>
      <c r="F246" s="180" t="s">
        <v>3350</v>
      </c>
      <c r="G246" s="178"/>
      <c r="H246" s="178"/>
      <c r="I246" s="181"/>
      <c r="J246" s="182">
        <f>BK246</f>
        <v>0</v>
      </c>
      <c r="K246" s="178"/>
      <c r="L246" s="183"/>
      <c r="M246" s="184"/>
      <c r="N246" s="185"/>
      <c r="O246" s="185"/>
      <c r="P246" s="186">
        <f>SUM(P247:P257)</f>
        <v>0</v>
      </c>
      <c r="Q246" s="185"/>
      <c r="R246" s="186">
        <f>SUM(R247:R257)</f>
        <v>0</v>
      </c>
      <c r="S246" s="185"/>
      <c r="T246" s="187">
        <f>SUM(T247:T257)</f>
        <v>0</v>
      </c>
      <c r="AR246" s="188" t="s">
        <v>78</v>
      </c>
      <c r="AT246" s="189" t="s">
        <v>70</v>
      </c>
      <c r="AU246" s="189" t="s">
        <v>71</v>
      </c>
      <c r="AY246" s="188" t="s">
        <v>162</v>
      </c>
      <c r="BK246" s="190">
        <f>SUM(BK247:BK257)</f>
        <v>0</v>
      </c>
    </row>
    <row r="247" spans="1:65" s="2" customFormat="1" ht="16.5" customHeight="1">
      <c r="A247" s="35"/>
      <c r="B247" s="36"/>
      <c r="C247" s="193" t="s">
        <v>761</v>
      </c>
      <c r="D247" s="193" t="s">
        <v>164</v>
      </c>
      <c r="E247" s="194" t="s">
        <v>3351</v>
      </c>
      <c r="F247" s="195" t="s">
        <v>3352</v>
      </c>
      <c r="G247" s="196" t="s">
        <v>245</v>
      </c>
      <c r="H247" s="197">
        <v>760</v>
      </c>
      <c r="I247" s="198"/>
      <c r="J247" s="199">
        <f t="shared" ref="J247:J257" si="20">ROUND(I247*H247,2)</f>
        <v>0</v>
      </c>
      <c r="K247" s="195" t="s">
        <v>19</v>
      </c>
      <c r="L247" s="40"/>
      <c r="M247" s="200" t="s">
        <v>19</v>
      </c>
      <c r="N247" s="201" t="s">
        <v>42</v>
      </c>
      <c r="O247" s="65"/>
      <c r="P247" s="202">
        <f t="shared" ref="P247:P257" si="21">O247*H247</f>
        <v>0</v>
      </c>
      <c r="Q247" s="202">
        <v>0</v>
      </c>
      <c r="R247" s="202">
        <f t="shared" ref="R247:R257" si="22">Q247*H247</f>
        <v>0</v>
      </c>
      <c r="S247" s="202">
        <v>0</v>
      </c>
      <c r="T247" s="203">
        <f t="shared" ref="T247:T257" si="23">S247*H247</f>
        <v>0</v>
      </c>
      <c r="U247" s="35"/>
      <c r="V247" s="35"/>
      <c r="W247" s="35"/>
      <c r="X247" s="35"/>
      <c r="Y247" s="35"/>
      <c r="Z247" s="35"/>
      <c r="AA247" s="35"/>
      <c r="AB247" s="35"/>
      <c r="AC247" s="35"/>
      <c r="AD247" s="35"/>
      <c r="AE247" s="35"/>
      <c r="AR247" s="204" t="s">
        <v>169</v>
      </c>
      <c r="AT247" s="204" t="s">
        <v>164</v>
      </c>
      <c r="AU247" s="204" t="s">
        <v>78</v>
      </c>
      <c r="AY247" s="18" t="s">
        <v>162</v>
      </c>
      <c r="BE247" s="205">
        <f t="shared" ref="BE247:BE257" si="24">IF(N247="základní",J247,0)</f>
        <v>0</v>
      </c>
      <c r="BF247" s="205">
        <f t="shared" ref="BF247:BF257" si="25">IF(N247="snížená",J247,0)</f>
        <v>0</v>
      </c>
      <c r="BG247" s="205">
        <f t="shared" ref="BG247:BG257" si="26">IF(N247="zákl. přenesená",J247,0)</f>
        <v>0</v>
      </c>
      <c r="BH247" s="205">
        <f t="shared" ref="BH247:BH257" si="27">IF(N247="sníž. přenesená",J247,0)</f>
        <v>0</v>
      </c>
      <c r="BI247" s="205">
        <f t="shared" ref="BI247:BI257" si="28">IF(N247="nulová",J247,0)</f>
        <v>0</v>
      </c>
      <c r="BJ247" s="18" t="s">
        <v>78</v>
      </c>
      <c r="BK247" s="205">
        <f t="shared" ref="BK247:BK257" si="29">ROUND(I247*H247,2)</f>
        <v>0</v>
      </c>
      <c r="BL247" s="18" t="s">
        <v>169</v>
      </c>
      <c r="BM247" s="204" t="s">
        <v>1324</v>
      </c>
    </row>
    <row r="248" spans="1:65" s="2" customFormat="1" ht="16.5" customHeight="1">
      <c r="A248" s="35"/>
      <c r="B248" s="36"/>
      <c r="C248" s="193" t="s">
        <v>766</v>
      </c>
      <c r="D248" s="193" t="s">
        <v>164</v>
      </c>
      <c r="E248" s="194" t="s">
        <v>3353</v>
      </c>
      <c r="F248" s="195" t="s">
        <v>3354</v>
      </c>
      <c r="G248" s="196" t="s">
        <v>2204</v>
      </c>
      <c r="H248" s="197">
        <v>60</v>
      </c>
      <c r="I248" s="198"/>
      <c r="J248" s="199">
        <f t="shared" si="20"/>
        <v>0</v>
      </c>
      <c r="K248" s="195" t="s">
        <v>19</v>
      </c>
      <c r="L248" s="40"/>
      <c r="M248" s="200" t="s">
        <v>19</v>
      </c>
      <c r="N248" s="201" t="s">
        <v>42</v>
      </c>
      <c r="O248" s="65"/>
      <c r="P248" s="202">
        <f t="shared" si="21"/>
        <v>0</v>
      </c>
      <c r="Q248" s="202">
        <v>0</v>
      </c>
      <c r="R248" s="202">
        <f t="shared" si="22"/>
        <v>0</v>
      </c>
      <c r="S248" s="202">
        <v>0</v>
      </c>
      <c r="T248" s="203">
        <f t="shared" si="23"/>
        <v>0</v>
      </c>
      <c r="U248" s="35"/>
      <c r="V248" s="35"/>
      <c r="W248" s="35"/>
      <c r="X248" s="35"/>
      <c r="Y248" s="35"/>
      <c r="Z248" s="35"/>
      <c r="AA248" s="35"/>
      <c r="AB248" s="35"/>
      <c r="AC248" s="35"/>
      <c r="AD248" s="35"/>
      <c r="AE248" s="35"/>
      <c r="AR248" s="204" t="s">
        <v>169</v>
      </c>
      <c r="AT248" s="204" t="s">
        <v>164</v>
      </c>
      <c r="AU248" s="204" t="s">
        <v>78</v>
      </c>
      <c r="AY248" s="18" t="s">
        <v>162</v>
      </c>
      <c r="BE248" s="205">
        <f t="shared" si="24"/>
        <v>0</v>
      </c>
      <c r="BF248" s="205">
        <f t="shared" si="25"/>
        <v>0</v>
      </c>
      <c r="BG248" s="205">
        <f t="shared" si="26"/>
        <v>0</v>
      </c>
      <c r="BH248" s="205">
        <f t="shared" si="27"/>
        <v>0</v>
      </c>
      <c r="BI248" s="205">
        <f t="shared" si="28"/>
        <v>0</v>
      </c>
      <c r="BJ248" s="18" t="s">
        <v>78</v>
      </c>
      <c r="BK248" s="205">
        <f t="shared" si="29"/>
        <v>0</v>
      </c>
      <c r="BL248" s="18" t="s">
        <v>169</v>
      </c>
      <c r="BM248" s="204" t="s">
        <v>1334</v>
      </c>
    </row>
    <row r="249" spans="1:65" s="2" customFormat="1" ht="16.5" customHeight="1">
      <c r="A249" s="35"/>
      <c r="B249" s="36"/>
      <c r="C249" s="193" t="s">
        <v>771</v>
      </c>
      <c r="D249" s="193" t="s">
        <v>164</v>
      </c>
      <c r="E249" s="194" t="s">
        <v>3355</v>
      </c>
      <c r="F249" s="195" t="s">
        <v>3356</v>
      </c>
      <c r="G249" s="196" t="s">
        <v>2204</v>
      </c>
      <c r="H249" s="197">
        <v>60</v>
      </c>
      <c r="I249" s="198"/>
      <c r="J249" s="199">
        <f t="shared" si="20"/>
        <v>0</v>
      </c>
      <c r="K249" s="195" t="s">
        <v>19</v>
      </c>
      <c r="L249" s="40"/>
      <c r="M249" s="200" t="s">
        <v>19</v>
      </c>
      <c r="N249" s="201" t="s">
        <v>42</v>
      </c>
      <c r="O249" s="65"/>
      <c r="P249" s="202">
        <f t="shared" si="21"/>
        <v>0</v>
      </c>
      <c r="Q249" s="202">
        <v>0</v>
      </c>
      <c r="R249" s="202">
        <f t="shared" si="22"/>
        <v>0</v>
      </c>
      <c r="S249" s="202">
        <v>0</v>
      </c>
      <c r="T249" s="203">
        <f t="shared" si="23"/>
        <v>0</v>
      </c>
      <c r="U249" s="35"/>
      <c r="V249" s="35"/>
      <c r="W249" s="35"/>
      <c r="X249" s="35"/>
      <c r="Y249" s="35"/>
      <c r="Z249" s="35"/>
      <c r="AA249" s="35"/>
      <c r="AB249" s="35"/>
      <c r="AC249" s="35"/>
      <c r="AD249" s="35"/>
      <c r="AE249" s="35"/>
      <c r="AR249" s="204" t="s">
        <v>169</v>
      </c>
      <c r="AT249" s="204" t="s">
        <v>164</v>
      </c>
      <c r="AU249" s="204" t="s">
        <v>78</v>
      </c>
      <c r="AY249" s="18" t="s">
        <v>162</v>
      </c>
      <c r="BE249" s="205">
        <f t="shared" si="24"/>
        <v>0</v>
      </c>
      <c r="BF249" s="205">
        <f t="shared" si="25"/>
        <v>0</v>
      </c>
      <c r="BG249" s="205">
        <f t="shared" si="26"/>
        <v>0</v>
      </c>
      <c r="BH249" s="205">
        <f t="shared" si="27"/>
        <v>0</v>
      </c>
      <c r="BI249" s="205">
        <f t="shared" si="28"/>
        <v>0</v>
      </c>
      <c r="BJ249" s="18" t="s">
        <v>78</v>
      </c>
      <c r="BK249" s="205">
        <f t="shared" si="29"/>
        <v>0</v>
      </c>
      <c r="BL249" s="18" t="s">
        <v>169</v>
      </c>
      <c r="BM249" s="204" t="s">
        <v>1343</v>
      </c>
    </row>
    <row r="250" spans="1:65" s="2" customFormat="1" ht="16.5" customHeight="1">
      <c r="A250" s="35"/>
      <c r="B250" s="36"/>
      <c r="C250" s="193" t="s">
        <v>777</v>
      </c>
      <c r="D250" s="193" t="s">
        <v>164</v>
      </c>
      <c r="E250" s="194" t="s">
        <v>3357</v>
      </c>
      <c r="F250" s="195" t="s">
        <v>3358</v>
      </c>
      <c r="G250" s="196" t="s">
        <v>2926</v>
      </c>
      <c r="H250" s="197">
        <v>1</v>
      </c>
      <c r="I250" s="198"/>
      <c r="J250" s="199">
        <f t="shared" si="20"/>
        <v>0</v>
      </c>
      <c r="K250" s="195" t="s">
        <v>19</v>
      </c>
      <c r="L250" s="40"/>
      <c r="M250" s="200" t="s">
        <v>19</v>
      </c>
      <c r="N250" s="201" t="s">
        <v>42</v>
      </c>
      <c r="O250" s="65"/>
      <c r="P250" s="202">
        <f t="shared" si="21"/>
        <v>0</v>
      </c>
      <c r="Q250" s="202">
        <v>0</v>
      </c>
      <c r="R250" s="202">
        <f t="shared" si="22"/>
        <v>0</v>
      </c>
      <c r="S250" s="202">
        <v>0</v>
      </c>
      <c r="T250" s="203">
        <f t="shared" si="23"/>
        <v>0</v>
      </c>
      <c r="U250" s="35"/>
      <c r="V250" s="35"/>
      <c r="W250" s="35"/>
      <c r="X250" s="35"/>
      <c r="Y250" s="35"/>
      <c r="Z250" s="35"/>
      <c r="AA250" s="35"/>
      <c r="AB250" s="35"/>
      <c r="AC250" s="35"/>
      <c r="AD250" s="35"/>
      <c r="AE250" s="35"/>
      <c r="AR250" s="204" t="s">
        <v>169</v>
      </c>
      <c r="AT250" s="204" t="s">
        <v>164</v>
      </c>
      <c r="AU250" s="204" t="s">
        <v>78</v>
      </c>
      <c r="AY250" s="18" t="s">
        <v>162</v>
      </c>
      <c r="BE250" s="205">
        <f t="shared" si="24"/>
        <v>0</v>
      </c>
      <c r="BF250" s="205">
        <f t="shared" si="25"/>
        <v>0</v>
      </c>
      <c r="BG250" s="205">
        <f t="shared" si="26"/>
        <v>0</v>
      </c>
      <c r="BH250" s="205">
        <f t="shared" si="27"/>
        <v>0</v>
      </c>
      <c r="BI250" s="205">
        <f t="shared" si="28"/>
        <v>0</v>
      </c>
      <c r="BJ250" s="18" t="s">
        <v>78</v>
      </c>
      <c r="BK250" s="205">
        <f t="shared" si="29"/>
        <v>0</v>
      </c>
      <c r="BL250" s="18" t="s">
        <v>169</v>
      </c>
      <c r="BM250" s="204" t="s">
        <v>1351</v>
      </c>
    </row>
    <row r="251" spans="1:65" s="2" customFormat="1" ht="16.5" customHeight="1">
      <c r="A251" s="35"/>
      <c r="B251" s="36"/>
      <c r="C251" s="193" t="s">
        <v>783</v>
      </c>
      <c r="D251" s="193" t="s">
        <v>164</v>
      </c>
      <c r="E251" s="194" t="s">
        <v>3359</v>
      </c>
      <c r="F251" s="195" t="s">
        <v>3360</v>
      </c>
      <c r="G251" s="196" t="s">
        <v>2204</v>
      </c>
      <c r="H251" s="197">
        <v>1</v>
      </c>
      <c r="I251" s="198"/>
      <c r="J251" s="199">
        <f t="shared" si="20"/>
        <v>0</v>
      </c>
      <c r="K251" s="195" t="s">
        <v>19</v>
      </c>
      <c r="L251" s="40"/>
      <c r="M251" s="200" t="s">
        <v>19</v>
      </c>
      <c r="N251" s="201" t="s">
        <v>42</v>
      </c>
      <c r="O251" s="65"/>
      <c r="P251" s="202">
        <f t="shared" si="21"/>
        <v>0</v>
      </c>
      <c r="Q251" s="202">
        <v>0</v>
      </c>
      <c r="R251" s="202">
        <f t="shared" si="22"/>
        <v>0</v>
      </c>
      <c r="S251" s="202">
        <v>0</v>
      </c>
      <c r="T251" s="203">
        <f t="shared" si="23"/>
        <v>0</v>
      </c>
      <c r="U251" s="35"/>
      <c r="V251" s="35"/>
      <c r="W251" s="35"/>
      <c r="X251" s="35"/>
      <c r="Y251" s="35"/>
      <c r="Z251" s="35"/>
      <c r="AA251" s="35"/>
      <c r="AB251" s="35"/>
      <c r="AC251" s="35"/>
      <c r="AD251" s="35"/>
      <c r="AE251" s="35"/>
      <c r="AR251" s="204" t="s">
        <v>169</v>
      </c>
      <c r="AT251" s="204" t="s">
        <v>164</v>
      </c>
      <c r="AU251" s="204" t="s">
        <v>78</v>
      </c>
      <c r="AY251" s="18" t="s">
        <v>162</v>
      </c>
      <c r="BE251" s="205">
        <f t="shared" si="24"/>
        <v>0</v>
      </c>
      <c r="BF251" s="205">
        <f t="shared" si="25"/>
        <v>0</v>
      </c>
      <c r="BG251" s="205">
        <f t="shared" si="26"/>
        <v>0</v>
      </c>
      <c r="BH251" s="205">
        <f t="shared" si="27"/>
        <v>0</v>
      </c>
      <c r="BI251" s="205">
        <f t="shared" si="28"/>
        <v>0</v>
      </c>
      <c r="BJ251" s="18" t="s">
        <v>78</v>
      </c>
      <c r="BK251" s="205">
        <f t="shared" si="29"/>
        <v>0</v>
      </c>
      <c r="BL251" s="18" t="s">
        <v>169</v>
      </c>
      <c r="BM251" s="204" t="s">
        <v>1359</v>
      </c>
    </row>
    <row r="252" spans="1:65" s="2" customFormat="1" ht="16.5" customHeight="1">
      <c r="A252" s="35"/>
      <c r="B252" s="36"/>
      <c r="C252" s="193" t="s">
        <v>789</v>
      </c>
      <c r="D252" s="193" t="s">
        <v>164</v>
      </c>
      <c r="E252" s="194" t="s">
        <v>3361</v>
      </c>
      <c r="F252" s="195" t="s">
        <v>3362</v>
      </c>
      <c r="G252" s="196" t="s">
        <v>2204</v>
      </c>
      <c r="H252" s="197">
        <v>11</v>
      </c>
      <c r="I252" s="198"/>
      <c r="J252" s="199">
        <f t="shared" si="20"/>
        <v>0</v>
      </c>
      <c r="K252" s="195" t="s">
        <v>19</v>
      </c>
      <c r="L252" s="40"/>
      <c r="M252" s="200" t="s">
        <v>19</v>
      </c>
      <c r="N252" s="201" t="s">
        <v>42</v>
      </c>
      <c r="O252" s="65"/>
      <c r="P252" s="202">
        <f t="shared" si="21"/>
        <v>0</v>
      </c>
      <c r="Q252" s="202">
        <v>0</v>
      </c>
      <c r="R252" s="202">
        <f t="shared" si="22"/>
        <v>0</v>
      </c>
      <c r="S252" s="202">
        <v>0</v>
      </c>
      <c r="T252" s="203">
        <f t="shared" si="23"/>
        <v>0</v>
      </c>
      <c r="U252" s="35"/>
      <c r="V252" s="35"/>
      <c r="W252" s="35"/>
      <c r="X252" s="35"/>
      <c r="Y252" s="35"/>
      <c r="Z252" s="35"/>
      <c r="AA252" s="35"/>
      <c r="AB252" s="35"/>
      <c r="AC252" s="35"/>
      <c r="AD252" s="35"/>
      <c r="AE252" s="35"/>
      <c r="AR252" s="204" t="s">
        <v>169</v>
      </c>
      <c r="AT252" s="204" t="s">
        <v>164</v>
      </c>
      <c r="AU252" s="204" t="s">
        <v>78</v>
      </c>
      <c r="AY252" s="18" t="s">
        <v>162</v>
      </c>
      <c r="BE252" s="205">
        <f t="shared" si="24"/>
        <v>0</v>
      </c>
      <c r="BF252" s="205">
        <f t="shared" si="25"/>
        <v>0</v>
      </c>
      <c r="BG252" s="205">
        <f t="shared" si="26"/>
        <v>0</v>
      </c>
      <c r="BH252" s="205">
        <f t="shared" si="27"/>
        <v>0</v>
      </c>
      <c r="BI252" s="205">
        <f t="shared" si="28"/>
        <v>0</v>
      </c>
      <c r="BJ252" s="18" t="s">
        <v>78</v>
      </c>
      <c r="BK252" s="205">
        <f t="shared" si="29"/>
        <v>0</v>
      </c>
      <c r="BL252" s="18" t="s">
        <v>169</v>
      </c>
      <c r="BM252" s="204" t="s">
        <v>1367</v>
      </c>
    </row>
    <row r="253" spans="1:65" s="2" customFormat="1" ht="16.5" customHeight="1">
      <c r="A253" s="35"/>
      <c r="B253" s="36"/>
      <c r="C253" s="193" t="s">
        <v>796</v>
      </c>
      <c r="D253" s="193" t="s">
        <v>164</v>
      </c>
      <c r="E253" s="194" t="s">
        <v>3363</v>
      </c>
      <c r="F253" s="195" t="s">
        <v>3364</v>
      </c>
      <c r="G253" s="196" t="s">
        <v>2204</v>
      </c>
      <c r="H253" s="197">
        <v>30</v>
      </c>
      <c r="I253" s="198"/>
      <c r="J253" s="199">
        <f t="shared" si="20"/>
        <v>0</v>
      </c>
      <c r="K253" s="195" t="s">
        <v>19</v>
      </c>
      <c r="L253" s="40"/>
      <c r="M253" s="200" t="s">
        <v>19</v>
      </c>
      <c r="N253" s="201" t="s">
        <v>42</v>
      </c>
      <c r="O253" s="65"/>
      <c r="P253" s="202">
        <f t="shared" si="21"/>
        <v>0</v>
      </c>
      <c r="Q253" s="202">
        <v>0</v>
      </c>
      <c r="R253" s="202">
        <f t="shared" si="22"/>
        <v>0</v>
      </c>
      <c r="S253" s="202">
        <v>0</v>
      </c>
      <c r="T253" s="203">
        <f t="shared" si="23"/>
        <v>0</v>
      </c>
      <c r="U253" s="35"/>
      <c r="V253" s="35"/>
      <c r="W253" s="35"/>
      <c r="X253" s="35"/>
      <c r="Y253" s="35"/>
      <c r="Z253" s="35"/>
      <c r="AA253" s="35"/>
      <c r="AB253" s="35"/>
      <c r="AC253" s="35"/>
      <c r="AD253" s="35"/>
      <c r="AE253" s="35"/>
      <c r="AR253" s="204" t="s">
        <v>169</v>
      </c>
      <c r="AT253" s="204" t="s">
        <v>164</v>
      </c>
      <c r="AU253" s="204" t="s">
        <v>78</v>
      </c>
      <c r="AY253" s="18" t="s">
        <v>162</v>
      </c>
      <c r="BE253" s="205">
        <f t="shared" si="24"/>
        <v>0</v>
      </c>
      <c r="BF253" s="205">
        <f t="shared" si="25"/>
        <v>0</v>
      </c>
      <c r="BG253" s="205">
        <f t="shared" si="26"/>
        <v>0</v>
      </c>
      <c r="BH253" s="205">
        <f t="shared" si="27"/>
        <v>0</v>
      </c>
      <c r="BI253" s="205">
        <f t="shared" si="28"/>
        <v>0</v>
      </c>
      <c r="BJ253" s="18" t="s">
        <v>78</v>
      </c>
      <c r="BK253" s="205">
        <f t="shared" si="29"/>
        <v>0</v>
      </c>
      <c r="BL253" s="18" t="s">
        <v>169</v>
      </c>
      <c r="BM253" s="204" t="s">
        <v>1375</v>
      </c>
    </row>
    <row r="254" spans="1:65" s="2" customFormat="1" ht="16.5" customHeight="1">
      <c r="A254" s="35"/>
      <c r="B254" s="36"/>
      <c r="C254" s="193" t="s">
        <v>801</v>
      </c>
      <c r="D254" s="193" t="s">
        <v>164</v>
      </c>
      <c r="E254" s="194" t="s">
        <v>3365</v>
      </c>
      <c r="F254" s="195" t="s">
        <v>3366</v>
      </c>
      <c r="G254" s="196" t="s">
        <v>2926</v>
      </c>
      <c r="H254" s="197">
        <v>1</v>
      </c>
      <c r="I254" s="198"/>
      <c r="J254" s="199">
        <f t="shared" si="20"/>
        <v>0</v>
      </c>
      <c r="K254" s="195" t="s">
        <v>19</v>
      </c>
      <c r="L254" s="40"/>
      <c r="M254" s="200" t="s">
        <v>19</v>
      </c>
      <c r="N254" s="201" t="s">
        <v>42</v>
      </c>
      <c r="O254" s="65"/>
      <c r="P254" s="202">
        <f t="shared" si="21"/>
        <v>0</v>
      </c>
      <c r="Q254" s="202">
        <v>0</v>
      </c>
      <c r="R254" s="202">
        <f t="shared" si="22"/>
        <v>0</v>
      </c>
      <c r="S254" s="202">
        <v>0</v>
      </c>
      <c r="T254" s="203">
        <f t="shared" si="23"/>
        <v>0</v>
      </c>
      <c r="U254" s="35"/>
      <c r="V254" s="35"/>
      <c r="W254" s="35"/>
      <c r="X254" s="35"/>
      <c r="Y254" s="35"/>
      <c r="Z254" s="35"/>
      <c r="AA254" s="35"/>
      <c r="AB254" s="35"/>
      <c r="AC254" s="35"/>
      <c r="AD254" s="35"/>
      <c r="AE254" s="35"/>
      <c r="AR254" s="204" t="s">
        <v>169</v>
      </c>
      <c r="AT254" s="204" t="s">
        <v>164</v>
      </c>
      <c r="AU254" s="204" t="s">
        <v>78</v>
      </c>
      <c r="AY254" s="18" t="s">
        <v>162</v>
      </c>
      <c r="BE254" s="205">
        <f t="shared" si="24"/>
        <v>0</v>
      </c>
      <c r="BF254" s="205">
        <f t="shared" si="25"/>
        <v>0</v>
      </c>
      <c r="BG254" s="205">
        <f t="shared" si="26"/>
        <v>0</v>
      </c>
      <c r="BH254" s="205">
        <f t="shared" si="27"/>
        <v>0</v>
      </c>
      <c r="BI254" s="205">
        <f t="shared" si="28"/>
        <v>0</v>
      </c>
      <c r="BJ254" s="18" t="s">
        <v>78</v>
      </c>
      <c r="BK254" s="205">
        <f t="shared" si="29"/>
        <v>0</v>
      </c>
      <c r="BL254" s="18" t="s">
        <v>169</v>
      </c>
      <c r="BM254" s="204" t="s">
        <v>1384</v>
      </c>
    </row>
    <row r="255" spans="1:65" s="2" customFormat="1" ht="16.5" customHeight="1">
      <c r="A255" s="35"/>
      <c r="B255" s="36"/>
      <c r="C255" s="193" t="s">
        <v>805</v>
      </c>
      <c r="D255" s="193" t="s">
        <v>164</v>
      </c>
      <c r="E255" s="194" t="s">
        <v>3367</v>
      </c>
      <c r="F255" s="195" t="s">
        <v>3368</v>
      </c>
      <c r="G255" s="196" t="s">
        <v>2204</v>
      </c>
      <c r="H255" s="197">
        <v>30</v>
      </c>
      <c r="I255" s="198"/>
      <c r="J255" s="199">
        <f t="shared" si="20"/>
        <v>0</v>
      </c>
      <c r="K255" s="195" t="s">
        <v>19</v>
      </c>
      <c r="L255" s="40"/>
      <c r="M255" s="200" t="s">
        <v>19</v>
      </c>
      <c r="N255" s="201" t="s">
        <v>42</v>
      </c>
      <c r="O255" s="65"/>
      <c r="P255" s="202">
        <f t="shared" si="21"/>
        <v>0</v>
      </c>
      <c r="Q255" s="202">
        <v>0</v>
      </c>
      <c r="R255" s="202">
        <f t="shared" si="22"/>
        <v>0</v>
      </c>
      <c r="S255" s="202">
        <v>0</v>
      </c>
      <c r="T255" s="203">
        <f t="shared" si="23"/>
        <v>0</v>
      </c>
      <c r="U255" s="35"/>
      <c r="V255" s="35"/>
      <c r="W255" s="35"/>
      <c r="X255" s="35"/>
      <c r="Y255" s="35"/>
      <c r="Z255" s="35"/>
      <c r="AA255" s="35"/>
      <c r="AB255" s="35"/>
      <c r="AC255" s="35"/>
      <c r="AD255" s="35"/>
      <c r="AE255" s="35"/>
      <c r="AR255" s="204" t="s">
        <v>169</v>
      </c>
      <c r="AT255" s="204" t="s">
        <v>164</v>
      </c>
      <c r="AU255" s="204" t="s">
        <v>78</v>
      </c>
      <c r="AY255" s="18" t="s">
        <v>162</v>
      </c>
      <c r="BE255" s="205">
        <f t="shared" si="24"/>
        <v>0</v>
      </c>
      <c r="BF255" s="205">
        <f t="shared" si="25"/>
        <v>0</v>
      </c>
      <c r="BG255" s="205">
        <f t="shared" si="26"/>
        <v>0</v>
      </c>
      <c r="BH255" s="205">
        <f t="shared" si="27"/>
        <v>0</v>
      </c>
      <c r="BI255" s="205">
        <f t="shared" si="28"/>
        <v>0</v>
      </c>
      <c r="BJ255" s="18" t="s">
        <v>78</v>
      </c>
      <c r="BK255" s="205">
        <f t="shared" si="29"/>
        <v>0</v>
      </c>
      <c r="BL255" s="18" t="s">
        <v>169</v>
      </c>
      <c r="BM255" s="204" t="s">
        <v>1394</v>
      </c>
    </row>
    <row r="256" spans="1:65" s="2" customFormat="1" ht="16.5" customHeight="1">
      <c r="A256" s="35"/>
      <c r="B256" s="36"/>
      <c r="C256" s="193" t="s">
        <v>812</v>
      </c>
      <c r="D256" s="193" t="s">
        <v>164</v>
      </c>
      <c r="E256" s="194" t="s">
        <v>3369</v>
      </c>
      <c r="F256" s="195" t="s">
        <v>3370</v>
      </c>
      <c r="G256" s="196" t="s">
        <v>2204</v>
      </c>
      <c r="H256" s="197">
        <v>12</v>
      </c>
      <c r="I256" s="198"/>
      <c r="J256" s="199">
        <f t="shared" si="20"/>
        <v>0</v>
      </c>
      <c r="K256" s="195" t="s">
        <v>19</v>
      </c>
      <c r="L256" s="40"/>
      <c r="M256" s="200" t="s">
        <v>19</v>
      </c>
      <c r="N256" s="201" t="s">
        <v>42</v>
      </c>
      <c r="O256" s="65"/>
      <c r="P256" s="202">
        <f t="shared" si="21"/>
        <v>0</v>
      </c>
      <c r="Q256" s="202">
        <v>0</v>
      </c>
      <c r="R256" s="202">
        <f t="shared" si="22"/>
        <v>0</v>
      </c>
      <c r="S256" s="202">
        <v>0</v>
      </c>
      <c r="T256" s="203">
        <f t="shared" si="23"/>
        <v>0</v>
      </c>
      <c r="U256" s="35"/>
      <c r="V256" s="35"/>
      <c r="W256" s="35"/>
      <c r="X256" s="35"/>
      <c r="Y256" s="35"/>
      <c r="Z256" s="35"/>
      <c r="AA256" s="35"/>
      <c r="AB256" s="35"/>
      <c r="AC256" s="35"/>
      <c r="AD256" s="35"/>
      <c r="AE256" s="35"/>
      <c r="AR256" s="204" t="s">
        <v>169</v>
      </c>
      <c r="AT256" s="204" t="s">
        <v>164</v>
      </c>
      <c r="AU256" s="204" t="s">
        <v>78</v>
      </c>
      <c r="AY256" s="18" t="s">
        <v>162</v>
      </c>
      <c r="BE256" s="205">
        <f t="shared" si="24"/>
        <v>0</v>
      </c>
      <c r="BF256" s="205">
        <f t="shared" si="25"/>
        <v>0</v>
      </c>
      <c r="BG256" s="205">
        <f t="shared" si="26"/>
        <v>0</v>
      </c>
      <c r="BH256" s="205">
        <f t="shared" si="27"/>
        <v>0</v>
      </c>
      <c r="BI256" s="205">
        <f t="shared" si="28"/>
        <v>0</v>
      </c>
      <c r="BJ256" s="18" t="s">
        <v>78</v>
      </c>
      <c r="BK256" s="205">
        <f t="shared" si="29"/>
        <v>0</v>
      </c>
      <c r="BL256" s="18" t="s">
        <v>169</v>
      </c>
      <c r="BM256" s="204" t="s">
        <v>1403</v>
      </c>
    </row>
    <row r="257" spans="1:65" s="2" customFormat="1" ht="16.5" customHeight="1">
      <c r="A257" s="35"/>
      <c r="B257" s="36"/>
      <c r="C257" s="193" t="s">
        <v>820</v>
      </c>
      <c r="D257" s="193" t="s">
        <v>164</v>
      </c>
      <c r="E257" s="194" t="s">
        <v>3371</v>
      </c>
      <c r="F257" s="195" t="s">
        <v>3372</v>
      </c>
      <c r="G257" s="196" t="s">
        <v>245</v>
      </c>
      <c r="H257" s="197">
        <v>450</v>
      </c>
      <c r="I257" s="198"/>
      <c r="J257" s="199">
        <f t="shared" si="20"/>
        <v>0</v>
      </c>
      <c r="K257" s="195" t="s">
        <v>19</v>
      </c>
      <c r="L257" s="40"/>
      <c r="M257" s="200" t="s">
        <v>19</v>
      </c>
      <c r="N257" s="201" t="s">
        <v>42</v>
      </c>
      <c r="O257" s="65"/>
      <c r="P257" s="202">
        <f t="shared" si="21"/>
        <v>0</v>
      </c>
      <c r="Q257" s="202">
        <v>0</v>
      </c>
      <c r="R257" s="202">
        <f t="shared" si="22"/>
        <v>0</v>
      </c>
      <c r="S257" s="202">
        <v>0</v>
      </c>
      <c r="T257" s="203">
        <f t="shared" si="23"/>
        <v>0</v>
      </c>
      <c r="U257" s="35"/>
      <c r="V257" s="35"/>
      <c r="W257" s="35"/>
      <c r="X257" s="35"/>
      <c r="Y257" s="35"/>
      <c r="Z257" s="35"/>
      <c r="AA257" s="35"/>
      <c r="AB257" s="35"/>
      <c r="AC257" s="35"/>
      <c r="AD257" s="35"/>
      <c r="AE257" s="35"/>
      <c r="AR257" s="204" t="s">
        <v>169</v>
      </c>
      <c r="AT257" s="204" t="s">
        <v>164</v>
      </c>
      <c r="AU257" s="204" t="s">
        <v>78</v>
      </c>
      <c r="AY257" s="18" t="s">
        <v>162</v>
      </c>
      <c r="BE257" s="205">
        <f t="shared" si="24"/>
        <v>0</v>
      </c>
      <c r="BF257" s="205">
        <f t="shared" si="25"/>
        <v>0</v>
      </c>
      <c r="BG257" s="205">
        <f t="shared" si="26"/>
        <v>0</v>
      </c>
      <c r="BH257" s="205">
        <f t="shared" si="27"/>
        <v>0</v>
      </c>
      <c r="BI257" s="205">
        <f t="shared" si="28"/>
        <v>0</v>
      </c>
      <c r="BJ257" s="18" t="s">
        <v>78</v>
      </c>
      <c r="BK257" s="205">
        <f t="shared" si="29"/>
        <v>0</v>
      </c>
      <c r="BL257" s="18" t="s">
        <v>169</v>
      </c>
      <c r="BM257" s="204" t="s">
        <v>1412</v>
      </c>
    </row>
    <row r="258" spans="1:65" s="12" customFormat="1" ht="25.9" customHeight="1">
      <c r="B258" s="177"/>
      <c r="C258" s="178"/>
      <c r="D258" s="179" t="s">
        <v>70</v>
      </c>
      <c r="E258" s="180" t="s">
        <v>3373</v>
      </c>
      <c r="F258" s="180" t="s">
        <v>3374</v>
      </c>
      <c r="G258" s="178"/>
      <c r="H258" s="178"/>
      <c r="I258" s="181"/>
      <c r="J258" s="182">
        <f>BK258</f>
        <v>0</v>
      </c>
      <c r="K258" s="178"/>
      <c r="L258" s="183"/>
      <c r="M258" s="184"/>
      <c r="N258" s="185"/>
      <c r="O258" s="185"/>
      <c r="P258" s="186">
        <f>SUM(P259:P267)</f>
        <v>0</v>
      </c>
      <c r="Q258" s="185"/>
      <c r="R258" s="186">
        <f>SUM(R259:R267)</f>
        <v>0</v>
      </c>
      <c r="S258" s="185"/>
      <c r="T258" s="187">
        <f>SUM(T259:T267)</f>
        <v>0</v>
      </c>
      <c r="AR258" s="188" t="s">
        <v>78</v>
      </c>
      <c r="AT258" s="189" t="s">
        <v>70</v>
      </c>
      <c r="AU258" s="189" t="s">
        <v>71</v>
      </c>
      <c r="AY258" s="188" t="s">
        <v>162</v>
      </c>
      <c r="BK258" s="190">
        <f>SUM(BK259:BK267)</f>
        <v>0</v>
      </c>
    </row>
    <row r="259" spans="1:65" s="2" customFormat="1" ht="16.5" customHeight="1">
      <c r="A259" s="35"/>
      <c r="B259" s="36"/>
      <c r="C259" s="193" t="s">
        <v>827</v>
      </c>
      <c r="D259" s="193" t="s">
        <v>164</v>
      </c>
      <c r="E259" s="194" t="s">
        <v>3375</v>
      </c>
      <c r="F259" s="195" t="s">
        <v>3376</v>
      </c>
      <c r="G259" s="196" t="s">
        <v>245</v>
      </c>
      <c r="H259" s="197">
        <v>575</v>
      </c>
      <c r="I259" s="198"/>
      <c r="J259" s="199">
        <f t="shared" ref="J259:J267" si="30">ROUND(I259*H259,2)</f>
        <v>0</v>
      </c>
      <c r="K259" s="195" t="s">
        <v>19</v>
      </c>
      <c r="L259" s="40"/>
      <c r="M259" s="200" t="s">
        <v>19</v>
      </c>
      <c r="N259" s="201" t="s">
        <v>42</v>
      </c>
      <c r="O259" s="65"/>
      <c r="P259" s="202">
        <f t="shared" ref="P259:P267" si="31">O259*H259</f>
        <v>0</v>
      </c>
      <c r="Q259" s="202">
        <v>0</v>
      </c>
      <c r="R259" s="202">
        <f t="shared" ref="R259:R267" si="32">Q259*H259</f>
        <v>0</v>
      </c>
      <c r="S259" s="202">
        <v>0</v>
      </c>
      <c r="T259" s="203">
        <f t="shared" ref="T259:T267" si="33">S259*H259</f>
        <v>0</v>
      </c>
      <c r="U259" s="35"/>
      <c r="V259" s="35"/>
      <c r="W259" s="35"/>
      <c r="X259" s="35"/>
      <c r="Y259" s="35"/>
      <c r="Z259" s="35"/>
      <c r="AA259" s="35"/>
      <c r="AB259" s="35"/>
      <c r="AC259" s="35"/>
      <c r="AD259" s="35"/>
      <c r="AE259" s="35"/>
      <c r="AR259" s="204" t="s">
        <v>169</v>
      </c>
      <c r="AT259" s="204" t="s">
        <v>164</v>
      </c>
      <c r="AU259" s="204" t="s">
        <v>78</v>
      </c>
      <c r="AY259" s="18" t="s">
        <v>162</v>
      </c>
      <c r="BE259" s="205">
        <f t="shared" ref="BE259:BE267" si="34">IF(N259="základní",J259,0)</f>
        <v>0</v>
      </c>
      <c r="BF259" s="205">
        <f t="shared" ref="BF259:BF267" si="35">IF(N259="snížená",J259,0)</f>
        <v>0</v>
      </c>
      <c r="BG259" s="205">
        <f t="shared" ref="BG259:BG267" si="36">IF(N259="zákl. přenesená",J259,0)</f>
        <v>0</v>
      </c>
      <c r="BH259" s="205">
        <f t="shared" ref="BH259:BH267" si="37">IF(N259="sníž. přenesená",J259,0)</f>
        <v>0</v>
      </c>
      <c r="BI259" s="205">
        <f t="shared" ref="BI259:BI267" si="38">IF(N259="nulová",J259,0)</f>
        <v>0</v>
      </c>
      <c r="BJ259" s="18" t="s">
        <v>78</v>
      </c>
      <c r="BK259" s="205">
        <f t="shared" ref="BK259:BK267" si="39">ROUND(I259*H259,2)</f>
        <v>0</v>
      </c>
      <c r="BL259" s="18" t="s">
        <v>169</v>
      </c>
      <c r="BM259" s="204" t="s">
        <v>1432</v>
      </c>
    </row>
    <row r="260" spans="1:65" s="2" customFormat="1" ht="21.75" customHeight="1">
      <c r="A260" s="35"/>
      <c r="B260" s="36"/>
      <c r="C260" s="193" t="s">
        <v>2707</v>
      </c>
      <c r="D260" s="193" t="s">
        <v>164</v>
      </c>
      <c r="E260" s="194" t="s">
        <v>3377</v>
      </c>
      <c r="F260" s="195" t="s">
        <v>3378</v>
      </c>
      <c r="G260" s="196" t="s">
        <v>2204</v>
      </c>
      <c r="H260" s="197">
        <v>14</v>
      </c>
      <c r="I260" s="198"/>
      <c r="J260" s="199">
        <f t="shared" si="30"/>
        <v>0</v>
      </c>
      <c r="K260" s="195" t="s">
        <v>19</v>
      </c>
      <c r="L260" s="40"/>
      <c r="M260" s="200" t="s">
        <v>19</v>
      </c>
      <c r="N260" s="201" t="s">
        <v>42</v>
      </c>
      <c r="O260" s="65"/>
      <c r="P260" s="202">
        <f t="shared" si="31"/>
        <v>0</v>
      </c>
      <c r="Q260" s="202">
        <v>0</v>
      </c>
      <c r="R260" s="202">
        <f t="shared" si="32"/>
        <v>0</v>
      </c>
      <c r="S260" s="202">
        <v>0</v>
      </c>
      <c r="T260" s="203">
        <f t="shared" si="33"/>
        <v>0</v>
      </c>
      <c r="U260" s="35"/>
      <c r="V260" s="35"/>
      <c r="W260" s="35"/>
      <c r="X260" s="35"/>
      <c r="Y260" s="35"/>
      <c r="Z260" s="35"/>
      <c r="AA260" s="35"/>
      <c r="AB260" s="35"/>
      <c r="AC260" s="35"/>
      <c r="AD260" s="35"/>
      <c r="AE260" s="35"/>
      <c r="AR260" s="204" t="s">
        <v>169</v>
      </c>
      <c r="AT260" s="204" t="s">
        <v>164</v>
      </c>
      <c r="AU260" s="204" t="s">
        <v>78</v>
      </c>
      <c r="AY260" s="18" t="s">
        <v>162</v>
      </c>
      <c r="BE260" s="205">
        <f t="shared" si="34"/>
        <v>0</v>
      </c>
      <c r="BF260" s="205">
        <f t="shared" si="35"/>
        <v>0</v>
      </c>
      <c r="BG260" s="205">
        <f t="shared" si="36"/>
        <v>0</v>
      </c>
      <c r="BH260" s="205">
        <f t="shared" si="37"/>
        <v>0</v>
      </c>
      <c r="BI260" s="205">
        <f t="shared" si="38"/>
        <v>0</v>
      </c>
      <c r="BJ260" s="18" t="s">
        <v>78</v>
      </c>
      <c r="BK260" s="205">
        <f t="shared" si="39"/>
        <v>0</v>
      </c>
      <c r="BL260" s="18" t="s">
        <v>169</v>
      </c>
      <c r="BM260" s="204" t="s">
        <v>1443</v>
      </c>
    </row>
    <row r="261" spans="1:65" s="2" customFormat="1" ht="16.5" customHeight="1">
      <c r="A261" s="35"/>
      <c r="B261" s="36"/>
      <c r="C261" s="193" t="s">
        <v>939</v>
      </c>
      <c r="D261" s="193" t="s">
        <v>164</v>
      </c>
      <c r="E261" s="194" t="s">
        <v>3379</v>
      </c>
      <c r="F261" s="195" t="s">
        <v>3380</v>
      </c>
      <c r="G261" s="196" t="s">
        <v>2204</v>
      </c>
      <c r="H261" s="197">
        <v>5</v>
      </c>
      <c r="I261" s="198"/>
      <c r="J261" s="199">
        <f t="shared" si="30"/>
        <v>0</v>
      </c>
      <c r="K261" s="195" t="s">
        <v>19</v>
      </c>
      <c r="L261" s="40"/>
      <c r="M261" s="200" t="s">
        <v>19</v>
      </c>
      <c r="N261" s="201" t="s">
        <v>42</v>
      </c>
      <c r="O261" s="65"/>
      <c r="P261" s="202">
        <f t="shared" si="31"/>
        <v>0</v>
      </c>
      <c r="Q261" s="202">
        <v>0</v>
      </c>
      <c r="R261" s="202">
        <f t="shared" si="32"/>
        <v>0</v>
      </c>
      <c r="S261" s="202">
        <v>0</v>
      </c>
      <c r="T261" s="203">
        <f t="shared" si="33"/>
        <v>0</v>
      </c>
      <c r="U261" s="35"/>
      <c r="V261" s="35"/>
      <c r="W261" s="35"/>
      <c r="X261" s="35"/>
      <c r="Y261" s="35"/>
      <c r="Z261" s="35"/>
      <c r="AA261" s="35"/>
      <c r="AB261" s="35"/>
      <c r="AC261" s="35"/>
      <c r="AD261" s="35"/>
      <c r="AE261" s="35"/>
      <c r="AR261" s="204" t="s">
        <v>169</v>
      </c>
      <c r="AT261" s="204" t="s">
        <v>164</v>
      </c>
      <c r="AU261" s="204" t="s">
        <v>78</v>
      </c>
      <c r="AY261" s="18" t="s">
        <v>162</v>
      </c>
      <c r="BE261" s="205">
        <f t="shared" si="34"/>
        <v>0</v>
      </c>
      <c r="BF261" s="205">
        <f t="shared" si="35"/>
        <v>0</v>
      </c>
      <c r="BG261" s="205">
        <f t="shared" si="36"/>
        <v>0</v>
      </c>
      <c r="BH261" s="205">
        <f t="shared" si="37"/>
        <v>0</v>
      </c>
      <c r="BI261" s="205">
        <f t="shared" si="38"/>
        <v>0</v>
      </c>
      <c r="BJ261" s="18" t="s">
        <v>78</v>
      </c>
      <c r="BK261" s="205">
        <f t="shared" si="39"/>
        <v>0</v>
      </c>
      <c r="BL261" s="18" t="s">
        <v>169</v>
      </c>
      <c r="BM261" s="204" t="s">
        <v>1453</v>
      </c>
    </row>
    <row r="262" spans="1:65" s="2" customFormat="1" ht="16.5" customHeight="1">
      <c r="A262" s="35"/>
      <c r="B262" s="36"/>
      <c r="C262" s="193" t="s">
        <v>832</v>
      </c>
      <c r="D262" s="193" t="s">
        <v>164</v>
      </c>
      <c r="E262" s="194" t="s">
        <v>3381</v>
      </c>
      <c r="F262" s="195" t="s">
        <v>3382</v>
      </c>
      <c r="G262" s="196" t="s">
        <v>245</v>
      </c>
      <c r="H262" s="197">
        <v>366</v>
      </c>
      <c r="I262" s="198"/>
      <c r="J262" s="199">
        <f t="shared" si="30"/>
        <v>0</v>
      </c>
      <c r="K262" s="195" t="s">
        <v>19</v>
      </c>
      <c r="L262" s="40"/>
      <c r="M262" s="200" t="s">
        <v>19</v>
      </c>
      <c r="N262" s="201" t="s">
        <v>42</v>
      </c>
      <c r="O262" s="65"/>
      <c r="P262" s="202">
        <f t="shared" si="31"/>
        <v>0</v>
      </c>
      <c r="Q262" s="202">
        <v>0</v>
      </c>
      <c r="R262" s="202">
        <f t="shared" si="32"/>
        <v>0</v>
      </c>
      <c r="S262" s="202">
        <v>0</v>
      </c>
      <c r="T262" s="203">
        <f t="shared" si="33"/>
        <v>0</v>
      </c>
      <c r="U262" s="35"/>
      <c r="V262" s="35"/>
      <c r="W262" s="35"/>
      <c r="X262" s="35"/>
      <c r="Y262" s="35"/>
      <c r="Z262" s="35"/>
      <c r="AA262" s="35"/>
      <c r="AB262" s="35"/>
      <c r="AC262" s="35"/>
      <c r="AD262" s="35"/>
      <c r="AE262" s="35"/>
      <c r="AR262" s="204" t="s">
        <v>169</v>
      </c>
      <c r="AT262" s="204" t="s">
        <v>164</v>
      </c>
      <c r="AU262" s="204" t="s">
        <v>78</v>
      </c>
      <c r="AY262" s="18" t="s">
        <v>162</v>
      </c>
      <c r="BE262" s="205">
        <f t="shared" si="34"/>
        <v>0</v>
      </c>
      <c r="BF262" s="205">
        <f t="shared" si="35"/>
        <v>0</v>
      </c>
      <c r="BG262" s="205">
        <f t="shared" si="36"/>
        <v>0</v>
      </c>
      <c r="BH262" s="205">
        <f t="shared" si="37"/>
        <v>0</v>
      </c>
      <c r="BI262" s="205">
        <f t="shared" si="38"/>
        <v>0</v>
      </c>
      <c r="BJ262" s="18" t="s">
        <v>78</v>
      </c>
      <c r="BK262" s="205">
        <f t="shared" si="39"/>
        <v>0</v>
      </c>
      <c r="BL262" s="18" t="s">
        <v>169</v>
      </c>
      <c r="BM262" s="204" t="s">
        <v>1463</v>
      </c>
    </row>
    <row r="263" spans="1:65" s="2" customFormat="1" ht="16.5" customHeight="1">
      <c r="A263" s="35"/>
      <c r="B263" s="36"/>
      <c r="C263" s="193" t="s">
        <v>838</v>
      </c>
      <c r="D263" s="193" t="s">
        <v>164</v>
      </c>
      <c r="E263" s="194" t="s">
        <v>3383</v>
      </c>
      <c r="F263" s="195" t="s">
        <v>3384</v>
      </c>
      <c r="G263" s="196" t="s">
        <v>2926</v>
      </c>
      <c r="H263" s="197">
        <v>1</v>
      </c>
      <c r="I263" s="198"/>
      <c r="J263" s="199">
        <f t="shared" si="30"/>
        <v>0</v>
      </c>
      <c r="K263" s="195" t="s">
        <v>19</v>
      </c>
      <c r="L263" s="40"/>
      <c r="M263" s="200" t="s">
        <v>19</v>
      </c>
      <c r="N263" s="201" t="s">
        <v>42</v>
      </c>
      <c r="O263" s="65"/>
      <c r="P263" s="202">
        <f t="shared" si="31"/>
        <v>0</v>
      </c>
      <c r="Q263" s="202">
        <v>0</v>
      </c>
      <c r="R263" s="202">
        <f t="shared" si="32"/>
        <v>0</v>
      </c>
      <c r="S263" s="202">
        <v>0</v>
      </c>
      <c r="T263" s="203">
        <f t="shared" si="33"/>
        <v>0</v>
      </c>
      <c r="U263" s="35"/>
      <c r="V263" s="35"/>
      <c r="W263" s="35"/>
      <c r="X263" s="35"/>
      <c r="Y263" s="35"/>
      <c r="Z263" s="35"/>
      <c r="AA263" s="35"/>
      <c r="AB263" s="35"/>
      <c r="AC263" s="35"/>
      <c r="AD263" s="35"/>
      <c r="AE263" s="35"/>
      <c r="AR263" s="204" t="s">
        <v>169</v>
      </c>
      <c r="AT263" s="204" t="s">
        <v>164</v>
      </c>
      <c r="AU263" s="204" t="s">
        <v>78</v>
      </c>
      <c r="AY263" s="18" t="s">
        <v>162</v>
      </c>
      <c r="BE263" s="205">
        <f t="shared" si="34"/>
        <v>0</v>
      </c>
      <c r="BF263" s="205">
        <f t="shared" si="35"/>
        <v>0</v>
      </c>
      <c r="BG263" s="205">
        <f t="shared" si="36"/>
        <v>0</v>
      </c>
      <c r="BH263" s="205">
        <f t="shared" si="37"/>
        <v>0</v>
      </c>
      <c r="BI263" s="205">
        <f t="shared" si="38"/>
        <v>0</v>
      </c>
      <c r="BJ263" s="18" t="s">
        <v>78</v>
      </c>
      <c r="BK263" s="205">
        <f t="shared" si="39"/>
        <v>0</v>
      </c>
      <c r="BL263" s="18" t="s">
        <v>169</v>
      </c>
      <c r="BM263" s="204" t="s">
        <v>1473</v>
      </c>
    </row>
    <row r="264" spans="1:65" s="2" customFormat="1" ht="16.5" customHeight="1">
      <c r="A264" s="35"/>
      <c r="B264" s="36"/>
      <c r="C264" s="193" t="s">
        <v>843</v>
      </c>
      <c r="D264" s="193" t="s">
        <v>164</v>
      </c>
      <c r="E264" s="194" t="s">
        <v>3385</v>
      </c>
      <c r="F264" s="195" t="s">
        <v>3386</v>
      </c>
      <c r="G264" s="196" t="s">
        <v>2204</v>
      </c>
      <c r="H264" s="197">
        <v>190</v>
      </c>
      <c r="I264" s="198"/>
      <c r="J264" s="199">
        <f t="shared" si="30"/>
        <v>0</v>
      </c>
      <c r="K264" s="195" t="s">
        <v>19</v>
      </c>
      <c r="L264" s="40"/>
      <c r="M264" s="200" t="s">
        <v>19</v>
      </c>
      <c r="N264" s="201" t="s">
        <v>42</v>
      </c>
      <c r="O264" s="65"/>
      <c r="P264" s="202">
        <f t="shared" si="31"/>
        <v>0</v>
      </c>
      <c r="Q264" s="202">
        <v>0</v>
      </c>
      <c r="R264" s="202">
        <f t="shared" si="32"/>
        <v>0</v>
      </c>
      <c r="S264" s="202">
        <v>0</v>
      </c>
      <c r="T264" s="203">
        <f t="shared" si="33"/>
        <v>0</v>
      </c>
      <c r="U264" s="35"/>
      <c r="V264" s="35"/>
      <c r="W264" s="35"/>
      <c r="X264" s="35"/>
      <c r="Y264" s="35"/>
      <c r="Z264" s="35"/>
      <c r="AA264" s="35"/>
      <c r="AB264" s="35"/>
      <c r="AC264" s="35"/>
      <c r="AD264" s="35"/>
      <c r="AE264" s="35"/>
      <c r="AR264" s="204" t="s">
        <v>169</v>
      </c>
      <c r="AT264" s="204" t="s">
        <v>164</v>
      </c>
      <c r="AU264" s="204" t="s">
        <v>78</v>
      </c>
      <c r="AY264" s="18" t="s">
        <v>162</v>
      </c>
      <c r="BE264" s="205">
        <f t="shared" si="34"/>
        <v>0</v>
      </c>
      <c r="BF264" s="205">
        <f t="shared" si="35"/>
        <v>0</v>
      </c>
      <c r="BG264" s="205">
        <f t="shared" si="36"/>
        <v>0</v>
      </c>
      <c r="BH264" s="205">
        <f t="shared" si="37"/>
        <v>0</v>
      </c>
      <c r="BI264" s="205">
        <f t="shared" si="38"/>
        <v>0</v>
      </c>
      <c r="BJ264" s="18" t="s">
        <v>78</v>
      </c>
      <c r="BK264" s="205">
        <f t="shared" si="39"/>
        <v>0</v>
      </c>
      <c r="BL264" s="18" t="s">
        <v>169</v>
      </c>
      <c r="BM264" s="204" t="s">
        <v>1483</v>
      </c>
    </row>
    <row r="265" spans="1:65" s="2" customFormat="1" ht="16.5" customHeight="1">
      <c r="A265" s="35"/>
      <c r="B265" s="36"/>
      <c r="C265" s="193" t="s">
        <v>848</v>
      </c>
      <c r="D265" s="193" t="s">
        <v>164</v>
      </c>
      <c r="E265" s="194" t="s">
        <v>3387</v>
      </c>
      <c r="F265" s="195" t="s">
        <v>3388</v>
      </c>
      <c r="G265" s="196" t="s">
        <v>2204</v>
      </c>
      <c r="H265" s="197">
        <v>150</v>
      </c>
      <c r="I265" s="198"/>
      <c r="J265" s="199">
        <f t="shared" si="30"/>
        <v>0</v>
      </c>
      <c r="K265" s="195" t="s">
        <v>19</v>
      </c>
      <c r="L265" s="40"/>
      <c r="M265" s="200" t="s">
        <v>19</v>
      </c>
      <c r="N265" s="201" t="s">
        <v>42</v>
      </c>
      <c r="O265" s="65"/>
      <c r="P265" s="202">
        <f t="shared" si="31"/>
        <v>0</v>
      </c>
      <c r="Q265" s="202">
        <v>0</v>
      </c>
      <c r="R265" s="202">
        <f t="shared" si="32"/>
        <v>0</v>
      </c>
      <c r="S265" s="202">
        <v>0</v>
      </c>
      <c r="T265" s="203">
        <f t="shared" si="33"/>
        <v>0</v>
      </c>
      <c r="U265" s="35"/>
      <c r="V265" s="35"/>
      <c r="W265" s="35"/>
      <c r="X265" s="35"/>
      <c r="Y265" s="35"/>
      <c r="Z265" s="35"/>
      <c r="AA265" s="35"/>
      <c r="AB265" s="35"/>
      <c r="AC265" s="35"/>
      <c r="AD265" s="35"/>
      <c r="AE265" s="35"/>
      <c r="AR265" s="204" t="s">
        <v>169</v>
      </c>
      <c r="AT265" s="204" t="s">
        <v>164</v>
      </c>
      <c r="AU265" s="204" t="s">
        <v>78</v>
      </c>
      <c r="AY265" s="18" t="s">
        <v>162</v>
      </c>
      <c r="BE265" s="205">
        <f t="shared" si="34"/>
        <v>0</v>
      </c>
      <c r="BF265" s="205">
        <f t="shared" si="35"/>
        <v>0</v>
      </c>
      <c r="BG265" s="205">
        <f t="shared" si="36"/>
        <v>0</v>
      </c>
      <c r="BH265" s="205">
        <f t="shared" si="37"/>
        <v>0</v>
      </c>
      <c r="BI265" s="205">
        <f t="shared" si="38"/>
        <v>0</v>
      </c>
      <c r="BJ265" s="18" t="s">
        <v>78</v>
      </c>
      <c r="BK265" s="205">
        <f t="shared" si="39"/>
        <v>0</v>
      </c>
      <c r="BL265" s="18" t="s">
        <v>169</v>
      </c>
      <c r="BM265" s="204" t="s">
        <v>1493</v>
      </c>
    </row>
    <row r="266" spans="1:65" s="2" customFormat="1" ht="16.5" customHeight="1">
      <c r="A266" s="35"/>
      <c r="B266" s="36"/>
      <c r="C266" s="193" t="s">
        <v>852</v>
      </c>
      <c r="D266" s="193" t="s">
        <v>164</v>
      </c>
      <c r="E266" s="194" t="s">
        <v>3389</v>
      </c>
      <c r="F266" s="195" t="s">
        <v>3390</v>
      </c>
      <c r="G266" s="196" t="s">
        <v>2204</v>
      </c>
      <c r="H266" s="197">
        <v>160</v>
      </c>
      <c r="I266" s="198"/>
      <c r="J266" s="199">
        <f t="shared" si="30"/>
        <v>0</v>
      </c>
      <c r="K266" s="195" t="s">
        <v>19</v>
      </c>
      <c r="L266" s="40"/>
      <c r="M266" s="200" t="s">
        <v>19</v>
      </c>
      <c r="N266" s="201" t="s">
        <v>42</v>
      </c>
      <c r="O266" s="65"/>
      <c r="P266" s="202">
        <f t="shared" si="31"/>
        <v>0</v>
      </c>
      <c r="Q266" s="202">
        <v>0</v>
      </c>
      <c r="R266" s="202">
        <f t="shared" si="32"/>
        <v>0</v>
      </c>
      <c r="S266" s="202">
        <v>0</v>
      </c>
      <c r="T266" s="203">
        <f t="shared" si="33"/>
        <v>0</v>
      </c>
      <c r="U266" s="35"/>
      <c r="V266" s="35"/>
      <c r="W266" s="35"/>
      <c r="X266" s="35"/>
      <c r="Y266" s="35"/>
      <c r="Z266" s="35"/>
      <c r="AA266" s="35"/>
      <c r="AB266" s="35"/>
      <c r="AC266" s="35"/>
      <c r="AD266" s="35"/>
      <c r="AE266" s="35"/>
      <c r="AR266" s="204" t="s">
        <v>169</v>
      </c>
      <c r="AT266" s="204" t="s">
        <v>164</v>
      </c>
      <c r="AU266" s="204" t="s">
        <v>78</v>
      </c>
      <c r="AY266" s="18" t="s">
        <v>162</v>
      </c>
      <c r="BE266" s="205">
        <f t="shared" si="34"/>
        <v>0</v>
      </c>
      <c r="BF266" s="205">
        <f t="shared" si="35"/>
        <v>0</v>
      </c>
      <c r="BG266" s="205">
        <f t="shared" si="36"/>
        <v>0</v>
      </c>
      <c r="BH266" s="205">
        <f t="shared" si="37"/>
        <v>0</v>
      </c>
      <c r="BI266" s="205">
        <f t="shared" si="38"/>
        <v>0</v>
      </c>
      <c r="BJ266" s="18" t="s">
        <v>78</v>
      </c>
      <c r="BK266" s="205">
        <f t="shared" si="39"/>
        <v>0</v>
      </c>
      <c r="BL266" s="18" t="s">
        <v>169</v>
      </c>
      <c r="BM266" s="204" t="s">
        <v>1503</v>
      </c>
    </row>
    <row r="267" spans="1:65" s="2" customFormat="1" ht="16.5" customHeight="1">
      <c r="A267" s="35"/>
      <c r="B267" s="36"/>
      <c r="C267" s="193" t="s">
        <v>854</v>
      </c>
      <c r="D267" s="193" t="s">
        <v>164</v>
      </c>
      <c r="E267" s="194" t="s">
        <v>3391</v>
      </c>
      <c r="F267" s="195" t="s">
        <v>3392</v>
      </c>
      <c r="G267" s="196" t="s">
        <v>2926</v>
      </c>
      <c r="H267" s="197">
        <v>1</v>
      </c>
      <c r="I267" s="198"/>
      <c r="J267" s="199">
        <f t="shared" si="30"/>
        <v>0</v>
      </c>
      <c r="K267" s="195" t="s">
        <v>19</v>
      </c>
      <c r="L267" s="40"/>
      <c r="M267" s="200" t="s">
        <v>19</v>
      </c>
      <c r="N267" s="201" t="s">
        <v>42</v>
      </c>
      <c r="O267" s="65"/>
      <c r="P267" s="202">
        <f t="shared" si="31"/>
        <v>0</v>
      </c>
      <c r="Q267" s="202">
        <v>0</v>
      </c>
      <c r="R267" s="202">
        <f t="shared" si="32"/>
        <v>0</v>
      </c>
      <c r="S267" s="202">
        <v>0</v>
      </c>
      <c r="T267" s="203">
        <f t="shared" si="33"/>
        <v>0</v>
      </c>
      <c r="U267" s="35"/>
      <c r="V267" s="35"/>
      <c r="W267" s="35"/>
      <c r="X267" s="35"/>
      <c r="Y267" s="35"/>
      <c r="Z267" s="35"/>
      <c r="AA267" s="35"/>
      <c r="AB267" s="35"/>
      <c r="AC267" s="35"/>
      <c r="AD267" s="35"/>
      <c r="AE267" s="35"/>
      <c r="AR267" s="204" t="s">
        <v>169</v>
      </c>
      <c r="AT267" s="204" t="s">
        <v>164</v>
      </c>
      <c r="AU267" s="204" t="s">
        <v>78</v>
      </c>
      <c r="AY267" s="18" t="s">
        <v>162</v>
      </c>
      <c r="BE267" s="205">
        <f t="shared" si="34"/>
        <v>0</v>
      </c>
      <c r="BF267" s="205">
        <f t="shared" si="35"/>
        <v>0</v>
      </c>
      <c r="BG267" s="205">
        <f t="shared" si="36"/>
        <v>0</v>
      </c>
      <c r="BH267" s="205">
        <f t="shared" si="37"/>
        <v>0</v>
      </c>
      <c r="BI267" s="205">
        <f t="shared" si="38"/>
        <v>0</v>
      </c>
      <c r="BJ267" s="18" t="s">
        <v>78</v>
      </c>
      <c r="BK267" s="205">
        <f t="shared" si="39"/>
        <v>0</v>
      </c>
      <c r="BL267" s="18" t="s">
        <v>169</v>
      </c>
      <c r="BM267" s="204" t="s">
        <v>1512</v>
      </c>
    </row>
    <row r="268" spans="1:65" s="12" customFormat="1" ht="25.9" customHeight="1">
      <c r="B268" s="177"/>
      <c r="C268" s="178"/>
      <c r="D268" s="179" t="s">
        <v>70</v>
      </c>
      <c r="E268" s="180" t="s">
        <v>3393</v>
      </c>
      <c r="F268" s="180" t="s">
        <v>3394</v>
      </c>
      <c r="G268" s="178"/>
      <c r="H268" s="178"/>
      <c r="I268" s="181"/>
      <c r="J268" s="182">
        <f>BK268</f>
        <v>0</v>
      </c>
      <c r="K268" s="178"/>
      <c r="L268" s="183"/>
      <c r="M268" s="184"/>
      <c r="N268" s="185"/>
      <c r="O268" s="185"/>
      <c r="P268" s="186">
        <f>SUM(P269:P274)</f>
        <v>0</v>
      </c>
      <c r="Q268" s="185"/>
      <c r="R268" s="186">
        <f>SUM(R269:R274)</f>
        <v>0</v>
      </c>
      <c r="S268" s="185"/>
      <c r="T268" s="187">
        <f>SUM(T269:T274)</f>
        <v>0</v>
      </c>
      <c r="AR268" s="188" t="s">
        <v>78</v>
      </c>
      <c r="AT268" s="189" t="s">
        <v>70</v>
      </c>
      <c r="AU268" s="189" t="s">
        <v>71</v>
      </c>
      <c r="AY268" s="188" t="s">
        <v>162</v>
      </c>
      <c r="BK268" s="190">
        <f>SUM(BK269:BK274)</f>
        <v>0</v>
      </c>
    </row>
    <row r="269" spans="1:65" s="2" customFormat="1" ht="21.75" customHeight="1">
      <c r="A269" s="35"/>
      <c r="B269" s="36"/>
      <c r="C269" s="193" t="s">
        <v>859</v>
      </c>
      <c r="D269" s="193" t="s">
        <v>164</v>
      </c>
      <c r="E269" s="194" t="s">
        <v>3395</v>
      </c>
      <c r="F269" s="195" t="s">
        <v>3396</v>
      </c>
      <c r="G269" s="196" t="s">
        <v>2204</v>
      </c>
      <c r="H269" s="197">
        <v>3</v>
      </c>
      <c r="I269" s="198"/>
      <c r="J269" s="199">
        <f t="shared" ref="J269:J274" si="40">ROUND(I269*H269,2)</f>
        <v>0</v>
      </c>
      <c r="K269" s="195" t="s">
        <v>19</v>
      </c>
      <c r="L269" s="40"/>
      <c r="M269" s="200" t="s">
        <v>19</v>
      </c>
      <c r="N269" s="201" t="s">
        <v>42</v>
      </c>
      <c r="O269" s="65"/>
      <c r="P269" s="202">
        <f t="shared" ref="P269:P274" si="41">O269*H269</f>
        <v>0</v>
      </c>
      <c r="Q269" s="202">
        <v>0</v>
      </c>
      <c r="R269" s="202">
        <f t="shared" ref="R269:R274" si="42">Q269*H269</f>
        <v>0</v>
      </c>
      <c r="S269" s="202">
        <v>0</v>
      </c>
      <c r="T269" s="203">
        <f t="shared" ref="T269:T274" si="43">S269*H269</f>
        <v>0</v>
      </c>
      <c r="U269" s="35"/>
      <c r="V269" s="35"/>
      <c r="W269" s="35"/>
      <c r="X269" s="35"/>
      <c r="Y269" s="35"/>
      <c r="Z269" s="35"/>
      <c r="AA269" s="35"/>
      <c r="AB269" s="35"/>
      <c r="AC269" s="35"/>
      <c r="AD269" s="35"/>
      <c r="AE269" s="35"/>
      <c r="AR269" s="204" t="s">
        <v>169</v>
      </c>
      <c r="AT269" s="204" t="s">
        <v>164</v>
      </c>
      <c r="AU269" s="204" t="s">
        <v>78</v>
      </c>
      <c r="AY269" s="18" t="s">
        <v>162</v>
      </c>
      <c r="BE269" s="205">
        <f t="shared" ref="BE269:BE274" si="44">IF(N269="základní",J269,0)</f>
        <v>0</v>
      </c>
      <c r="BF269" s="205">
        <f t="shared" ref="BF269:BF274" si="45">IF(N269="snížená",J269,0)</f>
        <v>0</v>
      </c>
      <c r="BG269" s="205">
        <f t="shared" ref="BG269:BG274" si="46">IF(N269="zákl. přenesená",J269,0)</f>
        <v>0</v>
      </c>
      <c r="BH269" s="205">
        <f t="shared" ref="BH269:BH274" si="47">IF(N269="sníž. přenesená",J269,0)</f>
        <v>0</v>
      </c>
      <c r="BI269" s="205">
        <f t="shared" ref="BI269:BI274" si="48">IF(N269="nulová",J269,0)</f>
        <v>0</v>
      </c>
      <c r="BJ269" s="18" t="s">
        <v>78</v>
      </c>
      <c r="BK269" s="205">
        <f t="shared" ref="BK269:BK274" si="49">ROUND(I269*H269,2)</f>
        <v>0</v>
      </c>
      <c r="BL269" s="18" t="s">
        <v>169</v>
      </c>
      <c r="BM269" s="204" t="s">
        <v>1520</v>
      </c>
    </row>
    <row r="270" spans="1:65" s="2" customFormat="1" ht="16.5" customHeight="1">
      <c r="A270" s="35"/>
      <c r="B270" s="36"/>
      <c r="C270" s="193" t="s">
        <v>865</v>
      </c>
      <c r="D270" s="193" t="s">
        <v>164</v>
      </c>
      <c r="E270" s="194" t="s">
        <v>3397</v>
      </c>
      <c r="F270" s="195" t="s">
        <v>3398</v>
      </c>
      <c r="G270" s="196" t="s">
        <v>2204</v>
      </c>
      <c r="H270" s="197">
        <v>3</v>
      </c>
      <c r="I270" s="198"/>
      <c r="J270" s="199">
        <f t="shared" si="40"/>
        <v>0</v>
      </c>
      <c r="K270" s="195" t="s">
        <v>19</v>
      </c>
      <c r="L270" s="40"/>
      <c r="M270" s="200" t="s">
        <v>19</v>
      </c>
      <c r="N270" s="201" t="s">
        <v>42</v>
      </c>
      <c r="O270" s="65"/>
      <c r="P270" s="202">
        <f t="shared" si="41"/>
        <v>0</v>
      </c>
      <c r="Q270" s="202">
        <v>0</v>
      </c>
      <c r="R270" s="202">
        <f t="shared" si="42"/>
        <v>0</v>
      </c>
      <c r="S270" s="202">
        <v>0</v>
      </c>
      <c r="T270" s="203">
        <f t="shared" si="43"/>
        <v>0</v>
      </c>
      <c r="U270" s="35"/>
      <c r="V270" s="35"/>
      <c r="W270" s="35"/>
      <c r="X270" s="35"/>
      <c r="Y270" s="35"/>
      <c r="Z270" s="35"/>
      <c r="AA270" s="35"/>
      <c r="AB270" s="35"/>
      <c r="AC270" s="35"/>
      <c r="AD270" s="35"/>
      <c r="AE270" s="35"/>
      <c r="AR270" s="204" t="s">
        <v>169</v>
      </c>
      <c r="AT270" s="204" t="s">
        <v>164</v>
      </c>
      <c r="AU270" s="204" t="s">
        <v>78</v>
      </c>
      <c r="AY270" s="18" t="s">
        <v>162</v>
      </c>
      <c r="BE270" s="205">
        <f t="shared" si="44"/>
        <v>0</v>
      </c>
      <c r="BF270" s="205">
        <f t="shared" si="45"/>
        <v>0</v>
      </c>
      <c r="BG270" s="205">
        <f t="shared" si="46"/>
        <v>0</v>
      </c>
      <c r="BH270" s="205">
        <f t="shared" si="47"/>
        <v>0</v>
      </c>
      <c r="BI270" s="205">
        <f t="shared" si="48"/>
        <v>0</v>
      </c>
      <c r="BJ270" s="18" t="s">
        <v>78</v>
      </c>
      <c r="BK270" s="205">
        <f t="shared" si="49"/>
        <v>0</v>
      </c>
      <c r="BL270" s="18" t="s">
        <v>169</v>
      </c>
      <c r="BM270" s="204" t="s">
        <v>1528</v>
      </c>
    </row>
    <row r="271" spans="1:65" s="2" customFormat="1" ht="16.5" customHeight="1">
      <c r="A271" s="35"/>
      <c r="B271" s="36"/>
      <c r="C271" s="193" t="s">
        <v>871</v>
      </c>
      <c r="D271" s="193" t="s">
        <v>164</v>
      </c>
      <c r="E271" s="194" t="s">
        <v>3399</v>
      </c>
      <c r="F271" s="195" t="s">
        <v>3400</v>
      </c>
      <c r="G271" s="196" t="s">
        <v>2926</v>
      </c>
      <c r="H271" s="197">
        <v>1</v>
      </c>
      <c r="I271" s="198"/>
      <c r="J271" s="199">
        <f t="shared" si="40"/>
        <v>0</v>
      </c>
      <c r="K271" s="195" t="s">
        <v>19</v>
      </c>
      <c r="L271" s="40"/>
      <c r="M271" s="200" t="s">
        <v>19</v>
      </c>
      <c r="N271" s="201" t="s">
        <v>42</v>
      </c>
      <c r="O271" s="65"/>
      <c r="P271" s="202">
        <f t="shared" si="41"/>
        <v>0</v>
      </c>
      <c r="Q271" s="202">
        <v>0</v>
      </c>
      <c r="R271" s="202">
        <f t="shared" si="42"/>
        <v>0</v>
      </c>
      <c r="S271" s="202">
        <v>0</v>
      </c>
      <c r="T271" s="203">
        <f t="shared" si="43"/>
        <v>0</v>
      </c>
      <c r="U271" s="35"/>
      <c r="V271" s="35"/>
      <c r="W271" s="35"/>
      <c r="X271" s="35"/>
      <c r="Y271" s="35"/>
      <c r="Z271" s="35"/>
      <c r="AA271" s="35"/>
      <c r="AB271" s="35"/>
      <c r="AC271" s="35"/>
      <c r="AD271" s="35"/>
      <c r="AE271" s="35"/>
      <c r="AR271" s="204" t="s">
        <v>169</v>
      </c>
      <c r="AT271" s="204" t="s">
        <v>164</v>
      </c>
      <c r="AU271" s="204" t="s">
        <v>78</v>
      </c>
      <c r="AY271" s="18" t="s">
        <v>162</v>
      </c>
      <c r="BE271" s="205">
        <f t="shared" si="44"/>
        <v>0</v>
      </c>
      <c r="BF271" s="205">
        <f t="shared" si="45"/>
        <v>0</v>
      </c>
      <c r="BG271" s="205">
        <f t="shared" si="46"/>
        <v>0</v>
      </c>
      <c r="BH271" s="205">
        <f t="shared" si="47"/>
        <v>0</v>
      </c>
      <c r="BI271" s="205">
        <f t="shared" si="48"/>
        <v>0</v>
      </c>
      <c r="BJ271" s="18" t="s">
        <v>78</v>
      </c>
      <c r="BK271" s="205">
        <f t="shared" si="49"/>
        <v>0</v>
      </c>
      <c r="BL271" s="18" t="s">
        <v>169</v>
      </c>
      <c r="BM271" s="204" t="s">
        <v>1536</v>
      </c>
    </row>
    <row r="272" spans="1:65" s="2" customFormat="1" ht="16.5" customHeight="1">
      <c r="A272" s="35"/>
      <c r="B272" s="36"/>
      <c r="C272" s="193" t="s">
        <v>877</v>
      </c>
      <c r="D272" s="193" t="s">
        <v>164</v>
      </c>
      <c r="E272" s="194" t="s">
        <v>3401</v>
      </c>
      <c r="F272" s="195" t="s">
        <v>3402</v>
      </c>
      <c r="G272" s="196" t="s">
        <v>2926</v>
      </c>
      <c r="H272" s="197">
        <v>1</v>
      </c>
      <c r="I272" s="198"/>
      <c r="J272" s="199">
        <f t="shared" si="40"/>
        <v>0</v>
      </c>
      <c r="K272" s="195" t="s">
        <v>19</v>
      </c>
      <c r="L272" s="40"/>
      <c r="M272" s="200" t="s">
        <v>19</v>
      </c>
      <c r="N272" s="201" t="s">
        <v>42</v>
      </c>
      <c r="O272" s="65"/>
      <c r="P272" s="202">
        <f t="shared" si="41"/>
        <v>0</v>
      </c>
      <c r="Q272" s="202">
        <v>0</v>
      </c>
      <c r="R272" s="202">
        <f t="shared" si="42"/>
        <v>0</v>
      </c>
      <c r="S272" s="202">
        <v>0</v>
      </c>
      <c r="T272" s="203">
        <f t="shared" si="43"/>
        <v>0</v>
      </c>
      <c r="U272" s="35"/>
      <c r="V272" s="35"/>
      <c r="W272" s="35"/>
      <c r="X272" s="35"/>
      <c r="Y272" s="35"/>
      <c r="Z272" s="35"/>
      <c r="AA272" s="35"/>
      <c r="AB272" s="35"/>
      <c r="AC272" s="35"/>
      <c r="AD272" s="35"/>
      <c r="AE272" s="35"/>
      <c r="AR272" s="204" t="s">
        <v>169</v>
      </c>
      <c r="AT272" s="204" t="s">
        <v>164</v>
      </c>
      <c r="AU272" s="204" t="s">
        <v>78</v>
      </c>
      <c r="AY272" s="18" t="s">
        <v>162</v>
      </c>
      <c r="BE272" s="205">
        <f t="shared" si="44"/>
        <v>0</v>
      </c>
      <c r="BF272" s="205">
        <f t="shared" si="45"/>
        <v>0</v>
      </c>
      <c r="BG272" s="205">
        <f t="shared" si="46"/>
        <v>0</v>
      </c>
      <c r="BH272" s="205">
        <f t="shared" si="47"/>
        <v>0</v>
      </c>
      <c r="BI272" s="205">
        <f t="shared" si="48"/>
        <v>0</v>
      </c>
      <c r="BJ272" s="18" t="s">
        <v>78</v>
      </c>
      <c r="BK272" s="205">
        <f t="shared" si="49"/>
        <v>0</v>
      </c>
      <c r="BL272" s="18" t="s">
        <v>169</v>
      </c>
      <c r="BM272" s="204" t="s">
        <v>1544</v>
      </c>
    </row>
    <row r="273" spans="1:65" s="2" customFormat="1" ht="16.5" customHeight="1">
      <c r="A273" s="35"/>
      <c r="B273" s="36"/>
      <c r="C273" s="193" t="s">
        <v>880</v>
      </c>
      <c r="D273" s="193" t="s">
        <v>164</v>
      </c>
      <c r="E273" s="194" t="s">
        <v>3403</v>
      </c>
      <c r="F273" s="195" t="s">
        <v>3404</v>
      </c>
      <c r="G273" s="196" t="s">
        <v>2926</v>
      </c>
      <c r="H273" s="197">
        <v>1</v>
      </c>
      <c r="I273" s="198"/>
      <c r="J273" s="199">
        <f t="shared" si="40"/>
        <v>0</v>
      </c>
      <c r="K273" s="195" t="s">
        <v>19</v>
      </c>
      <c r="L273" s="40"/>
      <c r="M273" s="200" t="s">
        <v>19</v>
      </c>
      <c r="N273" s="201" t="s">
        <v>42</v>
      </c>
      <c r="O273" s="65"/>
      <c r="P273" s="202">
        <f t="shared" si="41"/>
        <v>0</v>
      </c>
      <c r="Q273" s="202">
        <v>0</v>
      </c>
      <c r="R273" s="202">
        <f t="shared" si="42"/>
        <v>0</v>
      </c>
      <c r="S273" s="202">
        <v>0</v>
      </c>
      <c r="T273" s="203">
        <f t="shared" si="43"/>
        <v>0</v>
      </c>
      <c r="U273" s="35"/>
      <c r="V273" s="35"/>
      <c r="W273" s="35"/>
      <c r="X273" s="35"/>
      <c r="Y273" s="35"/>
      <c r="Z273" s="35"/>
      <c r="AA273" s="35"/>
      <c r="AB273" s="35"/>
      <c r="AC273" s="35"/>
      <c r="AD273" s="35"/>
      <c r="AE273" s="35"/>
      <c r="AR273" s="204" t="s">
        <v>169</v>
      </c>
      <c r="AT273" s="204" t="s">
        <v>164</v>
      </c>
      <c r="AU273" s="204" t="s">
        <v>78</v>
      </c>
      <c r="AY273" s="18" t="s">
        <v>162</v>
      </c>
      <c r="BE273" s="205">
        <f t="shared" si="44"/>
        <v>0</v>
      </c>
      <c r="BF273" s="205">
        <f t="shared" si="45"/>
        <v>0</v>
      </c>
      <c r="BG273" s="205">
        <f t="shared" si="46"/>
        <v>0</v>
      </c>
      <c r="BH273" s="205">
        <f t="shared" si="47"/>
        <v>0</v>
      </c>
      <c r="BI273" s="205">
        <f t="shared" si="48"/>
        <v>0</v>
      </c>
      <c r="BJ273" s="18" t="s">
        <v>78</v>
      </c>
      <c r="BK273" s="205">
        <f t="shared" si="49"/>
        <v>0</v>
      </c>
      <c r="BL273" s="18" t="s">
        <v>169</v>
      </c>
      <c r="BM273" s="204" t="s">
        <v>1554</v>
      </c>
    </row>
    <row r="274" spans="1:65" s="2" customFormat="1" ht="16.5" customHeight="1">
      <c r="A274" s="35"/>
      <c r="B274" s="36"/>
      <c r="C274" s="193" t="s">
        <v>886</v>
      </c>
      <c r="D274" s="193" t="s">
        <v>164</v>
      </c>
      <c r="E274" s="194" t="s">
        <v>3405</v>
      </c>
      <c r="F274" s="195" t="s">
        <v>3406</v>
      </c>
      <c r="G274" s="196" t="s">
        <v>2926</v>
      </c>
      <c r="H274" s="197">
        <v>1</v>
      </c>
      <c r="I274" s="198"/>
      <c r="J274" s="199">
        <f t="shared" si="40"/>
        <v>0</v>
      </c>
      <c r="K274" s="195" t="s">
        <v>19</v>
      </c>
      <c r="L274" s="40"/>
      <c r="M274" s="200" t="s">
        <v>19</v>
      </c>
      <c r="N274" s="201" t="s">
        <v>42</v>
      </c>
      <c r="O274" s="65"/>
      <c r="P274" s="202">
        <f t="shared" si="41"/>
        <v>0</v>
      </c>
      <c r="Q274" s="202">
        <v>0</v>
      </c>
      <c r="R274" s="202">
        <f t="shared" si="42"/>
        <v>0</v>
      </c>
      <c r="S274" s="202">
        <v>0</v>
      </c>
      <c r="T274" s="203">
        <f t="shared" si="43"/>
        <v>0</v>
      </c>
      <c r="U274" s="35"/>
      <c r="V274" s="35"/>
      <c r="W274" s="35"/>
      <c r="X274" s="35"/>
      <c r="Y274" s="35"/>
      <c r="Z274" s="35"/>
      <c r="AA274" s="35"/>
      <c r="AB274" s="35"/>
      <c r="AC274" s="35"/>
      <c r="AD274" s="35"/>
      <c r="AE274" s="35"/>
      <c r="AR274" s="204" t="s">
        <v>169</v>
      </c>
      <c r="AT274" s="204" t="s">
        <v>164</v>
      </c>
      <c r="AU274" s="204" t="s">
        <v>78</v>
      </c>
      <c r="AY274" s="18" t="s">
        <v>162</v>
      </c>
      <c r="BE274" s="205">
        <f t="shared" si="44"/>
        <v>0</v>
      </c>
      <c r="BF274" s="205">
        <f t="shared" si="45"/>
        <v>0</v>
      </c>
      <c r="BG274" s="205">
        <f t="shared" si="46"/>
        <v>0</v>
      </c>
      <c r="BH274" s="205">
        <f t="shared" si="47"/>
        <v>0</v>
      </c>
      <c r="BI274" s="205">
        <f t="shared" si="48"/>
        <v>0</v>
      </c>
      <c r="BJ274" s="18" t="s">
        <v>78</v>
      </c>
      <c r="BK274" s="205">
        <f t="shared" si="49"/>
        <v>0</v>
      </c>
      <c r="BL274" s="18" t="s">
        <v>169</v>
      </c>
      <c r="BM274" s="204" t="s">
        <v>1567</v>
      </c>
    </row>
    <row r="275" spans="1:65" s="12" customFormat="1" ht="25.9" customHeight="1">
      <c r="B275" s="177"/>
      <c r="C275" s="178"/>
      <c r="D275" s="179" t="s">
        <v>70</v>
      </c>
      <c r="E275" s="180" t="s">
        <v>218</v>
      </c>
      <c r="F275" s="180" t="s">
        <v>3407</v>
      </c>
      <c r="G275" s="178"/>
      <c r="H275" s="178"/>
      <c r="I275" s="181"/>
      <c r="J275" s="182">
        <f>BK275</f>
        <v>0</v>
      </c>
      <c r="K275" s="178"/>
      <c r="L275" s="183"/>
      <c r="M275" s="184"/>
      <c r="N275" s="185"/>
      <c r="O275" s="185"/>
      <c r="P275" s="186">
        <f>SUM(P276:P281)</f>
        <v>0</v>
      </c>
      <c r="Q275" s="185"/>
      <c r="R275" s="186">
        <f>SUM(R276:R281)</f>
        <v>0</v>
      </c>
      <c r="S275" s="185"/>
      <c r="T275" s="187">
        <f>SUM(T276:T281)</f>
        <v>0</v>
      </c>
      <c r="AR275" s="188" t="s">
        <v>78</v>
      </c>
      <c r="AT275" s="189" t="s">
        <v>70</v>
      </c>
      <c r="AU275" s="189" t="s">
        <v>71</v>
      </c>
      <c r="AY275" s="188" t="s">
        <v>162</v>
      </c>
      <c r="BK275" s="190">
        <f>SUM(BK276:BK281)</f>
        <v>0</v>
      </c>
    </row>
    <row r="276" spans="1:65" s="2" customFormat="1" ht="16.5" customHeight="1">
      <c r="A276" s="35"/>
      <c r="B276" s="36"/>
      <c r="C276" s="193" t="s">
        <v>890</v>
      </c>
      <c r="D276" s="193" t="s">
        <v>164</v>
      </c>
      <c r="E276" s="194" t="s">
        <v>3408</v>
      </c>
      <c r="F276" s="195" t="s">
        <v>3409</v>
      </c>
      <c r="G276" s="196" t="s">
        <v>2204</v>
      </c>
      <c r="H276" s="197">
        <v>1</v>
      </c>
      <c r="I276" s="198"/>
      <c r="J276" s="199">
        <f t="shared" ref="J276:J281" si="50">ROUND(I276*H276,2)</f>
        <v>0</v>
      </c>
      <c r="K276" s="195" t="s">
        <v>19</v>
      </c>
      <c r="L276" s="40"/>
      <c r="M276" s="200" t="s">
        <v>19</v>
      </c>
      <c r="N276" s="201" t="s">
        <v>42</v>
      </c>
      <c r="O276" s="65"/>
      <c r="P276" s="202">
        <f t="shared" ref="P276:P281" si="51">O276*H276</f>
        <v>0</v>
      </c>
      <c r="Q276" s="202">
        <v>0</v>
      </c>
      <c r="R276" s="202">
        <f t="shared" ref="R276:R281" si="52">Q276*H276</f>
        <v>0</v>
      </c>
      <c r="S276" s="202">
        <v>0</v>
      </c>
      <c r="T276" s="203">
        <f t="shared" ref="T276:T281" si="53">S276*H276</f>
        <v>0</v>
      </c>
      <c r="U276" s="35"/>
      <c r="V276" s="35"/>
      <c r="W276" s="35"/>
      <c r="X276" s="35"/>
      <c r="Y276" s="35"/>
      <c r="Z276" s="35"/>
      <c r="AA276" s="35"/>
      <c r="AB276" s="35"/>
      <c r="AC276" s="35"/>
      <c r="AD276" s="35"/>
      <c r="AE276" s="35"/>
      <c r="AR276" s="204" t="s">
        <v>169</v>
      </c>
      <c r="AT276" s="204" t="s">
        <v>164</v>
      </c>
      <c r="AU276" s="204" t="s">
        <v>78</v>
      </c>
      <c r="AY276" s="18" t="s">
        <v>162</v>
      </c>
      <c r="BE276" s="205">
        <f t="shared" ref="BE276:BE281" si="54">IF(N276="základní",J276,0)</f>
        <v>0</v>
      </c>
      <c r="BF276" s="205">
        <f t="shared" ref="BF276:BF281" si="55">IF(N276="snížená",J276,0)</f>
        <v>0</v>
      </c>
      <c r="BG276" s="205">
        <f t="shared" ref="BG276:BG281" si="56">IF(N276="zákl. přenesená",J276,0)</f>
        <v>0</v>
      </c>
      <c r="BH276" s="205">
        <f t="shared" ref="BH276:BH281" si="57">IF(N276="sníž. přenesená",J276,0)</f>
        <v>0</v>
      </c>
      <c r="BI276" s="205">
        <f t="shared" ref="BI276:BI281" si="58">IF(N276="nulová",J276,0)</f>
        <v>0</v>
      </c>
      <c r="BJ276" s="18" t="s">
        <v>78</v>
      </c>
      <c r="BK276" s="205">
        <f t="shared" ref="BK276:BK281" si="59">ROUND(I276*H276,2)</f>
        <v>0</v>
      </c>
      <c r="BL276" s="18" t="s">
        <v>169</v>
      </c>
      <c r="BM276" s="204" t="s">
        <v>1575</v>
      </c>
    </row>
    <row r="277" spans="1:65" s="2" customFormat="1" ht="16.5" customHeight="1">
      <c r="A277" s="35"/>
      <c r="B277" s="36"/>
      <c r="C277" s="193" t="s">
        <v>894</v>
      </c>
      <c r="D277" s="193" t="s">
        <v>164</v>
      </c>
      <c r="E277" s="194" t="s">
        <v>3410</v>
      </c>
      <c r="F277" s="195" t="s">
        <v>3411</v>
      </c>
      <c r="G277" s="196" t="s">
        <v>2204</v>
      </c>
      <c r="H277" s="197">
        <v>1</v>
      </c>
      <c r="I277" s="198"/>
      <c r="J277" s="199">
        <f t="shared" si="50"/>
        <v>0</v>
      </c>
      <c r="K277" s="195" t="s">
        <v>19</v>
      </c>
      <c r="L277" s="40"/>
      <c r="M277" s="200" t="s">
        <v>19</v>
      </c>
      <c r="N277" s="201" t="s">
        <v>42</v>
      </c>
      <c r="O277" s="65"/>
      <c r="P277" s="202">
        <f t="shared" si="51"/>
        <v>0</v>
      </c>
      <c r="Q277" s="202">
        <v>0</v>
      </c>
      <c r="R277" s="202">
        <f t="shared" si="52"/>
        <v>0</v>
      </c>
      <c r="S277" s="202">
        <v>0</v>
      </c>
      <c r="T277" s="203">
        <f t="shared" si="53"/>
        <v>0</v>
      </c>
      <c r="U277" s="35"/>
      <c r="V277" s="35"/>
      <c r="W277" s="35"/>
      <c r="X277" s="35"/>
      <c r="Y277" s="35"/>
      <c r="Z277" s="35"/>
      <c r="AA277" s="35"/>
      <c r="AB277" s="35"/>
      <c r="AC277" s="35"/>
      <c r="AD277" s="35"/>
      <c r="AE277" s="35"/>
      <c r="AR277" s="204" t="s">
        <v>169</v>
      </c>
      <c r="AT277" s="204" t="s">
        <v>164</v>
      </c>
      <c r="AU277" s="204" t="s">
        <v>78</v>
      </c>
      <c r="AY277" s="18" t="s">
        <v>162</v>
      </c>
      <c r="BE277" s="205">
        <f t="shared" si="54"/>
        <v>0</v>
      </c>
      <c r="BF277" s="205">
        <f t="shared" si="55"/>
        <v>0</v>
      </c>
      <c r="BG277" s="205">
        <f t="shared" si="56"/>
        <v>0</v>
      </c>
      <c r="BH277" s="205">
        <f t="shared" si="57"/>
        <v>0</v>
      </c>
      <c r="BI277" s="205">
        <f t="shared" si="58"/>
        <v>0</v>
      </c>
      <c r="BJ277" s="18" t="s">
        <v>78</v>
      </c>
      <c r="BK277" s="205">
        <f t="shared" si="59"/>
        <v>0</v>
      </c>
      <c r="BL277" s="18" t="s">
        <v>169</v>
      </c>
      <c r="BM277" s="204" t="s">
        <v>1586</v>
      </c>
    </row>
    <row r="278" spans="1:65" s="2" customFormat="1" ht="16.5" customHeight="1">
      <c r="A278" s="35"/>
      <c r="B278" s="36"/>
      <c r="C278" s="193" t="s">
        <v>899</v>
      </c>
      <c r="D278" s="193" t="s">
        <v>164</v>
      </c>
      <c r="E278" s="194" t="s">
        <v>3412</v>
      </c>
      <c r="F278" s="195" t="s">
        <v>3413</v>
      </c>
      <c r="G278" s="196" t="s">
        <v>2204</v>
      </c>
      <c r="H278" s="197">
        <v>1</v>
      </c>
      <c r="I278" s="198"/>
      <c r="J278" s="199">
        <f t="shared" si="50"/>
        <v>0</v>
      </c>
      <c r="K278" s="195" t="s">
        <v>19</v>
      </c>
      <c r="L278" s="40"/>
      <c r="M278" s="200" t="s">
        <v>19</v>
      </c>
      <c r="N278" s="201" t="s">
        <v>42</v>
      </c>
      <c r="O278" s="65"/>
      <c r="P278" s="202">
        <f t="shared" si="51"/>
        <v>0</v>
      </c>
      <c r="Q278" s="202">
        <v>0</v>
      </c>
      <c r="R278" s="202">
        <f t="shared" si="52"/>
        <v>0</v>
      </c>
      <c r="S278" s="202">
        <v>0</v>
      </c>
      <c r="T278" s="203">
        <f t="shared" si="53"/>
        <v>0</v>
      </c>
      <c r="U278" s="35"/>
      <c r="V278" s="35"/>
      <c r="W278" s="35"/>
      <c r="X278" s="35"/>
      <c r="Y278" s="35"/>
      <c r="Z278" s="35"/>
      <c r="AA278" s="35"/>
      <c r="AB278" s="35"/>
      <c r="AC278" s="35"/>
      <c r="AD278" s="35"/>
      <c r="AE278" s="35"/>
      <c r="AR278" s="204" t="s">
        <v>169</v>
      </c>
      <c r="AT278" s="204" t="s">
        <v>164</v>
      </c>
      <c r="AU278" s="204" t="s">
        <v>78</v>
      </c>
      <c r="AY278" s="18" t="s">
        <v>162</v>
      </c>
      <c r="BE278" s="205">
        <f t="shared" si="54"/>
        <v>0</v>
      </c>
      <c r="BF278" s="205">
        <f t="shared" si="55"/>
        <v>0</v>
      </c>
      <c r="BG278" s="205">
        <f t="shared" si="56"/>
        <v>0</v>
      </c>
      <c r="BH278" s="205">
        <f t="shared" si="57"/>
        <v>0</v>
      </c>
      <c r="BI278" s="205">
        <f t="shared" si="58"/>
        <v>0</v>
      </c>
      <c r="BJ278" s="18" t="s">
        <v>78</v>
      </c>
      <c r="BK278" s="205">
        <f t="shared" si="59"/>
        <v>0</v>
      </c>
      <c r="BL278" s="18" t="s">
        <v>169</v>
      </c>
      <c r="BM278" s="204" t="s">
        <v>1594</v>
      </c>
    </row>
    <row r="279" spans="1:65" s="2" customFormat="1" ht="16.5" customHeight="1">
      <c r="A279" s="35"/>
      <c r="B279" s="36"/>
      <c r="C279" s="193" t="s">
        <v>904</v>
      </c>
      <c r="D279" s="193" t="s">
        <v>164</v>
      </c>
      <c r="E279" s="194" t="s">
        <v>3414</v>
      </c>
      <c r="F279" s="195" t="s">
        <v>3415</v>
      </c>
      <c r="G279" s="196" t="s">
        <v>2204</v>
      </c>
      <c r="H279" s="197">
        <v>1</v>
      </c>
      <c r="I279" s="198"/>
      <c r="J279" s="199">
        <f t="shared" si="50"/>
        <v>0</v>
      </c>
      <c r="K279" s="195" t="s">
        <v>19</v>
      </c>
      <c r="L279" s="40"/>
      <c r="M279" s="200" t="s">
        <v>19</v>
      </c>
      <c r="N279" s="201" t="s">
        <v>42</v>
      </c>
      <c r="O279" s="65"/>
      <c r="P279" s="202">
        <f t="shared" si="51"/>
        <v>0</v>
      </c>
      <c r="Q279" s="202">
        <v>0</v>
      </c>
      <c r="R279" s="202">
        <f t="shared" si="52"/>
        <v>0</v>
      </c>
      <c r="S279" s="202">
        <v>0</v>
      </c>
      <c r="T279" s="203">
        <f t="shared" si="53"/>
        <v>0</v>
      </c>
      <c r="U279" s="35"/>
      <c r="V279" s="35"/>
      <c r="W279" s="35"/>
      <c r="X279" s="35"/>
      <c r="Y279" s="35"/>
      <c r="Z279" s="35"/>
      <c r="AA279" s="35"/>
      <c r="AB279" s="35"/>
      <c r="AC279" s="35"/>
      <c r="AD279" s="35"/>
      <c r="AE279" s="35"/>
      <c r="AR279" s="204" t="s">
        <v>169</v>
      </c>
      <c r="AT279" s="204" t="s">
        <v>164</v>
      </c>
      <c r="AU279" s="204" t="s">
        <v>78</v>
      </c>
      <c r="AY279" s="18" t="s">
        <v>162</v>
      </c>
      <c r="BE279" s="205">
        <f t="shared" si="54"/>
        <v>0</v>
      </c>
      <c r="BF279" s="205">
        <f t="shared" si="55"/>
        <v>0</v>
      </c>
      <c r="BG279" s="205">
        <f t="shared" si="56"/>
        <v>0</v>
      </c>
      <c r="BH279" s="205">
        <f t="shared" si="57"/>
        <v>0</v>
      </c>
      <c r="BI279" s="205">
        <f t="shared" si="58"/>
        <v>0</v>
      </c>
      <c r="BJ279" s="18" t="s">
        <v>78</v>
      </c>
      <c r="BK279" s="205">
        <f t="shared" si="59"/>
        <v>0</v>
      </c>
      <c r="BL279" s="18" t="s">
        <v>169</v>
      </c>
      <c r="BM279" s="204" t="s">
        <v>1605</v>
      </c>
    </row>
    <row r="280" spans="1:65" s="2" customFormat="1" ht="16.5" customHeight="1">
      <c r="A280" s="35"/>
      <c r="B280" s="36"/>
      <c r="C280" s="193" t="s">
        <v>909</v>
      </c>
      <c r="D280" s="193" t="s">
        <v>164</v>
      </c>
      <c r="E280" s="194" t="s">
        <v>3416</v>
      </c>
      <c r="F280" s="195" t="s">
        <v>3417</v>
      </c>
      <c r="G280" s="196" t="s">
        <v>2204</v>
      </c>
      <c r="H280" s="197">
        <v>1</v>
      </c>
      <c r="I280" s="198"/>
      <c r="J280" s="199">
        <f t="shared" si="50"/>
        <v>0</v>
      </c>
      <c r="K280" s="195" t="s">
        <v>19</v>
      </c>
      <c r="L280" s="40"/>
      <c r="M280" s="200" t="s">
        <v>19</v>
      </c>
      <c r="N280" s="201" t="s">
        <v>42</v>
      </c>
      <c r="O280" s="65"/>
      <c r="P280" s="202">
        <f t="shared" si="51"/>
        <v>0</v>
      </c>
      <c r="Q280" s="202">
        <v>0</v>
      </c>
      <c r="R280" s="202">
        <f t="shared" si="52"/>
        <v>0</v>
      </c>
      <c r="S280" s="202">
        <v>0</v>
      </c>
      <c r="T280" s="203">
        <f t="shared" si="53"/>
        <v>0</v>
      </c>
      <c r="U280" s="35"/>
      <c r="V280" s="35"/>
      <c r="W280" s="35"/>
      <c r="X280" s="35"/>
      <c r="Y280" s="35"/>
      <c r="Z280" s="35"/>
      <c r="AA280" s="35"/>
      <c r="AB280" s="35"/>
      <c r="AC280" s="35"/>
      <c r="AD280" s="35"/>
      <c r="AE280" s="35"/>
      <c r="AR280" s="204" t="s">
        <v>169</v>
      </c>
      <c r="AT280" s="204" t="s">
        <v>164</v>
      </c>
      <c r="AU280" s="204" t="s">
        <v>78</v>
      </c>
      <c r="AY280" s="18" t="s">
        <v>162</v>
      </c>
      <c r="BE280" s="205">
        <f t="shared" si="54"/>
        <v>0</v>
      </c>
      <c r="BF280" s="205">
        <f t="shared" si="55"/>
        <v>0</v>
      </c>
      <c r="BG280" s="205">
        <f t="shared" si="56"/>
        <v>0</v>
      </c>
      <c r="BH280" s="205">
        <f t="shared" si="57"/>
        <v>0</v>
      </c>
      <c r="BI280" s="205">
        <f t="shared" si="58"/>
        <v>0</v>
      </c>
      <c r="BJ280" s="18" t="s">
        <v>78</v>
      </c>
      <c r="BK280" s="205">
        <f t="shared" si="59"/>
        <v>0</v>
      </c>
      <c r="BL280" s="18" t="s">
        <v>169</v>
      </c>
      <c r="BM280" s="204" t="s">
        <v>1618</v>
      </c>
    </row>
    <row r="281" spans="1:65" s="2" customFormat="1" ht="16.5" customHeight="1">
      <c r="A281" s="35"/>
      <c r="B281" s="36"/>
      <c r="C281" s="193" t="s">
        <v>914</v>
      </c>
      <c r="D281" s="193" t="s">
        <v>164</v>
      </c>
      <c r="E281" s="194" t="s">
        <v>3418</v>
      </c>
      <c r="F281" s="195" t="s">
        <v>3419</v>
      </c>
      <c r="G281" s="196" t="s">
        <v>2204</v>
      </c>
      <c r="H281" s="197">
        <v>1</v>
      </c>
      <c r="I281" s="198"/>
      <c r="J281" s="199">
        <f t="shared" si="50"/>
        <v>0</v>
      </c>
      <c r="K281" s="195" t="s">
        <v>19</v>
      </c>
      <c r="L281" s="40"/>
      <c r="M281" s="253" t="s">
        <v>19</v>
      </c>
      <c r="N281" s="254" t="s">
        <v>42</v>
      </c>
      <c r="O281" s="255"/>
      <c r="P281" s="256">
        <f t="shared" si="51"/>
        <v>0</v>
      </c>
      <c r="Q281" s="256">
        <v>0</v>
      </c>
      <c r="R281" s="256">
        <f t="shared" si="52"/>
        <v>0</v>
      </c>
      <c r="S281" s="256">
        <v>0</v>
      </c>
      <c r="T281" s="257">
        <f t="shared" si="53"/>
        <v>0</v>
      </c>
      <c r="U281" s="35"/>
      <c r="V281" s="35"/>
      <c r="W281" s="35"/>
      <c r="X281" s="35"/>
      <c r="Y281" s="35"/>
      <c r="Z281" s="35"/>
      <c r="AA281" s="35"/>
      <c r="AB281" s="35"/>
      <c r="AC281" s="35"/>
      <c r="AD281" s="35"/>
      <c r="AE281" s="35"/>
      <c r="AR281" s="204" t="s">
        <v>169</v>
      </c>
      <c r="AT281" s="204" t="s">
        <v>164</v>
      </c>
      <c r="AU281" s="204" t="s">
        <v>78</v>
      </c>
      <c r="AY281" s="18" t="s">
        <v>162</v>
      </c>
      <c r="BE281" s="205">
        <f t="shared" si="54"/>
        <v>0</v>
      </c>
      <c r="BF281" s="205">
        <f t="shared" si="55"/>
        <v>0</v>
      </c>
      <c r="BG281" s="205">
        <f t="shared" si="56"/>
        <v>0</v>
      </c>
      <c r="BH281" s="205">
        <f t="shared" si="57"/>
        <v>0</v>
      </c>
      <c r="BI281" s="205">
        <f t="shared" si="58"/>
        <v>0</v>
      </c>
      <c r="BJ281" s="18" t="s">
        <v>78</v>
      </c>
      <c r="BK281" s="205">
        <f t="shared" si="59"/>
        <v>0</v>
      </c>
      <c r="BL281" s="18" t="s">
        <v>169</v>
      </c>
      <c r="BM281" s="204" t="s">
        <v>1627</v>
      </c>
    </row>
    <row r="282" spans="1:65" s="2" customFormat="1" ht="6.95" customHeight="1">
      <c r="A282" s="35"/>
      <c r="B282" s="48"/>
      <c r="C282" s="49"/>
      <c r="D282" s="49"/>
      <c r="E282" s="49"/>
      <c r="F282" s="49"/>
      <c r="G282" s="49"/>
      <c r="H282" s="49"/>
      <c r="I282" s="143"/>
      <c r="J282" s="49"/>
      <c r="K282" s="49"/>
      <c r="L282" s="40"/>
      <c r="M282" s="35"/>
      <c r="O282" s="35"/>
      <c r="P282" s="35"/>
      <c r="Q282" s="35"/>
      <c r="R282" s="35"/>
      <c r="S282" s="35"/>
      <c r="T282" s="35"/>
      <c r="U282" s="35"/>
      <c r="V282" s="35"/>
      <c r="W282" s="35"/>
      <c r="X282" s="35"/>
      <c r="Y282" s="35"/>
      <c r="Z282" s="35"/>
      <c r="AA282" s="35"/>
      <c r="AB282" s="35"/>
      <c r="AC282" s="35"/>
      <c r="AD282" s="35"/>
      <c r="AE282" s="35"/>
    </row>
  </sheetData>
  <sheetProtection algorithmName="SHA-512" hashValue="ZIaY40ZsgXrJ8A8q0lwmf1Ff2yOt9/NChutARa+ggx+Sly8T3kJMfgRYtXRpTsVJD0jO/5fwIII+8KbqROWjQA==" saltValue="/9k+goQFSqp/jzHKsxdRtCFsJG43MPuBhkEurxwF8R8wEVsruFnl89K/cbL2+N4i+CYdgjAjqwnW9FSl+5+S/w==" spinCount="100000" sheet="1" objects="1" scenarios="1" formatColumns="0" formatRows="0" autoFilter="0"/>
  <autoFilter ref="C94:K281" xr:uid="{00000000-0009-0000-0000-000005000000}"/>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46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100</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3420</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ROUND(J93,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ROUND((SUM(BE93:BE460)),  2)</f>
        <v>0</v>
      </c>
      <c r="G35" s="35"/>
      <c r="H35" s="35"/>
      <c r="I35" s="132">
        <v>0.21</v>
      </c>
      <c r="J35" s="131">
        <f>ROUND(((SUM(BE93:BE460))*I35),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ROUND((SUM(BF93:BF460)),  2)</f>
        <v>0</v>
      </c>
      <c r="G36" s="35"/>
      <c r="H36" s="35"/>
      <c r="I36" s="132">
        <v>0.15</v>
      </c>
      <c r="J36" s="131">
        <f>ROUND(((SUM(BF93:BF460))*I36),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ROUND((SUM(BG93:BG460)),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ROUND((SUM(BH93:BH460)),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ROUND((SUM(BI93:BI460)),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D.08 - Elektroinstalace - slaboproud</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J93</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3421</v>
      </c>
      <c r="E64" s="155"/>
      <c r="F64" s="155"/>
      <c r="G64" s="155"/>
      <c r="H64" s="155"/>
      <c r="I64" s="156"/>
      <c r="J64" s="157">
        <f>J94</f>
        <v>0</v>
      </c>
      <c r="K64" s="153"/>
      <c r="L64" s="158"/>
    </row>
    <row r="65" spans="1:31" s="9" customFormat="1" ht="24.95" customHeight="1">
      <c r="B65" s="152"/>
      <c r="C65" s="153"/>
      <c r="D65" s="154" t="s">
        <v>3422</v>
      </c>
      <c r="E65" s="155"/>
      <c r="F65" s="155"/>
      <c r="G65" s="155"/>
      <c r="H65" s="155"/>
      <c r="I65" s="156"/>
      <c r="J65" s="157">
        <f>J145</f>
        <v>0</v>
      </c>
      <c r="K65" s="153"/>
      <c r="L65" s="158"/>
    </row>
    <row r="66" spans="1:31" s="9" customFormat="1" ht="24.95" customHeight="1">
      <c r="B66" s="152"/>
      <c r="C66" s="153"/>
      <c r="D66" s="154" t="s">
        <v>3423</v>
      </c>
      <c r="E66" s="155"/>
      <c r="F66" s="155"/>
      <c r="G66" s="155"/>
      <c r="H66" s="155"/>
      <c r="I66" s="156"/>
      <c r="J66" s="157">
        <f>J250</f>
        <v>0</v>
      </c>
      <c r="K66" s="153"/>
      <c r="L66" s="158"/>
    </row>
    <row r="67" spans="1:31" s="9" customFormat="1" ht="24.95" customHeight="1">
      <c r="B67" s="152"/>
      <c r="C67" s="153"/>
      <c r="D67" s="154" t="s">
        <v>3424</v>
      </c>
      <c r="E67" s="155"/>
      <c r="F67" s="155"/>
      <c r="G67" s="155"/>
      <c r="H67" s="155"/>
      <c r="I67" s="156"/>
      <c r="J67" s="157">
        <f>J271</f>
        <v>0</v>
      </c>
      <c r="K67" s="153"/>
      <c r="L67" s="158"/>
    </row>
    <row r="68" spans="1:31" s="9" customFormat="1" ht="24.95" customHeight="1">
      <c r="B68" s="152"/>
      <c r="C68" s="153"/>
      <c r="D68" s="154" t="s">
        <v>3425</v>
      </c>
      <c r="E68" s="155"/>
      <c r="F68" s="155"/>
      <c r="G68" s="155"/>
      <c r="H68" s="155"/>
      <c r="I68" s="156"/>
      <c r="J68" s="157">
        <f>J309</f>
        <v>0</v>
      </c>
      <c r="K68" s="153"/>
      <c r="L68" s="158"/>
    </row>
    <row r="69" spans="1:31" s="9" customFormat="1" ht="24.95" customHeight="1">
      <c r="B69" s="152"/>
      <c r="C69" s="153"/>
      <c r="D69" s="154" t="s">
        <v>3426</v>
      </c>
      <c r="E69" s="155"/>
      <c r="F69" s="155"/>
      <c r="G69" s="155"/>
      <c r="H69" s="155"/>
      <c r="I69" s="156"/>
      <c r="J69" s="157">
        <f>J366</f>
        <v>0</v>
      </c>
      <c r="K69" s="153"/>
      <c r="L69" s="158"/>
    </row>
    <row r="70" spans="1:31" s="9" customFormat="1" ht="24.95" customHeight="1">
      <c r="B70" s="152"/>
      <c r="C70" s="153"/>
      <c r="D70" s="154" t="s">
        <v>3427</v>
      </c>
      <c r="E70" s="155"/>
      <c r="F70" s="155"/>
      <c r="G70" s="155"/>
      <c r="H70" s="155"/>
      <c r="I70" s="156"/>
      <c r="J70" s="157">
        <f>J379</f>
        <v>0</v>
      </c>
      <c r="K70" s="153"/>
      <c r="L70" s="158"/>
    </row>
    <row r="71" spans="1:31" s="9" customFormat="1" ht="24.95" customHeight="1">
      <c r="B71" s="152"/>
      <c r="C71" s="153"/>
      <c r="D71" s="154" t="s">
        <v>3428</v>
      </c>
      <c r="E71" s="155"/>
      <c r="F71" s="155"/>
      <c r="G71" s="155"/>
      <c r="H71" s="155"/>
      <c r="I71" s="156"/>
      <c r="J71" s="157">
        <f>J396</f>
        <v>0</v>
      </c>
      <c r="K71" s="153"/>
      <c r="L71" s="158"/>
    </row>
    <row r="72" spans="1:31" s="2" customFormat="1" ht="21.75" customHeight="1">
      <c r="A72" s="35"/>
      <c r="B72" s="36"/>
      <c r="C72" s="37"/>
      <c r="D72" s="37"/>
      <c r="E72" s="37"/>
      <c r="F72" s="37"/>
      <c r="G72" s="37"/>
      <c r="H72" s="37"/>
      <c r="I72" s="116"/>
      <c r="J72" s="37"/>
      <c r="K72" s="37"/>
      <c r="L72" s="117"/>
      <c r="S72" s="35"/>
      <c r="T72" s="35"/>
      <c r="U72" s="35"/>
      <c r="V72" s="35"/>
      <c r="W72" s="35"/>
      <c r="X72" s="35"/>
      <c r="Y72" s="35"/>
      <c r="Z72" s="35"/>
      <c r="AA72" s="35"/>
      <c r="AB72" s="35"/>
      <c r="AC72" s="35"/>
      <c r="AD72" s="35"/>
      <c r="AE72" s="35"/>
    </row>
    <row r="73" spans="1:31" s="2" customFormat="1" ht="6.95" customHeight="1">
      <c r="A73" s="35"/>
      <c r="B73" s="48"/>
      <c r="C73" s="49"/>
      <c r="D73" s="49"/>
      <c r="E73" s="49"/>
      <c r="F73" s="49"/>
      <c r="G73" s="49"/>
      <c r="H73" s="49"/>
      <c r="I73" s="143"/>
      <c r="J73" s="49"/>
      <c r="K73" s="49"/>
      <c r="L73" s="117"/>
      <c r="S73" s="35"/>
      <c r="T73" s="35"/>
      <c r="U73" s="35"/>
      <c r="V73" s="35"/>
      <c r="W73" s="35"/>
      <c r="X73" s="35"/>
      <c r="Y73" s="35"/>
      <c r="Z73" s="35"/>
      <c r="AA73" s="35"/>
      <c r="AB73" s="35"/>
      <c r="AC73" s="35"/>
      <c r="AD73" s="35"/>
      <c r="AE73" s="35"/>
    </row>
    <row r="77" spans="1:31" s="2" customFormat="1" ht="6.95" customHeight="1">
      <c r="A77" s="35"/>
      <c r="B77" s="50"/>
      <c r="C77" s="51"/>
      <c r="D77" s="51"/>
      <c r="E77" s="51"/>
      <c r="F77" s="51"/>
      <c r="G77" s="51"/>
      <c r="H77" s="51"/>
      <c r="I77" s="146"/>
      <c r="J77" s="51"/>
      <c r="K77" s="51"/>
      <c r="L77" s="117"/>
      <c r="S77" s="35"/>
      <c r="T77" s="35"/>
      <c r="U77" s="35"/>
      <c r="V77" s="35"/>
      <c r="W77" s="35"/>
      <c r="X77" s="35"/>
      <c r="Y77" s="35"/>
      <c r="Z77" s="35"/>
      <c r="AA77" s="35"/>
      <c r="AB77" s="35"/>
      <c r="AC77" s="35"/>
      <c r="AD77" s="35"/>
      <c r="AE77" s="35"/>
    </row>
    <row r="78" spans="1:31" s="2" customFormat="1" ht="24.95" customHeight="1">
      <c r="A78" s="35"/>
      <c r="B78" s="36"/>
      <c r="C78" s="24" t="s">
        <v>147</v>
      </c>
      <c r="D78" s="37"/>
      <c r="E78" s="37"/>
      <c r="F78" s="37"/>
      <c r="G78" s="37"/>
      <c r="H78" s="37"/>
      <c r="I78" s="116"/>
      <c r="J78" s="37"/>
      <c r="K78" s="37"/>
      <c r="L78" s="117"/>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116"/>
      <c r="J79" s="37"/>
      <c r="K79" s="37"/>
      <c r="L79" s="117"/>
      <c r="S79" s="35"/>
      <c r="T79" s="35"/>
      <c r="U79" s="35"/>
      <c r="V79" s="35"/>
      <c r="W79" s="35"/>
      <c r="X79" s="35"/>
      <c r="Y79" s="35"/>
      <c r="Z79" s="35"/>
      <c r="AA79" s="35"/>
      <c r="AB79" s="35"/>
      <c r="AC79" s="35"/>
      <c r="AD79" s="35"/>
      <c r="AE79" s="35"/>
    </row>
    <row r="80" spans="1:31" s="2" customFormat="1" ht="12" customHeight="1">
      <c r="A80" s="35"/>
      <c r="B80" s="36"/>
      <c r="C80" s="30" t="s">
        <v>16</v>
      </c>
      <c r="D80" s="37"/>
      <c r="E80" s="37"/>
      <c r="F80" s="37"/>
      <c r="G80" s="37"/>
      <c r="H80" s="37"/>
      <c r="I80" s="116"/>
      <c r="J80" s="37"/>
      <c r="K80" s="37"/>
      <c r="L80" s="117"/>
      <c r="S80" s="35"/>
      <c r="T80" s="35"/>
      <c r="U80" s="35"/>
      <c r="V80" s="35"/>
      <c r="W80" s="35"/>
      <c r="X80" s="35"/>
      <c r="Y80" s="35"/>
      <c r="Z80" s="35"/>
      <c r="AA80" s="35"/>
      <c r="AB80" s="35"/>
      <c r="AC80" s="35"/>
      <c r="AD80" s="35"/>
      <c r="AE80" s="35"/>
    </row>
    <row r="81" spans="1:65" s="2" customFormat="1" ht="16.5" customHeight="1">
      <c r="A81" s="35"/>
      <c r="B81" s="36"/>
      <c r="C81" s="37"/>
      <c r="D81" s="37"/>
      <c r="E81" s="387" t="str">
        <f>E7</f>
        <v>Sportovní hala Sušice</v>
      </c>
      <c r="F81" s="388"/>
      <c r="G81" s="388"/>
      <c r="H81" s="388"/>
      <c r="I81" s="116"/>
      <c r="J81" s="37"/>
      <c r="K81" s="37"/>
      <c r="L81" s="117"/>
      <c r="S81" s="35"/>
      <c r="T81" s="35"/>
      <c r="U81" s="35"/>
      <c r="V81" s="35"/>
      <c r="W81" s="35"/>
      <c r="X81" s="35"/>
      <c r="Y81" s="35"/>
      <c r="Z81" s="35"/>
      <c r="AA81" s="35"/>
      <c r="AB81" s="35"/>
      <c r="AC81" s="35"/>
      <c r="AD81" s="35"/>
      <c r="AE81" s="35"/>
    </row>
    <row r="82" spans="1:65" s="1" customFormat="1" ht="12" customHeight="1">
      <c r="B82" s="22"/>
      <c r="C82" s="30" t="s">
        <v>105</v>
      </c>
      <c r="D82" s="23"/>
      <c r="E82" s="23"/>
      <c r="F82" s="23"/>
      <c r="G82" s="23"/>
      <c r="H82" s="23"/>
      <c r="I82" s="109"/>
      <c r="J82" s="23"/>
      <c r="K82" s="23"/>
      <c r="L82" s="21"/>
    </row>
    <row r="83" spans="1:65" s="2" customFormat="1" ht="16.5" customHeight="1">
      <c r="A83" s="35"/>
      <c r="B83" s="36"/>
      <c r="C83" s="37"/>
      <c r="D83" s="37"/>
      <c r="E83" s="387" t="s">
        <v>106</v>
      </c>
      <c r="F83" s="389"/>
      <c r="G83" s="389"/>
      <c r="H83" s="389"/>
      <c r="I83" s="116"/>
      <c r="J83" s="37"/>
      <c r="K83" s="37"/>
      <c r="L83" s="117"/>
      <c r="S83" s="35"/>
      <c r="T83" s="35"/>
      <c r="U83" s="35"/>
      <c r="V83" s="35"/>
      <c r="W83" s="35"/>
      <c r="X83" s="35"/>
      <c r="Y83" s="35"/>
      <c r="Z83" s="35"/>
      <c r="AA83" s="35"/>
      <c r="AB83" s="35"/>
      <c r="AC83" s="35"/>
      <c r="AD83" s="35"/>
      <c r="AE83" s="35"/>
    </row>
    <row r="84" spans="1:65" s="2" customFormat="1" ht="12" customHeight="1">
      <c r="A84" s="35"/>
      <c r="B84" s="36"/>
      <c r="C84" s="30" t="s">
        <v>107</v>
      </c>
      <c r="D84" s="37"/>
      <c r="E84" s="37"/>
      <c r="F84" s="37"/>
      <c r="G84" s="37"/>
      <c r="H84" s="37"/>
      <c r="I84" s="116"/>
      <c r="J84" s="37"/>
      <c r="K84" s="37"/>
      <c r="L84" s="117"/>
      <c r="S84" s="35"/>
      <c r="T84" s="35"/>
      <c r="U84" s="35"/>
      <c r="V84" s="35"/>
      <c r="W84" s="35"/>
      <c r="X84" s="35"/>
      <c r="Y84" s="35"/>
      <c r="Z84" s="35"/>
      <c r="AA84" s="35"/>
      <c r="AB84" s="35"/>
      <c r="AC84" s="35"/>
      <c r="AD84" s="35"/>
      <c r="AE84" s="35"/>
    </row>
    <row r="85" spans="1:65" s="2" customFormat="1" ht="16.5" customHeight="1">
      <c r="A85" s="35"/>
      <c r="B85" s="36"/>
      <c r="C85" s="37"/>
      <c r="D85" s="37"/>
      <c r="E85" s="336" t="str">
        <f>E11</f>
        <v>D.08 - Elektroinstalace - slaboproud</v>
      </c>
      <c r="F85" s="389"/>
      <c r="G85" s="389"/>
      <c r="H85" s="389"/>
      <c r="I85" s="116"/>
      <c r="J85" s="37"/>
      <c r="K85" s="37"/>
      <c r="L85" s="117"/>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116"/>
      <c r="J86" s="37"/>
      <c r="K86" s="37"/>
      <c r="L86" s="117"/>
      <c r="S86" s="35"/>
      <c r="T86" s="35"/>
      <c r="U86" s="35"/>
      <c r="V86" s="35"/>
      <c r="W86" s="35"/>
      <c r="X86" s="35"/>
      <c r="Y86" s="35"/>
      <c r="Z86" s="35"/>
      <c r="AA86" s="35"/>
      <c r="AB86" s="35"/>
      <c r="AC86" s="35"/>
      <c r="AD86" s="35"/>
      <c r="AE86" s="35"/>
    </row>
    <row r="87" spans="1:65" s="2" customFormat="1" ht="12" customHeight="1">
      <c r="A87" s="35"/>
      <c r="B87" s="36"/>
      <c r="C87" s="30" t="s">
        <v>21</v>
      </c>
      <c r="D87" s="37"/>
      <c r="E87" s="37"/>
      <c r="F87" s="28" t="str">
        <f>F14</f>
        <v xml:space="preserve"> </v>
      </c>
      <c r="G87" s="37"/>
      <c r="H87" s="37"/>
      <c r="I87" s="118" t="s">
        <v>23</v>
      </c>
      <c r="J87" s="60" t="str">
        <f>IF(J14="","",J14)</f>
        <v>12. 3. 2019</v>
      </c>
      <c r="K87" s="37"/>
      <c r="L87" s="117"/>
      <c r="S87" s="35"/>
      <c r="T87" s="35"/>
      <c r="U87" s="35"/>
      <c r="V87" s="35"/>
      <c r="W87" s="35"/>
      <c r="X87" s="35"/>
      <c r="Y87" s="35"/>
      <c r="Z87" s="35"/>
      <c r="AA87" s="35"/>
      <c r="AB87" s="35"/>
      <c r="AC87" s="35"/>
      <c r="AD87" s="35"/>
      <c r="AE87" s="35"/>
    </row>
    <row r="88" spans="1:65" s="2" customFormat="1" ht="6.95" customHeight="1">
      <c r="A88" s="35"/>
      <c r="B88" s="36"/>
      <c r="C88" s="37"/>
      <c r="D88" s="37"/>
      <c r="E88" s="37"/>
      <c r="F88" s="37"/>
      <c r="G88" s="37"/>
      <c r="H88" s="37"/>
      <c r="I88" s="116"/>
      <c r="J88" s="37"/>
      <c r="K88" s="37"/>
      <c r="L88" s="117"/>
      <c r="S88" s="35"/>
      <c r="T88" s="35"/>
      <c r="U88" s="35"/>
      <c r="V88" s="35"/>
      <c r="W88" s="35"/>
      <c r="X88" s="35"/>
      <c r="Y88" s="35"/>
      <c r="Z88" s="35"/>
      <c r="AA88" s="35"/>
      <c r="AB88" s="35"/>
      <c r="AC88" s="35"/>
      <c r="AD88" s="35"/>
      <c r="AE88" s="35"/>
    </row>
    <row r="89" spans="1:65" s="2" customFormat="1" ht="40.15" customHeight="1">
      <c r="A89" s="35"/>
      <c r="B89" s="36"/>
      <c r="C89" s="30" t="s">
        <v>25</v>
      </c>
      <c r="D89" s="37"/>
      <c r="E89" s="37"/>
      <c r="F89" s="28" t="str">
        <f>E17</f>
        <v>Město Sušice, nám. Svobody 138, 342 01 Sušice</v>
      </c>
      <c r="G89" s="37"/>
      <c r="H89" s="37"/>
      <c r="I89" s="118" t="s">
        <v>31</v>
      </c>
      <c r="J89" s="33" t="str">
        <f>E23</f>
        <v>APRIS 3MP s.r.o., Baarova 36, 140 00 Praha 4</v>
      </c>
      <c r="K89" s="37"/>
      <c r="L89" s="117"/>
      <c r="S89" s="35"/>
      <c r="T89" s="35"/>
      <c r="U89" s="35"/>
      <c r="V89" s="35"/>
      <c r="W89" s="35"/>
      <c r="X89" s="35"/>
      <c r="Y89" s="35"/>
      <c r="Z89" s="35"/>
      <c r="AA89" s="35"/>
      <c r="AB89" s="35"/>
      <c r="AC89" s="35"/>
      <c r="AD89" s="35"/>
      <c r="AE89" s="35"/>
    </row>
    <row r="90" spans="1:65" s="2" customFormat="1" ht="15.2" customHeight="1">
      <c r="A90" s="35"/>
      <c r="B90" s="36"/>
      <c r="C90" s="30" t="s">
        <v>29</v>
      </c>
      <c r="D90" s="37"/>
      <c r="E90" s="37"/>
      <c r="F90" s="28" t="str">
        <f>IF(E20="","",E20)</f>
        <v>Vyplň údaj</v>
      </c>
      <c r="G90" s="37"/>
      <c r="H90" s="37"/>
      <c r="I90" s="118" t="s">
        <v>34</v>
      </c>
      <c r="J90" s="33" t="str">
        <f>E26</f>
        <v xml:space="preserve"> </v>
      </c>
      <c r="K90" s="37"/>
      <c r="L90" s="117"/>
      <c r="S90" s="35"/>
      <c r="T90" s="35"/>
      <c r="U90" s="35"/>
      <c r="V90" s="35"/>
      <c r="W90" s="35"/>
      <c r="X90" s="35"/>
      <c r="Y90" s="35"/>
      <c r="Z90" s="35"/>
      <c r="AA90" s="35"/>
      <c r="AB90" s="35"/>
      <c r="AC90" s="35"/>
      <c r="AD90" s="35"/>
      <c r="AE90" s="35"/>
    </row>
    <row r="91" spans="1:65" s="2" customFormat="1" ht="10.35" customHeight="1">
      <c r="A91" s="35"/>
      <c r="B91" s="36"/>
      <c r="C91" s="37"/>
      <c r="D91" s="37"/>
      <c r="E91" s="37"/>
      <c r="F91" s="37"/>
      <c r="G91" s="37"/>
      <c r="H91" s="37"/>
      <c r="I91" s="116"/>
      <c r="J91" s="37"/>
      <c r="K91" s="37"/>
      <c r="L91" s="117"/>
      <c r="S91" s="35"/>
      <c r="T91" s="35"/>
      <c r="U91" s="35"/>
      <c r="V91" s="35"/>
      <c r="W91" s="35"/>
      <c r="X91" s="35"/>
      <c r="Y91" s="35"/>
      <c r="Z91" s="35"/>
      <c r="AA91" s="35"/>
      <c r="AB91" s="35"/>
      <c r="AC91" s="35"/>
      <c r="AD91" s="35"/>
      <c r="AE91" s="35"/>
    </row>
    <row r="92" spans="1:65" s="11" customFormat="1" ht="29.25" customHeight="1">
      <c r="A92" s="165"/>
      <c r="B92" s="166"/>
      <c r="C92" s="167" t="s">
        <v>148</v>
      </c>
      <c r="D92" s="168" t="s">
        <v>56</v>
      </c>
      <c r="E92" s="168" t="s">
        <v>52</v>
      </c>
      <c r="F92" s="168" t="s">
        <v>53</v>
      </c>
      <c r="G92" s="168" t="s">
        <v>149</v>
      </c>
      <c r="H92" s="168" t="s">
        <v>150</v>
      </c>
      <c r="I92" s="169" t="s">
        <v>151</v>
      </c>
      <c r="J92" s="168" t="s">
        <v>111</v>
      </c>
      <c r="K92" s="170" t="s">
        <v>152</v>
      </c>
      <c r="L92" s="171"/>
      <c r="M92" s="69" t="s">
        <v>19</v>
      </c>
      <c r="N92" s="70" t="s">
        <v>41</v>
      </c>
      <c r="O92" s="70" t="s">
        <v>153</v>
      </c>
      <c r="P92" s="70" t="s">
        <v>154</v>
      </c>
      <c r="Q92" s="70" t="s">
        <v>155</v>
      </c>
      <c r="R92" s="70" t="s">
        <v>156</v>
      </c>
      <c r="S92" s="70" t="s">
        <v>157</v>
      </c>
      <c r="T92" s="71" t="s">
        <v>158</v>
      </c>
      <c r="U92" s="165"/>
      <c r="V92" s="165"/>
      <c r="W92" s="165"/>
      <c r="X92" s="165"/>
      <c r="Y92" s="165"/>
      <c r="Z92" s="165"/>
      <c r="AA92" s="165"/>
      <c r="AB92" s="165"/>
      <c r="AC92" s="165"/>
      <c r="AD92" s="165"/>
      <c r="AE92" s="165"/>
    </row>
    <row r="93" spans="1:65" s="2" customFormat="1" ht="22.9" customHeight="1">
      <c r="A93" s="35"/>
      <c r="B93" s="36"/>
      <c r="C93" s="76" t="s">
        <v>159</v>
      </c>
      <c r="D93" s="37"/>
      <c r="E93" s="37"/>
      <c r="F93" s="37"/>
      <c r="G93" s="37"/>
      <c r="H93" s="37"/>
      <c r="I93" s="116"/>
      <c r="J93" s="172">
        <f>BK93</f>
        <v>0</v>
      </c>
      <c r="K93" s="37"/>
      <c r="L93" s="40"/>
      <c r="M93" s="72"/>
      <c r="N93" s="173"/>
      <c r="O93" s="73"/>
      <c r="P93" s="174">
        <f>P94+P145+P250+P271+P309+P366+P379+P396</f>
        <v>0</v>
      </c>
      <c r="Q93" s="73"/>
      <c r="R93" s="174">
        <f>R94+R145+R250+R271+R309+R366+R379+R396</f>
        <v>3287310.5100000002</v>
      </c>
      <c r="S93" s="73"/>
      <c r="T93" s="175">
        <f>T94+T145+T250+T271+T309+T366+T379+T396</f>
        <v>0</v>
      </c>
      <c r="U93" s="35"/>
      <c r="V93" s="35"/>
      <c r="W93" s="35"/>
      <c r="X93" s="35"/>
      <c r="Y93" s="35"/>
      <c r="Z93" s="35"/>
      <c r="AA93" s="35"/>
      <c r="AB93" s="35"/>
      <c r="AC93" s="35"/>
      <c r="AD93" s="35"/>
      <c r="AE93" s="35"/>
      <c r="AT93" s="18" t="s">
        <v>70</v>
      </c>
      <c r="AU93" s="18" t="s">
        <v>112</v>
      </c>
      <c r="BK93" s="176">
        <f>BK94+BK145+BK250+BK271+BK309+BK366+BK379+BK396</f>
        <v>0</v>
      </c>
    </row>
    <row r="94" spans="1:65" s="12" customFormat="1" ht="25.9" customHeight="1">
      <c r="B94" s="177"/>
      <c r="C94" s="178"/>
      <c r="D94" s="179" t="s">
        <v>70</v>
      </c>
      <c r="E94" s="180" t="s">
        <v>2573</v>
      </c>
      <c r="F94" s="180" t="s">
        <v>3429</v>
      </c>
      <c r="G94" s="178"/>
      <c r="H94" s="178"/>
      <c r="I94" s="181"/>
      <c r="J94" s="182">
        <f>BK94</f>
        <v>0</v>
      </c>
      <c r="K94" s="178"/>
      <c r="L94" s="183"/>
      <c r="M94" s="184"/>
      <c r="N94" s="185"/>
      <c r="O94" s="185"/>
      <c r="P94" s="186">
        <f>SUM(P95:P144)</f>
        <v>0</v>
      </c>
      <c r="Q94" s="185"/>
      <c r="R94" s="186">
        <f>SUM(R95:R144)</f>
        <v>570632</v>
      </c>
      <c r="S94" s="185"/>
      <c r="T94" s="187">
        <f>SUM(T95:T144)</f>
        <v>0</v>
      </c>
      <c r="AR94" s="188" t="s">
        <v>78</v>
      </c>
      <c r="AT94" s="189" t="s">
        <v>70</v>
      </c>
      <c r="AU94" s="189" t="s">
        <v>71</v>
      </c>
      <c r="AY94" s="188" t="s">
        <v>162</v>
      </c>
      <c r="BK94" s="190">
        <f>SUM(BK95:BK144)</f>
        <v>0</v>
      </c>
    </row>
    <row r="95" spans="1:65" s="2" customFormat="1" ht="16.5" customHeight="1">
      <c r="A95" s="35"/>
      <c r="B95" s="36"/>
      <c r="C95" s="193" t="s">
        <v>78</v>
      </c>
      <c r="D95" s="193" t="s">
        <v>164</v>
      </c>
      <c r="E95" s="194" t="s">
        <v>3430</v>
      </c>
      <c r="F95" s="195" t="s">
        <v>3431</v>
      </c>
      <c r="G95" s="196" t="s">
        <v>2204</v>
      </c>
      <c r="H95" s="197">
        <v>1</v>
      </c>
      <c r="I95" s="198"/>
      <c r="J95" s="199">
        <f t="shared" ref="J95:J126" si="0">ROUND(I95*H95,2)</f>
        <v>0</v>
      </c>
      <c r="K95" s="195" t="s">
        <v>19</v>
      </c>
      <c r="L95" s="40"/>
      <c r="M95" s="200" t="s">
        <v>19</v>
      </c>
      <c r="N95" s="201" t="s">
        <v>42</v>
      </c>
      <c r="O95" s="65"/>
      <c r="P95" s="202">
        <f t="shared" ref="P95:P126" si="1">O95*H95</f>
        <v>0</v>
      </c>
      <c r="Q95" s="202">
        <v>4930</v>
      </c>
      <c r="R95" s="202">
        <f t="shared" ref="R95:R126" si="2">Q95*H95</f>
        <v>4930</v>
      </c>
      <c r="S95" s="202">
        <v>0</v>
      </c>
      <c r="T95" s="203">
        <f t="shared" ref="T95:T126" si="3">S95*H95</f>
        <v>0</v>
      </c>
      <c r="U95" s="35"/>
      <c r="V95" s="35"/>
      <c r="W95" s="35"/>
      <c r="X95" s="35"/>
      <c r="Y95" s="35"/>
      <c r="Z95" s="35"/>
      <c r="AA95" s="35"/>
      <c r="AB95" s="35"/>
      <c r="AC95" s="35"/>
      <c r="AD95" s="35"/>
      <c r="AE95" s="35"/>
      <c r="AR95" s="204" t="s">
        <v>169</v>
      </c>
      <c r="AT95" s="204" t="s">
        <v>164</v>
      </c>
      <c r="AU95" s="204" t="s">
        <v>78</v>
      </c>
      <c r="AY95" s="18" t="s">
        <v>162</v>
      </c>
      <c r="BE95" s="205">
        <f t="shared" ref="BE95:BE126" si="4">IF(N95="základní",J95,0)</f>
        <v>0</v>
      </c>
      <c r="BF95" s="205">
        <f t="shared" ref="BF95:BF126" si="5">IF(N95="snížená",J95,0)</f>
        <v>0</v>
      </c>
      <c r="BG95" s="205">
        <f t="shared" ref="BG95:BG126" si="6">IF(N95="zákl. přenesená",J95,0)</f>
        <v>0</v>
      </c>
      <c r="BH95" s="205">
        <f t="shared" ref="BH95:BH126" si="7">IF(N95="sníž. přenesená",J95,0)</f>
        <v>0</v>
      </c>
      <c r="BI95" s="205">
        <f t="shared" ref="BI95:BI126" si="8">IF(N95="nulová",J95,0)</f>
        <v>0</v>
      </c>
      <c r="BJ95" s="18" t="s">
        <v>78</v>
      </c>
      <c r="BK95" s="205">
        <f t="shared" ref="BK95:BK126" si="9">ROUND(I95*H95,2)</f>
        <v>0</v>
      </c>
      <c r="BL95" s="18" t="s">
        <v>169</v>
      </c>
      <c r="BM95" s="204" t="s">
        <v>80</v>
      </c>
    </row>
    <row r="96" spans="1:65" s="2" customFormat="1" ht="100.5" customHeight="1">
      <c r="A96" s="35"/>
      <c r="B96" s="36"/>
      <c r="C96" s="193" t="s">
        <v>80</v>
      </c>
      <c r="D96" s="193" t="s">
        <v>164</v>
      </c>
      <c r="E96" s="194" t="s">
        <v>2574</v>
      </c>
      <c r="F96" s="195" t="s">
        <v>3432</v>
      </c>
      <c r="G96" s="196" t="s">
        <v>2204</v>
      </c>
      <c r="H96" s="197">
        <v>1</v>
      </c>
      <c r="I96" s="198"/>
      <c r="J96" s="199">
        <f t="shared" si="0"/>
        <v>0</v>
      </c>
      <c r="K96" s="195" t="s">
        <v>19</v>
      </c>
      <c r="L96" s="40"/>
      <c r="M96" s="200" t="s">
        <v>19</v>
      </c>
      <c r="N96" s="201" t="s">
        <v>42</v>
      </c>
      <c r="O96" s="65"/>
      <c r="P96" s="202">
        <f t="shared" si="1"/>
        <v>0</v>
      </c>
      <c r="Q96" s="202">
        <v>29987</v>
      </c>
      <c r="R96" s="202">
        <f t="shared" si="2"/>
        <v>29987</v>
      </c>
      <c r="S96" s="202">
        <v>0</v>
      </c>
      <c r="T96" s="203">
        <f t="shared" si="3"/>
        <v>0</v>
      </c>
      <c r="U96" s="35"/>
      <c r="V96" s="35"/>
      <c r="W96" s="35"/>
      <c r="X96" s="35"/>
      <c r="Y96" s="35"/>
      <c r="Z96" s="35"/>
      <c r="AA96" s="35"/>
      <c r="AB96" s="35"/>
      <c r="AC96" s="35"/>
      <c r="AD96" s="35"/>
      <c r="AE96" s="35"/>
      <c r="AR96" s="204" t="s">
        <v>169</v>
      </c>
      <c r="AT96" s="204" t="s">
        <v>164</v>
      </c>
      <c r="AU96" s="204" t="s">
        <v>78</v>
      </c>
      <c r="AY96" s="18" t="s">
        <v>162</v>
      </c>
      <c r="BE96" s="205">
        <f t="shared" si="4"/>
        <v>0</v>
      </c>
      <c r="BF96" s="205">
        <f t="shared" si="5"/>
        <v>0</v>
      </c>
      <c r="BG96" s="205">
        <f t="shared" si="6"/>
        <v>0</v>
      </c>
      <c r="BH96" s="205">
        <f t="shared" si="7"/>
        <v>0</v>
      </c>
      <c r="BI96" s="205">
        <f t="shared" si="8"/>
        <v>0</v>
      </c>
      <c r="BJ96" s="18" t="s">
        <v>78</v>
      </c>
      <c r="BK96" s="205">
        <f t="shared" si="9"/>
        <v>0</v>
      </c>
      <c r="BL96" s="18" t="s">
        <v>169</v>
      </c>
      <c r="BM96" s="204" t="s">
        <v>169</v>
      </c>
    </row>
    <row r="97" spans="1:65" s="2" customFormat="1" ht="16.5" customHeight="1">
      <c r="A97" s="35"/>
      <c r="B97" s="36"/>
      <c r="C97" s="193" t="s">
        <v>178</v>
      </c>
      <c r="D97" s="193" t="s">
        <v>164</v>
      </c>
      <c r="E97" s="194" t="s">
        <v>3433</v>
      </c>
      <c r="F97" s="195" t="s">
        <v>3434</v>
      </c>
      <c r="G97" s="196" t="s">
        <v>2204</v>
      </c>
      <c r="H97" s="197">
        <v>1</v>
      </c>
      <c r="I97" s="198"/>
      <c r="J97" s="199">
        <f t="shared" si="0"/>
        <v>0</v>
      </c>
      <c r="K97" s="195" t="s">
        <v>19</v>
      </c>
      <c r="L97" s="40"/>
      <c r="M97" s="200" t="s">
        <v>19</v>
      </c>
      <c r="N97" s="201" t="s">
        <v>42</v>
      </c>
      <c r="O97" s="65"/>
      <c r="P97" s="202">
        <f t="shared" si="1"/>
        <v>0</v>
      </c>
      <c r="Q97" s="202">
        <v>1250</v>
      </c>
      <c r="R97" s="202">
        <f t="shared" si="2"/>
        <v>1250</v>
      </c>
      <c r="S97" s="202">
        <v>0</v>
      </c>
      <c r="T97" s="203">
        <f t="shared" si="3"/>
        <v>0</v>
      </c>
      <c r="U97" s="35"/>
      <c r="V97" s="35"/>
      <c r="W97" s="35"/>
      <c r="X97" s="35"/>
      <c r="Y97" s="35"/>
      <c r="Z97" s="35"/>
      <c r="AA97" s="35"/>
      <c r="AB97" s="35"/>
      <c r="AC97" s="35"/>
      <c r="AD97" s="35"/>
      <c r="AE97" s="35"/>
      <c r="AR97" s="204" t="s">
        <v>169</v>
      </c>
      <c r="AT97" s="204" t="s">
        <v>164</v>
      </c>
      <c r="AU97" s="204" t="s">
        <v>78</v>
      </c>
      <c r="AY97" s="18" t="s">
        <v>162</v>
      </c>
      <c r="BE97" s="205">
        <f t="shared" si="4"/>
        <v>0</v>
      </c>
      <c r="BF97" s="205">
        <f t="shared" si="5"/>
        <v>0</v>
      </c>
      <c r="BG97" s="205">
        <f t="shared" si="6"/>
        <v>0</v>
      </c>
      <c r="BH97" s="205">
        <f t="shared" si="7"/>
        <v>0</v>
      </c>
      <c r="BI97" s="205">
        <f t="shared" si="8"/>
        <v>0</v>
      </c>
      <c r="BJ97" s="18" t="s">
        <v>78</v>
      </c>
      <c r="BK97" s="205">
        <f t="shared" si="9"/>
        <v>0</v>
      </c>
      <c r="BL97" s="18" t="s">
        <v>169</v>
      </c>
      <c r="BM97" s="204" t="s">
        <v>196</v>
      </c>
    </row>
    <row r="98" spans="1:65" s="2" customFormat="1" ht="16.5" customHeight="1">
      <c r="A98" s="35"/>
      <c r="B98" s="36"/>
      <c r="C98" s="193" t="s">
        <v>169</v>
      </c>
      <c r="D98" s="193" t="s">
        <v>164</v>
      </c>
      <c r="E98" s="194" t="s">
        <v>2576</v>
      </c>
      <c r="F98" s="195" t="s">
        <v>3435</v>
      </c>
      <c r="G98" s="196" t="s">
        <v>2204</v>
      </c>
      <c r="H98" s="197">
        <v>1</v>
      </c>
      <c r="I98" s="198"/>
      <c r="J98" s="199">
        <f t="shared" si="0"/>
        <v>0</v>
      </c>
      <c r="K98" s="195" t="s">
        <v>19</v>
      </c>
      <c r="L98" s="40"/>
      <c r="M98" s="200" t="s">
        <v>19</v>
      </c>
      <c r="N98" s="201" t="s">
        <v>42</v>
      </c>
      <c r="O98" s="65"/>
      <c r="P98" s="202">
        <f t="shared" si="1"/>
        <v>0</v>
      </c>
      <c r="Q98" s="202">
        <v>15049</v>
      </c>
      <c r="R98" s="202">
        <f t="shared" si="2"/>
        <v>15049</v>
      </c>
      <c r="S98" s="202">
        <v>0</v>
      </c>
      <c r="T98" s="203">
        <f t="shared" si="3"/>
        <v>0</v>
      </c>
      <c r="U98" s="35"/>
      <c r="V98" s="35"/>
      <c r="W98" s="35"/>
      <c r="X98" s="35"/>
      <c r="Y98" s="35"/>
      <c r="Z98" s="35"/>
      <c r="AA98" s="35"/>
      <c r="AB98" s="35"/>
      <c r="AC98" s="35"/>
      <c r="AD98" s="35"/>
      <c r="AE98" s="35"/>
      <c r="AR98" s="204" t="s">
        <v>169</v>
      </c>
      <c r="AT98" s="204" t="s">
        <v>164</v>
      </c>
      <c r="AU98" s="204" t="s">
        <v>78</v>
      </c>
      <c r="AY98" s="18" t="s">
        <v>162</v>
      </c>
      <c r="BE98" s="205">
        <f t="shared" si="4"/>
        <v>0</v>
      </c>
      <c r="BF98" s="205">
        <f t="shared" si="5"/>
        <v>0</v>
      </c>
      <c r="BG98" s="205">
        <f t="shared" si="6"/>
        <v>0</v>
      </c>
      <c r="BH98" s="205">
        <f t="shared" si="7"/>
        <v>0</v>
      </c>
      <c r="BI98" s="205">
        <f t="shared" si="8"/>
        <v>0</v>
      </c>
      <c r="BJ98" s="18" t="s">
        <v>78</v>
      </c>
      <c r="BK98" s="205">
        <f t="shared" si="9"/>
        <v>0</v>
      </c>
      <c r="BL98" s="18" t="s">
        <v>169</v>
      </c>
      <c r="BM98" s="204" t="s">
        <v>207</v>
      </c>
    </row>
    <row r="99" spans="1:65" s="2" customFormat="1" ht="16.5" customHeight="1">
      <c r="A99" s="35"/>
      <c r="B99" s="36"/>
      <c r="C99" s="193" t="s">
        <v>190</v>
      </c>
      <c r="D99" s="193" t="s">
        <v>164</v>
      </c>
      <c r="E99" s="194" t="s">
        <v>2578</v>
      </c>
      <c r="F99" s="195" t="s">
        <v>3436</v>
      </c>
      <c r="G99" s="196" t="s">
        <v>2204</v>
      </c>
      <c r="H99" s="197">
        <v>6</v>
      </c>
      <c r="I99" s="198"/>
      <c r="J99" s="199">
        <f t="shared" si="0"/>
        <v>0</v>
      </c>
      <c r="K99" s="195" t="s">
        <v>19</v>
      </c>
      <c r="L99" s="40"/>
      <c r="M99" s="200" t="s">
        <v>19</v>
      </c>
      <c r="N99" s="201" t="s">
        <v>42</v>
      </c>
      <c r="O99" s="65"/>
      <c r="P99" s="202">
        <f t="shared" si="1"/>
        <v>0</v>
      </c>
      <c r="Q99" s="202">
        <v>830</v>
      </c>
      <c r="R99" s="202">
        <f t="shared" si="2"/>
        <v>4980</v>
      </c>
      <c r="S99" s="202">
        <v>0</v>
      </c>
      <c r="T99" s="203">
        <f t="shared" si="3"/>
        <v>0</v>
      </c>
      <c r="U99" s="35"/>
      <c r="V99" s="35"/>
      <c r="W99" s="35"/>
      <c r="X99" s="35"/>
      <c r="Y99" s="35"/>
      <c r="Z99" s="35"/>
      <c r="AA99" s="35"/>
      <c r="AB99" s="35"/>
      <c r="AC99" s="35"/>
      <c r="AD99" s="35"/>
      <c r="AE99" s="35"/>
      <c r="AR99" s="204" t="s">
        <v>169</v>
      </c>
      <c r="AT99" s="204" t="s">
        <v>164</v>
      </c>
      <c r="AU99" s="204" t="s">
        <v>78</v>
      </c>
      <c r="AY99" s="18" t="s">
        <v>162</v>
      </c>
      <c r="BE99" s="205">
        <f t="shared" si="4"/>
        <v>0</v>
      </c>
      <c r="BF99" s="205">
        <f t="shared" si="5"/>
        <v>0</v>
      </c>
      <c r="BG99" s="205">
        <f t="shared" si="6"/>
        <v>0</v>
      </c>
      <c r="BH99" s="205">
        <f t="shared" si="7"/>
        <v>0</v>
      </c>
      <c r="BI99" s="205">
        <f t="shared" si="8"/>
        <v>0</v>
      </c>
      <c r="BJ99" s="18" t="s">
        <v>78</v>
      </c>
      <c r="BK99" s="205">
        <f t="shared" si="9"/>
        <v>0</v>
      </c>
      <c r="BL99" s="18" t="s">
        <v>169</v>
      </c>
      <c r="BM99" s="204" t="s">
        <v>218</v>
      </c>
    </row>
    <row r="100" spans="1:65" s="2" customFormat="1" ht="21.75" customHeight="1">
      <c r="A100" s="35"/>
      <c r="B100" s="36"/>
      <c r="C100" s="193" t="s">
        <v>196</v>
      </c>
      <c r="D100" s="193" t="s">
        <v>164</v>
      </c>
      <c r="E100" s="194" t="s">
        <v>2580</v>
      </c>
      <c r="F100" s="195" t="s">
        <v>3437</v>
      </c>
      <c r="G100" s="196" t="s">
        <v>2204</v>
      </c>
      <c r="H100" s="197">
        <v>3</v>
      </c>
      <c r="I100" s="198"/>
      <c r="J100" s="199">
        <f t="shared" si="0"/>
        <v>0</v>
      </c>
      <c r="K100" s="195" t="s">
        <v>19</v>
      </c>
      <c r="L100" s="40"/>
      <c r="M100" s="200" t="s">
        <v>19</v>
      </c>
      <c r="N100" s="201" t="s">
        <v>42</v>
      </c>
      <c r="O100" s="65"/>
      <c r="P100" s="202">
        <f t="shared" si="1"/>
        <v>0</v>
      </c>
      <c r="Q100" s="202">
        <v>2553</v>
      </c>
      <c r="R100" s="202">
        <f t="shared" si="2"/>
        <v>7659</v>
      </c>
      <c r="S100" s="202">
        <v>0</v>
      </c>
      <c r="T100" s="203">
        <f t="shared" si="3"/>
        <v>0</v>
      </c>
      <c r="U100" s="35"/>
      <c r="V100" s="35"/>
      <c r="W100" s="35"/>
      <c r="X100" s="35"/>
      <c r="Y100" s="35"/>
      <c r="Z100" s="35"/>
      <c r="AA100" s="35"/>
      <c r="AB100" s="35"/>
      <c r="AC100" s="35"/>
      <c r="AD100" s="35"/>
      <c r="AE100" s="35"/>
      <c r="AR100" s="204" t="s">
        <v>169</v>
      </c>
      <c r="AT100" s="204" t="s">
        <v>164</v>
      </c>
      <c r="AU100" s="204" t="s">
        <v>78</v>
      </c>
      <c r="AY100" s="18" t="s">
        <v>162</v>
      </c>
      <c r="BE100" s="205">
        <f t="shared" si="4"/>
        <v>0</v>
      </c>
      <c r="BF100" s="205">
        <f t="shared" si="5"/>
        <v>0</v>
      </c>
      <c r="BG100" s="205">
        <f t="shared" si="6"/>
        <v>0</v>
      </c>
      <c r="BH100" s="205">
        <f t="shared" si="7"/>
        <v>0</v>
      </c>
      <c r="BI100" s="205">
        <f t="shared" si="8"/>
        <v>0</v>
      </c>
      <c r="BJ100" s="18" t="s">
        <v>78</v>
      </c>
      <c r="BK100" s="205">
        <f t="shared" si="9"/>
        <v>0</v>
      </c>
      <c r="BL100" s="18" t="s">
        <v>169</v>
      </c>
      <c r="BM100" s="204" t="s">
        <v>229</v>
      </c>
    </row>
    <row r="101" spans="1:65" s="2" customFormat="1" ht="44.25" customHeight="1">
      <c r="A101" s="35"/>
      <c r="B101" s="36"/>
      <c r="C101" s="193" t="s">
        <v>202</v>
      </c>
      <c r="D101" s="193" t="s">
        <v>164</v>
      </c>
      <c r="E101" s="194" t="s">
        <v>2582</v>
      </c>
      <c r="F101" s="195" t="s">
        <v>3438</v>
      </c>
      <c r="G101" s="196" t="s">
        <v>2204</v>
      </c>
      <c r="H101" s="197">
        <v>3</v>
      </c>
      <c r="I101" s="198"/>
      <c r="J101" s="199">
        <f t="shared" si="0"/>
        <v>0</v>
      </c>
      <c r="K101" s="195" t="s">
        <v>19</v>
      </c>
      <c r="L101" s="40"/>
      <c r="M101" s="200" t="s">
        <v>19</v>
      </c>
      <c r="N101" s="201" t="s">
        <v>42</v>
      </c>
      <c r="O101" s="65"/>
      <c r="P101" s="202">
        <f t="shared" si="1"/>
        <v>0</v>
      </c>
      <c r="Q101" s="202">
        <v>2579</v>
      </c>
      <c r="R101" s="202">
        <f t="shared" si="2"/>
        <v>7737</v>
      </c>
      <c r="S101" s="202">
        <v>0</v>
      </c>
      <c r="T101" s="203">
        <f t="shared" si="3"/>
        <v>0</v>
      </c>
      <c r="U101" s="35"/>
      <c r="V101" s="35"/>
      <c r="W101" s="35"/>
      <c r="X101" s="35"/>
      <c r="Y101" s="35"/>
      <c r="Z101" s="35"/>
      <c r="AA101" s="35"/>
      <c r="AB101" s="35"/>
      <c r="AC101" s="35"/>
      <c r="AD101" s="35"/>
      <c r="AE101" s="35"/>
      <c r="AR101" s="204" t="s">
        <v>169</v>
      </c>
      <c r="AT101" s="204" t="s">
        <v>164</v>
      </c>
      <c r="AU101" s="204" t="s">
        <v>78</v>
      </c>
      <c r="AY101" s="18" t="s">
        <v>162</v>
      </c>
      <c r="BE101" s="205">
        <f t="shared" si="4"/>
        <v>0</v>
      </c>
      <c r="BF101" s="205">
        <f t="shared" si="5"/>
        <v>0</v>
      </c>
      <c r="BG101" s="205">
        <f t="shared" si="6"/>
        <v>0</v>
      </c>
      <c r="BH101" s="205">
        <f t="shared" si="7"/>
        <v>0</v>
      </c>
      <c r="BI101" s="205">
        <f t="shared" si="8"/>
        <v>0</v>
      </c>
      <c r="BJ101" s="18" t="s">
        <v>78</v>
      </c>
      <c r="BK101" s="205">
        <f t="shared" si="9"/>
        <v>0</v>
      </c>
      <c r="BL101" s="18" t="s">
        <v>169</v>
      </c>
      <c r="BM101" s="204" t="s">
        <v>242</v>
      </c>
    </row>
    <row r="102" spans="1:65" s="2" customFormat="1" ht="16.5" customHeight="1">
      <c r="A102" s="35"/>
      <c r="B102" s="36"/>
      <c r="C102" s="193" t="s">
        <v>207</v>
      </c>
      <c r="D102" s="193" t="s">
        <v>164</v>
      </c>
      <c r="E102" s="194" t="s">
        <v>3439</v>
      </c>
      <c r="F102" s="195" t="s">
        <v>3440</v>
      </c>
      <c r="G102" s="196" t="s">
        <v>2204</v>
      </c>
      <c r="H102" s="197">
        <v>2</v>
      </c>
      <c r="I102" s="198"/>
      <c r="J102" s="199">
        <f t="shared" si="0"/>
        <v>0</v>
      </c>
      <c r="K102" s="195" t="s">
        <v>19</v>
      </c>
      <c r="L102" s="40"/>
      <c r="M102" s="200" t="s">
        <v>19</v>
      </c>
      <c r="N102" s="201" t="s">
        <v>42</v>
      </c>
      <c r="O102" s="65"/>
      <c r="P102" s="202">
        <f t="shared" si="1"/>
        <v>0</v>
      </c>
      <c r="Q102" s="202">
        <v>834</v>
      </c>
      <c r="R102" s="202">
        <f t="shared" si="2"/>
        <v>1668</v>
      </c>
      <c r="S102" s="202">
        <v>0</v>
      </c>
      <c r="T102" s="203">
        <f t="shared" si="3"/>
        <v>0</v>
      </c>
      <c r="U102" s="35"/>
      <c r="V102" s="35"/>
      <c r="W102" s="35"/>
      <c r="X102" s="35"/>
      <c r="Y102" s="35"/>
      <c r="Z102" s="35"/>
      <c r="AA102" s="35"/>
      <c r="AB102" s="35"/>
      <c r="AC102" s="35"/>
      <c r="AD102" s="35"/>
      <c r="AE102" s="35"/>
      <c r="AR102" s="204" t="s">
        <v>169</v>
      </c>
      <c r="AT102" s="204" t="s">
        <v>164</v>
      </c>
      <c r="AU102" s="204" t="s">
        <v>78</v>
      </c>
      <c r="AY102" s="18" t="s">
        <v>162</v>
      </c>
      <c r="BE102" s="205">
        <f t="shared" si="4"/>
        <v>0</v>
      </c>
      <c r="BF102" s="205">
        <f t="shared" si="5"/>
        <v>0</v>
      </c>
      <c r="BG102" s="205">
        <f t="shared" si="6"/>
        <v>0</v>
      </c>
      <c r="BH102" s="205">
        <f t="shared" si="7"/>
        <v>0</v>
      </c>
      <c r="BI102" s="205">
        <f t="shared" si="8"/>
        <v>0</v>
      </c>
      <c r="BJ102" s="18" t="s">
        <v>78</v>
      </c>
      <c r="BK102" s="205">
        <f t="shared" si="9"/>
        <v>0</v>
      </c>
      <c r="BL102" s="18" t="s">
        <v>169</v>
      </c>
      <c r="BM102" s="204" t="s">
        <v>254</v>
      </c>
    </row>
    <row r="103" spans="1:65" s="2" customFormat="1" ht="33" customHeight="1">
      <c r="A103" s="35"/>
      <c r="B103" s="36"/>
      <c r="C103" s="193" t="s">
        <v>213</v>
      </c>
      <c r="D103" s="193" t="s">
        <v>164</v>
      </c>
      <c r="E103" s="194" t="s">
        <v>2584</v>
      </c>
      <c r="F103" s="195" t="s">
        <v>3441</v>
      </c>
      <c r="G103" s="196" t="s">
        <v>2204</v>
      </c>
      <c r="H103" s="197">
        <v>1</v>
      </c>
      <c r="I103" s="198"/>
      <c r="J103" s="199">
        <f t="shared" si="0"/>
        <v>0</v>
      </c>
      <c r="K103" s="195" t="s">
        <v>19</v>
      </c>
      <c r="L103" s="40"/>
      <c r="M103" s="200" t="s">
        <v>19</v>
      </c>
      <c r="N103" s="201" t="s">
        <v>42</v>
      </c>
      <c r="O103" s="65"/>
      <c r="P103" s="202">
        <f t="shared" si="1"/>
        <v>0</v>
      </c>
      <c r="Q103" s="202">
        <v>45809</v>
      </c>
      <c r="R103" s="202">
        <f t="shared" si="2"/>
        <v>45809</v>
      </c>
      <c r="S103" s="202">
        <v>0</v>
      </c>
      <c r="T103" s="203">
        <f t="shared" si="3"/>
        <v>0</v>
      </c>
      <c r="U103" s="35"/>
      <c r="V103" s="35"/>
      <c r="W103" s="35"/>
      <c r="X103" s="35"/>
      <c r="Y103" s="35"/>
      <c r="Z103" s="35"/>
      <c r="AA103" s="35"/>
      <c r="AB103" s="35"/>
      <c r="AC103" s="35"/>
      <c r="AD103" s="35"/>
      <c r="AE103" s="35"/>
      <c r="AR103" s="204" t="s">
        <v>169</v>
      </c>
      <c r="AT103" s="204" t="s">
        <v>164</v>
      </c>
      <c r="AU103" s="204" t="s">
        <v>78</v>
      </c>
      <c r="AY103" s="18" t="s">
        <v>162</v>
      </c>
      <c r="BE103" s="205">
        <f t="shared" si="4"/>
        <v>0</v>
      </c>
      <c r="BF103" s="205">
        <f t="shared" si="5"/>
        <v>0</v>
      </c>
      <c r="BG103" s="205">
        <f t="shared" si="6"/>
        <v>0</v>
      </c>
      <c r="BH103" s="205">
        <f t="shared" si="7"/>
        <v>0</v>
      </c>
      <c r="BI103" s="205">
        <f t="shared" si="8"/>
        <v>0</v>
      </c>
      <c r="BJ103" s="18" t="s">
        <v>78</v>
      </c>
      <c r="BK103" s="205">
        <f t="shared" si="9"/>
        <v>0</v>
      </c>
      <c r="BL103" s="18" t="s">
        <v>169</v>
      </c>
      <c r="BM103" s="204" t="s">
        <v>267</v>
      </c>
    </row>
    <row r="104" spans="1:65" s="2" customFormat="1" ht="44.25" customHeight="1">
      <c r="A104" s="35"/>
      <c r="B104" s="36"/>
      <c r="C104" s="193" t="s">
        <v>218</v>
      </c>
      <c r="D104" s="193" t="s">
        <v>164</v>
      </c>
      <c r="E104" s="194" t="s">
        <v>2586</v>
      </c>
      <c r="F104" s="195" t="s">
        <v>3442</v>
      </c>
      <c r="G104" s="196" t="s">
        <v>2204</v>
      </c>
      <c r="H104" s="197">
        <v>1</v>
      </c>
      <c r="I104" s="198"/>
      <c r="J104" s="199">
        <f t="shared" si="0"/>
        <v>0</v>
      </c>
      <c r="K104" s="195" t="s">
        <v>19</v>
      </c>
      <c r="L104" s="40"/>
      <c r="M104" s="200" t="s">
        <v>19</v>
      </c>
      <c r="N104" s="201" t="s">
        <v>42</v>
      </c>
      <c r="O104" s="65"/>
      <c r="P104" s="202">
        <f t="shared" si="1"/>
        <v>0</v>
      </c>
      <c r="Q104" s="202">
        <v>24001</v>
      </c>
      <c r="R104" s="202">
        <f t="shared" si="2"/>
        <v>24001</v>
      </c>
      <c r="S104" s="202">
        <v>0</v>
      </c>
      <c r="T104" s="203">
        <f t="shared" si="3"/>
        <v>0</v>
      </c>
      <c r="U104" s="35"/>
      <c r="V104" s="35"/>
      <c r="W104" s="35"/>
      <c r="X104" s="35"/>
      <c r="Y104" s="35"/>
      <c r="Z104" s="35"/>
      <c r="AA104" s="35"/>
      <c r="AB104" s="35"/>
      <c r="AC104" s="35"/>
      <c r="AD104" s="35"/>
      <c r="AE104" s="35"/>
      <c r="AR104" s="204" t="s">
        <v>169</v>
      </c>
      <c r="AT104" s="204" t="s">
        <v>164</v>
      </c>
      <c r="AU104" s="204" t="s">
        <v>78</v>
      </c>
      <c r="AY104" s="18" t="s">
        <v>162</v>
      </c>
      <c r="BE104" s="205">
        <f t="shared" si="4"/>
        <v>0</v>
      </c>
      <c r="BF104" s="205">
        <f t="shared" si="5"/>
        <v>0</v>
      </c>
      <c r="BG104" s="205">
        <f t="shared" si="6"/>
        <v>0</v>
      </c>
      <c r="BH104" s="205">
        <f t="shared" si="7"/>
        <v>0</v>
      </c>
      <c r="BI104" s="205">
        <f t="shared" si="8"/>
        <v>0</v>
      </c>
      <c r="BJ104" s="18" t="s">
        <v>78</v>
      </c>
      <c r="BK104" s="205">
        <f t="shared" si="9"/>
        <v>0</v>
      </c>
      <c r="BL104" s="18" t="s">
        <v>169</v>
      </c>
      <c r="BM104" s="204" t="s">
        <v>278</v>
      </c>
    </row>
    <row r="105" spans="1:65" s="2" customFormat="1" ht="16.5" customHeight="1">
      <c r="A105" s="35"/>
      <c r="B105" s="36"/>
      <c r="C105" s="193" t="s">
        <v>224</v>
      </c>
      <c r="D105" s="193" t="s">
        <v>164</v>
      </c>
      <c r="E105" s="194" t="s">
        <v>3443</v>
      </c>
      <c r="F105" s="195" t="s">
        <v>3444</v>
      </c>
      <c r="G105" s="196" t="s">
        <v>2204</v>
      </c>
      <c r="H105" s="197">
        <v>1</v>
      </c>
      <c r="I105" s="198"/>
      <c r="J105" s="199">
        <f t="shared" si="0"/>
        <v>0</v>
      </c>
      <c r="K105" s="195" t="s">
        <v>19</v>
      </c>
      <c r="L105" s="40"/>
      <c r="M105" s="200" t="s">
        <v>19</v>
      </c>
      <c r="N105" s="201" t="s">
        <v>42</v>
      </c>
      <c r="O105" s="65"/>
      <c r="P105" s="202">
        <f t="shared" si="1"/>
        <v>0</v>
      </c>
      <c r="Q105" s="202">
        <v>596</v>
      </c>
      <c r="R105" s="202">
        <f t="shared" si="2"/>
        <v>596</v>
      </c>
      <c r="S105" s="202">
        <v>0</v>
      </c>
      <c r="T105" s="203">
        <f t="shared" si="3"/>
        <v>0</v>
      </c>
      <c r="U105" s="35"/>
      <c r="V105" s="35"/>
      <c r="W105" s="35"/>
      <c r="X105" s="35"/>
      <c r="Y105" s="35"/>
      <c r="Z105" s="35"/>
      <c r="AA105" s="35"/>
      <c r="AB105" s="35"/>
      <c r="AC105" s="35"/>
      <c r="AD105" s="35"/>
      <c r="AE105" s="35"/>
      <c r="AR105" s="204" t="s">
        <v>169</v>
      </c>
      <c r="AT105" s="204" t="s">
        <v>164</v>
      </c>
      <c r="AU105" s="204" t="s">
        <v>78</v>
      </c>
      <c r="AY105" s="18" t="s">
        <v>162</v>
      </c>
      <c r="BE105" s="205">
        <f t="shared" si="4"/>
        <v>0</v>
      </c>
      <c r="BF105" s="205">
        <f t="shared" si="5"/>
        <v>0</v>
      </c>
      <c r="BG105" s="205">
        <f t="shared" si="6"/>
        <v>0</v>
      </c>
      <c r="BH105" s="205">
        <f t="shared" si="7"/>
        <v>0</v>
      </c>
      <c r="BI105" s="205">
        <f t="shared" si="8"/>
        <v>0</v>
      </c>
      <c r="BJ105" s="18" t="s">
        <v>78</v>
      </c>
      <c r="BK105" s="205">
        <f t="shared" si="9"/>
        <v>0</v>
      </c>
      <c r="BL105" s="18" t="s">
        <v>169</v>
      </c>
      <c r="BM105" s="204" t="s">
        <v>285</v>
      </c>
    </row>
    <row r="106" spans="1:65" s="2" customFormat="1" ht="66.75" customHeight="1">
      <c r="A106" s="35"/>
      <c r="B106" s="36"/>
      <c r="C106" s="193" t="s">
        <v>229</v>
      </c>
      <c r="D106" s="193" t="s">
        <v>164</v>
      </c>
      <c r="E106" s="194" t="s">
        <v>2588</v>
      </c>
      <c r="F106" s="195" t="s">
        <v>3445</v>
      </c>
      <c r="G106" s="196" t="s">
        <v>2204</v>
      </c>
      <c r="H106" s="197">
        <v>1</v>
      </c>
      <c r="I106" s="198"/>
      <c r="J106" s="199">
        <f t="shared" si="0"/>
        <v>0</v>
      </c>
      <c r="K106" s="195" t="s">
        <v>19</v>
      </c>
      <c r="L106" s="40"/>
      <c r="M106" s="200" t="s">
        <v>19</v>
      </c>
      <c r="N106" s="201" t="s">
        <v>42</v>
      </c>
      <c r="O106" s="65"/>
      <c r="P106" s="202">
        <f t="shared" si="1"/>
        <v>0</v>
      </c>
      <c r="Q106" s="202">
        <v>10037</v>
      </c>
      <c r="R106" s="202">
        <f t="shared" si="2"/>
        <v>10037</v>
      </c>
      <c r="S106" s="202">
        <v>0</v>
      </c>
      <c r="T106" s="203">
        <f t="shared" si="3"/>
        <v>0</v>
      </c>
      <c r="U106" s="35"/>
      <c r="V106" s="35"/>
      <c r="W106" s="35"/>
      <c r="X106" s="35"/>
      <c r="Y106" s="35"/>
      <c r="Z106" s="35"/>
      <c r="AA106" s="35"/>
      <c r="AB106" s="35"/>
      <c r="AC106" s="35"/>
      <c r="AD106" s="35"/>
      <c r="AE106" s="35"/>
      <c r="AR106" s="204" t="s">
        <v>169</v>
      </c>
      <c r="AT106" s="204" t="s">
        <v>164</v>
      </c>
      <c r="AU106" s="204" t="s">
        <v>78</v>
      </c>
      <c r="AY106" s="18" t="s">
        <v>162</v>
      </c>
      <c r="BE106" s="205">
        <f t="shared" si="4"/>
        <v>0</v>
      </c>
      <c r="BF106" s="205">
        <f t="shared" si="5"/>
        <v>0</v>
      </c>
      <c r="BG106" s="205">
        <f t="shared" si="6"/>
        <v>0</v>
      </c>
      <c r="BH106" s="205">
        <f t="shared" si="7"/>
        <v>0</v>
      </c>
      <c r="BI106" s="205">
        <f t="shared" si="8"/>
        <v>0</v>
      </c>
      <c r="BJ106" s="18" t="s">
        <v>78</v>
      </c>
      <c r="BK106" s="205">
        <f t="shared" si="9"/>
        <v>0</v>
      </c>
      <c r="BL106" s="18" t="s">
        <v>169</v>
      </c>
      <c r="BM106" s="204" t="s">
        <v>296</v>
      </c>
    </row>
    <row r="107" spans="1:65" s="2" customFormat="1" ht="16.5" customHeight="1">
      <c r="A107" s="35"/>
      <c r="B107" s="36"/>
      <c r="C107" s="193" t="s">
        <v>237</v>
      </c>
      <c r="D107" s="193" t="s">
        <v>164</v>
      </c>
      <c r="E107" s="194" t="s">
        <v>2590</v>
      </c>
      <c r="F107" s="195" t="s">
        <v>3446</v>
      </c>
      <c r="G107" s="196" t="s">
        <v>2204</v>
      </c>
      <c r="H107" s="197">
        <v>2</v>
      </c>
      <c r="I107" s="198"/>
      <c r="J107" s="199">
        <f t="shared" si="0"/>
        <v>0</v>
      </c>
      <c r="K107" s="195" t="s">
        <v>19</v>
      </c>
      <c r="L107" s="40"/>
      <c r="M107" s="200" t="s">
        <v>19</v>
      </c>
      <c r="N107" s="201" t="s">
        <v>42</v>
      </c>
      <c r="O107" s="65"/>
      <c r="P107" s="202">
        <f t="shared" si="1"/>
        <v>0</v>
      </c>
      <c r="Q107" s="202">
        <v>870</v>
      </c>
      <c r="R107" s="202">
        <f t="shared" si="2"/>
        <v>1740</v>
      </c>
      <c r="S107" s="202">
        <v>0</v>
      </c>
      <c r="T107" s="203">
        <f t="shared" si="3"/>
        <v>0</v>
      </c>
      <c r="U107" s="35"/>
      <c r="V107" s="35"/>
      <c r="W107" s="35"/>
      <c r="X107" s="35"/>
      <c r="Y107" s="35"/>
      <c r="Z107" s="35"/>
      <c r="AA107" s="35"/>
      <c r="AB107" s="35"/>
      <c r="AC107" s="35"/>
      <c r="AD107" s="35"/>
      <c r="AE107" s="35"/>
      <c r="AR107" s="204" t="s">
        <v>169</v>
      </c>
      <c r="AT107" s="204" t="s">
        <v>164</v>
      </c>
      <c r="AU107" s="204" t="s">
        <v>78</v>
      </c>
      <c r="AY107" s="18" t="s">
        <v>162</v>
      </c>
      <c r="BE107" s="205">
        <f t="shared" si="4"/>
        <v>0</v>
      </c>
      <c r="BF107" s="205">
        <f t="shared" si="5"/>
        <v>0</v>
      </c>
      <c r="BG107" s="205">
        <f t="shared" si="6"/>
        <v>0</v>
      </c>
      <c r="BH107" s="205">
        <f t="shared" si="7"/>
        <v>0</v>
      </c>
      <c r="BI107" s="205">
        <f t="shared" si="8"/>
        <v>0</v>
      </c>
      <c r="BJ107" s="18" t="s">
        <v>78</v>
      </c>
      <c r="BK107" s="205">
        <f t="shared" si="9"/>
        <v>0</v>
      </c>
      <c r="BL107" s="18" t="s">
        <v>169</v>
      </c>
      <c r="BM107" s="204" t="s">
        <v>307</v>
      </c>
    </row>
    <row r="108" spans="1:65" s="2" customFormat="1" ht="66.75" customHeight="1">
      <c r="A108" s="35"/>
      <c r="B108" s="36"/>
      <c r="C108" s="193" t="s">
        <v>242</v>
      </c>
      <c r="D108" s="193" t="s">
        <v>164</v>
      </c>
      <c r="E108" s="194" t="s">
        <v>2592</v>
      </c>
      <c r="F108" s="195" t="s">
        <v>3447</v>
      </c>
      <c r="G108" s="196" t="s">
        <v>2204</v>
      </c>
      <c r="H108" s="197">
        <v>2</v>
      </c>
      <c r="I108" s="198"/>
      <c r="J108" s="199">
        <f t="shared" si="0"/>
        <v>0</v>
      </c>
      <c r="K108" s="195" t="s">
        <v>19</v>
      </c>
      <c r="L108" s="40"/>
      <c r="M108" s="200" t="s">
        <v>19</v>
      </c>
      <c r="N108" s="201" t="s">
        <v>42</v>
      </c>
      <c r="O108" s="65"/>
      <c r="P108" s="202">
        <f t="shared" si="1"/>
        <v>0</v>
      </c>
      <c r="Q108" s="202">
        <v>3111</v>
      </c>
      <c r="R108" s="202">
        <f t="shared" si="2"/>
        <v>6222</v>
      </c>
      <c r="S108" s="202">
        <v>0</v>
      </c>
      <c r="T108" s="203">
        <f t="shared" si="3"/>
        <v>0</v>
      </c>
      <c r="U108" s="35"/>
      <c r="V108" s="35"/>
      <c r="W108" s="35"/>
      <c r="X108" s="35"/>
      <c r="Y108" s="35"/>
      <c r="Z108" s="35"/>
      <c r="AA108" s="35"/>
      <c r="AB108" s="35"/>
      <c r="AC108" s="35"/>
      <c r="AD108" s="35"/>
      <c r="AE108" s="35"/>
      <c r="AR108" s="204" t="s">
        <v>169</v>
      </c>
      <c r="AT108" s="204" t="s">
        <v>164</v>
      </c>
      <c r="AU108" s="204" t="s">
        <v>78</v>
      </c>
      <c r="AY108" s="18" t="s">
        <v>162</v>
      </c>
      <c r="BE108" s="205">
        <f t="shared" si="4"/>
        <v>0</v>
      </c>
      <c r="BF108" s="205">
        <f t="shared" si="5"/>
        <v>0</v>
      </c>
      <c r="BG108" s="205">
        <f t="shared" si="6"/>
        <v>0</v>
      </c>
      <c r="BH108" s="205">
        <f t="shared" si="7"/>
        <v>0</v>
      </c>
      <c r="BI108" s="205">
        <f t="shared" si="8"/>
        <v>0</v>
      </c>
      <c r="BJ108" s="18" t="s">
        <v>78</v>
      </c>
      <c r="BK108" s="205">
        <f t="shared" si="9"/>
        <v>0</v>
      </c>
      <c r="BL108" s="18" t="s">
        <v>169</v>
      </c>
      <c r="BM108" s="204" t="s">
        <v>318</v>
      </c>
    </row>
    <row r="109" spans="1:65" s="2" customFormat="1" ht="16.5" customHeight="1">
      <c r="A109" s="35"/>
      <c r="B109" s="36"/>
      <c r="C109" s="193" t="s">
        <v>8</v>
      </c>
      <c r="D109" s="193" t="s">
        <v>164</v>
      </c>
      <c r="E109" s="194" t="s">
        <v>2594</v>
      </c>
      <c r="F109" s="195" t="s">
        <v>3448</v>
      </c>
      <c r="G109" s="196" t="s">
        <v>2204</v>
      </c>
      <c r="H109" s="197">
        <v>3</v>
      </c>
      <c r="I109" s="198"/>
      <c r="J109" s="199">
        <f t="shared" si="0"/>
        <v>0</v>
      </c>
      <c r="K109" s="195" t="s">
        <v>19</v>
      </c>
      <c r="L109" s="40"/>
      <c r="M109" s="200" t="s">
        <v>19</v>
      </c>
      <c r="N109" s="201" t="s">
        <v>42</v>
      </c>
      <c r="O109" s="65"/>
      <c r="P109" s="202">
        <f t="shared" si="1"/>
        <v>0</v>
      </c>
      <c r="Q109" s="202">
        <v>420</v>
      </c>
      <c r="R109" s="202">
        <f t="shared" si="2"/>
        <v>1260</v>
      </c>
      <c r="S109" s="202">
        <v>0</v>
      </c>
      <c r="T109" s="203">
        <f t="shared" si="3"/>
        <v>0</v>
      </c>
      <c r="U109" s="35"/>
      <c r="V109" s="35"/>
      <c r="W109" s="35"/>
      <c r="X109" s="35"/>
      <c r="Y109" s="35"/>
      <c r="Z109" s="35"/>
      <c r="AA109" s="35"/>
      <c r="AB109" s="35"/>
      <c r="AC109" s="35"/>
      <c r="AD109" s="35"/>
      <c r="AE109" s="35"/>
      <c r="AR109" s="204" t="s">
        <v>169</v>
      </c>
      <c r="AT109" s="204" t="s">
        <v>164</v>
      </c>
      <c r="AU109" s="204" t="s">
        <v>78</v>
      </c>
      <c r="AY109" s="18" t="s">
        <v>162</v>
      </c>
      <c r="BE109" s="205">
        <f t="shared" si="4"/>
        <v>0</v>
      </c>
      <c r="BF109" s="205">
        <f t="shared" si="5"/>
        <v>0</v>
      </c>
      <c r="BG109" s="205">
        <f t="shared" si="6"/>
        <v>0</v>
      </c>
      <c r="BH109" s="205">
        <f t="shared" si="7"/>
        <v>0</v>
      </c>
      <c r="BI109" s="205">
        <f t="shared" si="8"/>
        <v>0</v>
      </c>
      <c r="BJ109" s="18" t="s">
        <v>78</v>
      </c>
      <c r="BK109" s="205">
        <f t="shared" si="9"/>
        <v>0</v>
      </c>
      <c r="BL109" s="18" t="s">
        <v>169</v>
      </c>
      <c r="BM109" s="204" t="s">
        <v>332</v>
      </c>
    </row>
    <row r="110" spans="1:65" s="2" customFormat="1" ht="21.75" customHeight="1">
      <c r="A110" s="35"/>
      <c r="B110" s="36"/>
      <c r="C110" s="193" t="s">
        <v>254</v>
      </c>
      <c r="D110" s="193" t="s">
        <v>164</v>
      </c>
      <c r="E110" s="194" t="s">
        <v>2596</v>
      </c>
      <c r="F110" s="195" t="s">
        <v>3449</v>
      </c>
      <c r="G110" s="196" t="s">
        <v>2204</v>
      </c>
      <c r="H110" s="197">
        <v>3</v>
      </c>
      <c r="I110" s="198"/>
      <c r="J110" s="199">
        <f t="shared" si="0"/>
        <v>0</v>
      </c>
      <c r="K110" s="195" t="s">
        <v>19</v>
      </c>
      <c r="L110" s="40"/>
      <c r="M110" s="200" t="s">
        <v>19</v>
      </c>
      <c r="N110" s="201" t="s">
        <v>42</v>
      </c>
      <c r="O110" s="65"/>
      <c r="P110" s="202">
        <f t="shared" si="1"/>
        <v>0</v>
      </c>
      <c r="Q110" s="202">
        <v>4789</v>
      </c>
      <c r="R110" s="202">
        <f t="shared" si="2"/>
        <v>14367</v>
      </c>
      <c r="S110" s="202">
        <v>0</v>
      </c>
      <c r="T110" s="203">
        <f t="shared" si="3"/>
        <v>0</v>
      </c>
      <c r="U110" s="35"/>
      <c r="V110" s="35"/>
      <c r="W110" s="35"/>
      <c r="X110" s="35"/>
      <c r="Y110" s="35"/>
      <c r="Z110" s="35"/>
      <c r="AA110" s="35"/>
      <c r="AB110" s="35"/>
      <c r="AC110" s="35"/>
      <c r="AD110" s="35"/>
      <c r="AE110" s="35"/>
      <c r="AR110" s="204" t="s">
        <v>169</v>
      </c>
      <c r="AT110" s="204" t="s">
        <v>164</v>
      </c>
      <c r="AU110" s="204" t="s">
        <v>78</v>
      </c>
      <c r="AY110" s="18" t="s">
        <v>162</v>
      </c>
      <c r="BE110" s="205">
        <f t="shared" si="4"/>
        <v>0</v>
      </c>
      <c r="BF110" s="205">
        <f t="shared" si="5"/>
        <v>0</v>
      </c>
      <c r="BG110" s="205">
        <f t="shared" si="6"/>
        <v>0</v>
      </c>
      <c r="BH110" s="205">
        <f t="shared" si="7"/>
        <v>0</v>
      </c>
      <c r="BI110" s="205">
        <f t="shared" si="8"/>
        <v>0</v>
      </c>
      <c r="BJ110" s="18" t="s">
        <v>78</v>
      </c>
      <c r="BK110" s="205">
        <f t="shared" si="9"/>
        <v>0</v>
      </c>
      <c r="BL110" s="18" t="s">
        <v>169</v>
      </c>
      <c r="BM110" s="204" t="s">
        <v>344</v>
      </c>
    </row>
    <row r="111" spans="1:65" s="2" customFormat="1" ht="44.25" customHeight="1">
      <c r="A111" s="35"/>
      <c r="B111" s="36"/>
      <c r="C111" s="193" t="s">
        <v>258</v>
      </c>
      <c r="D111" s="193" t="s">
        <v>164</v>
      </c>
      <c r="E111" s="194" t="s">
        <v>2598</v>
      </c>
      <c r="F111" s="195" t="s">
        <v>3450</v>
      </c>
      <c r="G111" s="196" t="s">
        <v>2204</v>
      </c>
      <c r="H111" s="197">
        <v>2</v>
      </c>
      <c r="I111" s="198"/>
      <c r="J111" s="199">
        <f t="shared" si="0"/>
        <v>0</v>
      </c>
      <c r="K111" s="195" t="s">
        <v>19</v>
      </c>
      <c r="L111" s="40"/>
      <c r="M111" s="200" t="s">
        <v>19</v>
      </c>
      <c r="N111" s="201" t="s">
        <v>42</v>
      </c>
      <c r="O111" s="65"/>
      <c r="P111" s="202">
        <f t="shared" si="1"/>
        <v>0</v>
      </c>
      <c r="Q111" s="202">
        <v>4527</v>
      </c>
      <c r="R111" s="202">
        <f t="shared" si="2"/>
        <v>9054</v>
      </c>
      <c r="S111" s="202">
        <v>0</v>
      </c>
      <c r="T111" s="203">
        <f t="shared" si="3"/>
        <v>0</v>
      </c>
      <c r="U111" s="35"/>
      <c r="V111" s="35"/>
      <c r="W111" s="35"/>
      <c r="X111" s="35"/>
      <c r="Y111" s="35"/>
      <c r="Z111" s="35"/>
      <c r="AA111" s="35"/>
      <c r="AB111" s="35"/>
      <c r="AC111" s="35"/>
      <c r="AD111" s="35"/>
      <c r="AE111" s="35"/>
      <c r="AR111" s="204" t="s">
        <v>169</v>
      </c>
      <c r="AT111" s="204" t="s">
        <v>164</v>
      </c>
      <c r="AU111" s="204" t="s">
        <v>78</v>
      </c>
      <c r="AY111" s="18" t="s">
        <v>162</v>
      </c>
      <c r="BE111" s="205">
        <f t="shared" si="4"/>
        <v>0</v>
      </c>
      <c r="BF111" s="205">
        <f t="shared" si="5"/>
        <v>0</v>
      </c>
      <c r="BG111" s="205">
        <f t="shared" si="6"/>
        <v>0</v>
      </c>
      <c r="BH111" s="205">
        <f t="shared" si="7"/>
        <v>0</v>
      </c>
      <c r="BI111" s="205">
        <f t="shared" si="8"/>
        <v>0</v>
      </c>
      <c r="BJ111" s="18" t="s">
        <v>78</v>
      </c>
      <c r="BK111" s="205">
        <f t="shared" si="9"/>
        <v>0</v>
      </c>
      <c r="BL111" s="18" t="s">
        <v>169</v>
      </c>
      <c r="BM111" s="204" t="s">
        <v>355</v>
      </c>
    </row>
    <row r="112" spans="1:65" s="2" customFormat="1" ht="44.25" customHeight="1">
      <c r="A112" s="35"/>
      <c r="B112" s="36"/>
      <c r="C112" s="193" t="s">
        <v>267</v>
      </c>
      <c r="D112" s="193" t="s">
        <v>164</v>
      </c>
      <c r="E112" s="194" t="s">
        <v>2600</v>
      </c>
      <c r="F112" s="195" t="s">
        <v>3451</v>
      </c>
      <c r="G112" s="196" t="s">
        <v>2204</v>
      </c>
      <c r="H112" s="197">
        <v>2</v>
      </c>
      <c r="I112" s="198"/>
      <c r="J112" s="199">
        <f t="shared" si="0"/>
        <v>0</v>
      </c>
      <c r="K112" s="195" t="s">
        <v>19</v>
      </c>
      <c r="L112" s="40"/>
      <c r="M112" s="200" t="s">
        <v>19</v>
      </c>
      <c r="N112" s="201" t="s">
        <v>42</v>
      </c>
      <c r="O112" s="65"/>
      <c r="P112" s="202">
        <f t="shared" si="1"/>
        <v>0</v>
      </c>
      <c r="Q112" s="202">
        <v>3539</v>
      </c>
      <c r="R112" s="202">
        <f t="shared" si="2"/>
        <v>7078</v>
      </c>
      <c r="S112" s="202">
        <v>0</v>
      </c>
      <c r="T112" s="203">
        <f t="shared" si="3"/>
        <v>0</v>
      </c>
      <c r="U112" s="35"/>
      <c r="V112" s="35"/>
      <c r="W112" s="35"/>
      <c r="X112" s="35"/>
      <c r="Y112" s="35"/>
      <c r="Z112" s="35"/>
      <c r="AA112" s="35"/>
      <c r="AB112" s="35"/>
      <c r="AC112" s="35"/>
      <c r="AD112" s="35"/>
      <c r="AE112" s="35"/>
      <c r="AR112" s="204" t="s">
        <v>169</v>
      </c>
      <c r="AT112" s="204" t="s">
        <v>164</v>
      </c>
      <c r="AU112" s="204" t="s">
        <v>78</v>
      </c>
      <c r="AY112" s="18" t="s">
        <v>162</v>
      </c>
      <c r="BE112" s="205">
        <f t="shared" si="4"/>
        <v>0</v>
      </c>
      <c r="BF112" s="205">
        <f t="shared" si="5"/>
        <v>0</v>
      </c>
      <c r="BG112" s="205">
        <f t="shared" si="6"/>
        <v>0</v>
      </c>
      <c r="BH112" s="205">
        <f t="shared" si="7"/>
        <v>0</v>
      </c>
      <c r="BI112" s="205">
        <f t="shared" si="8"/>
        <v>0</v>
      </c>
      <c r="BJ112" s="18" t="s">
        <v>78</v>
      </c>
      <c r="BK112" s="205">
        <f t="shared" si="9"/>
        <v>0</v>
      </c>
      <c r="BL112" s="18" t="s">
        <v>169</v>
      </c>
      <c r="BM112" s="204" t="s">
        <v>365</v>
      </c>
    </row>
    <row r="113" spans="1:65" s="2" customFormat="1" ht="16.5" customHeight="1">
      <c r="A113" s="35"/>
      <c r="B113" s="36"/>
      <c r="C113" s="193" t="s">
        <v>272</v>
      </c>
      <c r="D113" s="193" t="s">
        <v>164</v>
      </c>
      <c r="E113" s="194" t="s">
        <v>2602</v>
      </c>
      <c r="F113" s="195" t="s">
        <v>3452</v>
      </c>
      <c r="G113" s="196" t="s">
        <v>2204</v>
      </c>
      <c r="H113" s="197">
        <v>2</v>
      </c>
      <c r="I113" s="198"/>
      <c r="J113" s="199">
        <f t="shared" si="0"/>
        <v>0</v>
      </c>
      <c r="K113" s="195" t="s">
        <v>19</v>
      </c>
      <c r="L113" s="40"/>
      <c r="M113" s="200" t="s">
        <v>19</v>
      </c>
      <c r="N113" s="201" t="s">
        <v>42</v>
      </c>
      <c r="O113" s="65"/>
      <c r="P113" s="202">
        <f t="shared" si="1"/>
        <v>0</v>
      </c>
      <c r="Q113" s="202">
        <v>1628</v>
      </c>
      <c r="R113" s="202">
        <f t="shared" si="2"/>
        <v>3256</v>
      </c>
      <c r="S113" s="202">
        <v>0</v>
      </c>
      <c r="T113" s="203">
        <f t="shared" si="3"/>
        <v>0</v>
      </c>
      <c r="U113" s="35"/>
      <c r="V113" s="35"/>
      <c r="W113" s="35"/>
      <c r="X113" s="35"/>
      <c r="Y113" s="35"/>
      <c r="Z113" s="35"/>
      <c r="AA113" s="35"/>
      <c r="AB113" s="35"/>
      <c r="AC113" s="35"/>
      <c r="AD113" s="35"/>
      <c r="AE113" s="35"/>
      <c r="AR113" s="204" t="s">
        <v>169</v>
      </c>
      <c r="AT113" s="204" t="s">
        <v>164</v>
      </c>
      <c r="AU113" s="204" t="s">
        <v>78</v>
      </c>
      <c r="AY113" s="18" t="s">
        <v>162</v>
      </c>
      <c r="BE113" s="205">
        <f t="shared" si="4"/>
        <v>0</v>
      </c>
      <c r="BF113" s="205">
        <f t="shared" si="5"/>
        <v>0</v>
      </c>
      <c r="BG113" s="205">
        <f t="shared" si="6"/>
        <v>0</v>
      </c>
      <c r="BH113" s="205">
        <f t="shared" si="7"/>
        <v>0</v>
      </c>
      <c r="BI113" s="205">
        <f t="shared" si="8"/>
        <v>0</v>
      </c>
      <c r="BJ113" s="18" t="s">
        <v>78</v>
      </c>
      <c r="BK113" s="205">
        <f t="shared" si="9"/>
        <v>0</v>
      </c>
      <c r="BL113" s="18" t="s">
        <v>169</v>
      </c>
      <c r="BM113" s="204" t="s">
        <v>376</v>
      </c>
    </row>
    <row r="114" spans="1:65" s="2" customFormat="1" ht="16.5" customHeight="1">
      <c r="A114" s="35"/>
      <c r="B114" s="36"/>
      <c r="C114" s="193" t="s">
        <v>278</v>
      </c>
      <c r="D114" s="193" t="s">
        <v>164</v>
      </c>
      <c r="E114" s="194" t="s">
        <v>2604</v>
      </c>
      <c r="F114" s="195" t="s">
        <v>3453</v>
      </c>
      <c r="G114" s="196" t="s">
        <v>2204</v>
      </c>
      <c r="H114" s="197">
        <v>4</v>
      </c>
      <c r="I114" s="198"/>
      <c r="J114" s="199">
        <f t="shared" si="0"/>
        <v>0</v>
      </c>
      <c r="K114" s="195" t="s">
        <v>19</v>
      </c>
      <c r="L114" s="40"/>
      <c r="M114" s="200" t="s">
        <v>19</v>
      </c>
      <c r="N114" s="201" t="s">
        <v>42</v>
      </c>
      <c r="O114" s="65"/>
      <c r="P114" s="202">
        <f t="shared" si="1"/>
        <v>0</v>
      </c>
      <c r="Q114" s="202">
        <v>785</v>
      </c>
      <c r="R114" s="202">
        <f t="shared" si="2"/>
        <v>3140</v>
      </c>
      <c r="S114" s="202">
        <v>0</v>
      </c>
      <c r="T114" s="203">
        <f t="shared" si="3"/>
        <v>0</v>
      </c>
      <c r="U114" s="35"/>
      <c r="V114" s="35"/>
      <c r="W114" s="35"/>
      <c r="X114" s="35"/>
      <c r="Y114" s="35"/>
      <c r="Z114" s="35"/>
      <c r="AA114" s="35"/>
      <c r="AB114" s="35"/>
      <c r="AC114" s="35"/>
      <c r="AD114" s="35"/>
      <c r="AE114" s="35"/>
      <c r="AR114" s="204" t="s">
        <v>169</v>
      </c>
      <c r="AT114" s="204" t="s">
        <v>164</v>
      </c>
      <c r="AU114" s="204" t="s">
        <v>78</v>
      </c>
      <c r="AY114" s="18" t="s">
        <v>162</v>
      </c>
      <c r="BE114" s="205">
        <f t="shared" si="4"/>
        <v>0</v>
      </c>
      <c r="BF114" s="205">
        <f t="shared" si="5"/>
        <v>0</v>
      </c>
      <c r="BG114" s="205">
        <f t="shared" si="6"/>
        <v>0</v>
      </c>
      <c r="BH114" s="205">
        <f t="shared" si="7"/>
        <v>0</v>
      </c>
      <c r="BI114" s="205">
        <f t="shared" si="8"/>
        <v>0</v>
      </c>
      <c r="BJ114" s="18" t="s">
        <v>78</v>
      </c>
      <c r="BK114" s="205">
        <f t="shared" si="9"/>
        <v>0</v>
      </c>
      <c r="BL114" s="18" t="s">
        <v>169</v>
      </c>
      <c r="BM114" s="204" t="s">
        <v>386</v>
      </c>
    </row>
    <row r="115" spans="1:65" s="2" customFormat="1" ht="16.5" customHeight="1">
      <c r="A115" s="35"/>
      <c r="B115" s="36"/>
      <c r="C115" s="193" t="s">
        <v>7</v>
      </c>
      <c r="D115" s="193" t="s">
        <v>164</v>
      </c>
      <c r="E115" s="194" t="s">
        <v>2606</v>
      </c>
      <c r="F115" s="195" t="s">
        <v>3454</v>
      </c>
      <c r="G115" s="196" t="s">
        <v>2204</v>
      </c>
      <c r="H115" s="197">
        <v>4</v>
      </c>
      <c r="I115" s="198"/>
      <c r="J115" s="199">
        <f t="shared" si="0"/>
        <v>0</v>
      </c>
      <c r="K115" s="195" t="s">
        <v>19</v>
      </c>
      <c r="L115" s="40"/>
      <c r="M115" s="200" t="s">
        <v>19</v>
      </c>
      <c r="N115" s="201" t="s">
        <v>42</v>
      </c>
      <c r="O115" s="65"/>
      <c r="P115" s="202">
        <f t="shared" si="1"/>
        <v>0</v>
      </c>
      <c r="Q115" s="202">
        <v>2857</v>
      </c>
      <c r="R115" s="202">
        <f t="shared" si="2"/>
        <v>11428</v>
      </c>
      <c r="S115" s="202">
        <v>0</v>
      </c>
      <c r="T115" s="203">
        <f t="shared" si="3"/>
        <v>0</v>
      </c>
      <c r="U115" s="35"/>
      <c r="V115" s="35"/>
      <c r="W115" s="35"/>
      <c r="X115" s="35"/>
      <c r="Y115" s="35"/>
      <c r="Z115" s="35"/>
      <c r="AA115" s="35"/>
      <c r="AB115" s="35"/>
      <c r="AC115" s="35"/>
      <c r="AD115" s="35"/>
      <c r="AE115" s="35"/>
      <c r="AR115" s="204" t="s">
        <v>169</v>
      </c>
      <c r="AT115" s="204" t="s">
        <v>164</v>
      </c>
      <c r="AU115" s="204" t="s">
        <v>78</v>
      </c>
      <c r="AY115" s="18" t="s">
        <v>162</v>
      </c>
      <c r="BE115" s="205">
        <f t="shared" si="4"/>
        <v>0</v>
      </c>
      <c r="BF115" s="205">
        <f t="shared" si="5"/>
        <v>0</v>
      </c>
      <c r="BG115" s="205">
        <f t="shared" si="6"/>
        <v>0</v>
      </c>
      <c r="BH115" s="205">
        <f t="shared" si="7"/>
        <v>0</v>
      </c>
      <c r="BI115" s="205">
        <f t="shared" si="8"/>
        <v>0</v>
      </c>
      <c r="BJ115" s="18" t="s">
        <v>78</v>
      </c>
      <c r="BK115" s="205">
        <f t="shared" si="9"/>
        <v>0</v>
      </c>
      <c r="BL115" s="18" t="s">
        <v>169</v>
      </c>
      <c r="BM115" s="204" t="s">
        <v>394</v>
      </c>
    </row>
    <row r="116" spans="1:65" s="2" customFormat="1" ht="16.5" customHeight="1">
      <c r="A116" s="35"/>
      <c r="B116" s="36"/>
      <c r="C116" s="193" t="s">
        <v>285</v>
      </c>
      <c r="D116" s="193" t="s">
        <v>164</v>
      </c>
      <c r="E116" s="194" t="s">
        <v>2943</v>
      </c>
      <c r="F116" s="195" t="s">
        <v>3455</v>
      </c>
      <c r="G116" s="196" t="s">
        <v>2204</v>
      </c>
      <c r="H116" s="197">
        <v>2</v>
      </c>
      <c r="I116" s="198"/>
      <c r="J116" s="199">
        <f t="shared" si="0"/>
        <v>0</v>
      </c>
      <c r="K116" s="195" t="s">
        <v>19</v>
      </c>
      <c r="L116" s="40"/>
      <c r="M116" s="200" t="s">
        <v>19</v>
      </c>
      <c r="N116" s="201" t="s">
        <v>42</v>
      </c>
      <c r="O116" s="65"/>
      <c r="P116" s="202">
        <f t="shared" si="1"/>
        <v>0</v>
      </c>
      <c r="Q116" s="202">
        <v>693</v>
      </c>
      <c r="R116" s="202">
        <f t="shared" si="2"/>
        <v>1386</v>
      </c>
      <c r="S116" s="202">
        <v>0</v>
      </c>
      <c r="T116" s="203">
        <f t="shared" si="3"/>
        <v>0</v>
      </c>
      <c r="U116" s="35"/>
      <c r="V116" s="35"/>
      <c r="W116" s="35"/>
      <c r="X116" s="35"/>
      <c r="Y116" s="35"/>
      <c r="Z116" s="35"/>
      <c r="AA116" s="35"/>
      <c r="AB116" s="35"/>
      <c r="AC116" s="35"/>
      <c r="AD116" s="35"/>
      <c r="AE116" s="35"/>
      <c r="AR116" s="204" t="s">
        <v>169</v>
      </c>
      <c r="AT116" s="204" t="s">
        <v>164</v>
      </c>
      <c r="AU116" s="204" t="s">
        <v>78</v>
      </c>
      <c r="AY116" s="18" t="s">
        <v>162</v>
      </c>
      <c r="BE116" s="205">
        <f t="shared" si="4"/>
        <v>0</v>
      </c>
      <c r="BF116" s="205">
        <f t="shared" si="5"/>
        <v>0</v>
      </c>
      <c r="BG116" s="205">
        <f t="shared" si="6"/>
        <v>0</v>
      </c>
      <c r="BH116" s="205">
        <f t="shared" si="7"/>
        <v>0</v>
      </c>
      <c r="BI116" s="205">
        <f t="shared" si="8"/>
        <v>0</v>
      </c>
      <c r="BJ116" s="18" t="s">
        <v>78</v>
      </c>
      <c r="BK116" s="205">
        <f t="shared" si="9"/>
        <v>0</v>
      </c>
      <c r="BL116" s="18" t="s">
        <v>169</v>
      </c>
      <c r="BM116" s="204" t="s">
        <v>407</v>
      </c>
    </row>
    <row r="117" spans="1:65" s="2" customFormat="1" ht="21.75" customHeight="1">
      <c r="A117" s="35"/>
      <c r="B117" s="36"/>
      <c r="C117" s="193" t="s">
        <v>291</v>
      </c>
      <c r="D117" s="193" t="s">
        <v>164</v>
      </c>
      <c r="E117" s="194" t="s">
        <v>2945</v>
      </c>
      <c r="F117" s="195" t="s">
        <v>3456</v>
      </c>
      <c r="G117" s="196" t="s">
        <v>2204</v>
      </c>
      <c r="H117" s="197">
        <v>1</v>
      </c>
      <c r="I117" s="198"/>
      <c r="J117" s="199">
        <f t="shared" si="0"/>
        <v>0</v>
      </c>
      <c r="K117" s="195" t="s">
        <v>19</v>
      </c>
      <c r="L117" s="40"/>
      <c r="M117" s="200" t="s">
        <v>19</v>
      </c>
      <c r="N117" s="201" t="s">
        <v>42</v>
      </c>
      <c r="O117" s="65"/>
      <c r="P117" s="202">
        <f t="shared" si="1"/>
        <v>0</v>
      </c>
      <c r="Q117" s="202">
        <v>7389</v>
      </c>
      <c r="R117" s="202">
        <f t="shared" si="2"/>
        <v>7389</v>
      </c>
      <c r="S117" s="202">
        <v>0</v>
      </c>
      <c r="T117" s="203">
        <f t="shared" si="3"/>
        <v>0</v>
      </c>
      <c r="U117" s="35"/>
      <c r="V117" s="35"/>
      <c r="W117" s="35"/>
      <c r="X117" s="35"/>
      <c r="Y117" s="35"/>
      <c r="Z117" s="35"/>
      <c r="AA117" s="35"/>
      <c r="AB117" s="35"/>
      <c r="AC117" s="35"/>
      <c r="AD117" s="35"/>
      <c r="AE117" s="35"/>
      <c r="AR117" s="204" t="s">
        <v>169</v>
      </c>
      <c r="AT117" s="204" t="s">
        <v>164</v>
      </c>
      <c r="AU117" s="204" t="s">
        <v>78</v>
      </c>
      <c r="AY117" s="18" t="s">
        <v>162</v>
      </c>
      <c r="BE117" s="205">
        <f t="shared" si="4"/>
        <v>0</v>
      </c>
      <c r="BF117" s="205">
        <f t="shared" si="5"/>
        <v>0</v>
      </c>
      <c r="BG117" s="205">
        <f t="shared" si="6"/>
        <v>0</v>
      </c>
      <c r="BH117" s="205">
        <f t="shared" si="7"/>
        <v>0</v>
      </c>
      <c r="BI117" s="205">
        <f t="shared" si="8"/>
        <v>0</v>
      </c>
      <c r="BJ117" s="18" t="s">
        <v>78</v>
      </c>
      <c r="BK117" s="205">
        <f t="shared" si="9"/>
        <v>0</v>
      </c>
      <c r="BL117" s="18" t="s">
        <v>169</v>
      </c>
      <c r="BM117" s="204" t="s">
        <v>417</v>
      </c>
    </row>
    <row r="118" spans="1:65" s="2" customFormat="1" ht="16.5" customHeight="1">
      <c r="A118" s="35"/>
      <c r="B118" s="36"/>
      <c r="C118" s="193" t="s">
        <v>296</v>
      </c>
      <c r="D118" s="193" t="s">
        <v>164</v>
      </c>
      <c r="E118" s="194" t="s">
        <v>2947</v>
      </c>
      <c r="F118" s="195" t="s">
        <v>3457</v>
      </c>
      <c r="G118" s="196" t="s">
        <v>2204</v>
      </c>
      <c r="H118" s="197">
        <v>1</v>
      </c>
      <c r="I118" s="198"/>
      <c r="J118" s="199">
        <f t="shared" si="0"/>
        <v>0</v>
      </c>
      <c r="K118" s="195" t="s">
        <v>19</v>
      </c>
      <c r="L118" s="40"/>
      <c r="M118" s="200" t="s">
        <v>19</v>
      </c>
      <c r="N118" s="201" t="s">
        <v>42</v>
      </c>
      <c r="O118" s="65"/>
      <c r="P118" s="202">
        <f t="shared" si="1"/>
        <v>0</v>
      </c>
      <c r="Q118" s="202">
        <v>1198</v>
      </c>
      <c r="R118" s="202">
        <f t="shared" si="2"/>
        <v>1198</v>
      </c>
      <c r="S118" s="202">
        <v>0</v>
      </c>
      <c r="T118" s="203">
        <f t="shared" si="3"/>
        <v>0</v>
      </c>
      <c r="U118" s="35"/>
      <c r="V118" s="35"/>
      <c r="W118" s="35"/>
      <c r="X118" s="35"/>
      <c r="Y118" s="35"/>
      <c r="Z118" s="35"/>
      <c r="AA118" s="35"/>
      <c r="AB118" s="35"/>
      <c r="AC118" s="35"/>
      <c r="AD118" s="35"/>
      <c r="AE118" s="35"/>
      <c r="AR118" s="204" t="s">
        <v>169</v>
      </c>
      <c r="AT118" s="204" t="s">
        <v>164</v>
      </c>
      <c r="AU118" s="204" t="s">
        <v>78</v>
      </c>
      <c r="AY118" s="18" t="s">
        <v>162</v>
      </c>
      <c r="BE118" s="205">
        <f t="shared" si="4"/>
        <v>0</v>
      </c>
      <c r="BF118" s="205">
        <f t="shared" si="5"/>
        <v>0</v>
      </c>
      <c r="BG118" s="205">
        <f t="shared" si="6"/>
        <v>0</v>
      </c>
      <c r="BH118" s="205">
        <f t="shared" si="7"/>
        <v>0</v>
      </c>
      <c r="BI118" s="205">
        <f t="shared" si="8"/>
        <v>0</v>
      </c>
      <c r="BJ118" s="18" t="s">
        <v>78</v>
      </c>
      <c r="BK118" s="205">
        <f t="shared" si="9"/>
        <v>0</v>
      </c>
      <c r="BL118" s="18" t="s">
        <v>169</v>
      </c>
      <c r="BM118" s="204" t="s">
        <v>430</v>
      </c>
    </row>
    <row r="119" spans="1:65" s="2" customFormat="1" ht="16.5" customHeight="1">
      <c r="A119" s="35"/>
      <c r="B119" s="36"/>
      <c r="C119" s="193" t="s">
        <v>301</v>
      </c>
      <c r="D119" s="193" t="s">
        <v>164</v>
      </c>
      <c r="E119" s="194" t="s">
        <v>2949</v>
      </c>
      <c r="F119" s="195" t="s">
        <v>3458</v>
      </c>
      <c r="G119" s="196" t="s">
        <v>2204</v>
      </c>
      <c r="H119" s="197">
        <v>1</v>
      </c>
      <c r="I119" s="198"/>
      <c r="J119" s="199">
        <f t="shared" si="0"/>
        <v>0</v>
      </c>
      <c r="K119" s="195" t="s">
        <v>19</v>
      </c>
      <c r="L119" s="40"/>
      <c r="M119" s="200" t="s">
        <v>19</v>
      </c>
      <c r="N119" s="201" t="s">
        <v>42</v>
      </c>
      <c r="O119" s="65"/>
      <c r="P119" s="202">
        <f t="shared" si="1"/>
        <v>0</v>
      </c>
      <c r="Q119" s="202">
        <v>245</v>
      </c>
      <c r="R119" s="202">
        <f t="shared" si="2"/>
        <v>245</v>
      </c>
      <c r="S119" s="202">
        <v>0</v>
      </c>
      <c r="T119" s="203">
        <f t="shared" si="3"/>
        <v>0</v>
      </c>
      <c r="U119" s="35"/>
      <c r="V119" s="35"/>
      <c r="W119" s="35"/>
      <c r="X119" s="35"/>
      <c r="Y119" s="35"/>
      <c r="Z119" s="35"/>
      <c r="AA119" s="35"/>
      <c r="AB119" s="35"/>
      <c r="AC119" s="35"/>
      <c r="AD119" s="35"/>
      <c r="AE119" s="35"/>
      <c r="AR119" s="204" t="s">
        <v>169</v>
      </c>
      <c r="AT119" s="204" t="s">
        <v>164</v>
      </c>
      <c r="AU119" s="204" t="s">
        <v>78</v>
      </c>
      <c r="AY119" s="18" t="s">
        <v>162</v>
      </c>
      <c r="BE119" s="205">
        <f t="shared" si="4"/>
        <v>0</v>
      </c>
      <c r="BF119" s="205">
        <f t="shared" si="5"/>
        <v>0</v>
      </c>
      <c r="BG119" s="205">
        <f t="shared" si="6"/>
        <v>0</v>
      </c>
      <c r="BH119" s="205">
        <f t="shared" si="7"/>
        <v>0</v>
      </c>
      <c r="BI119" s="205">
        <f t="shared" si="8"/>
        <v>0</v>
      </c>
      <c r="BJ119" s="18" t="s">
        <v>78</v>
      </c>
      <c r="BK119" s="205">
        <f t="shared" si="9"/>
        <v>0</v>
      </c>
      <c r="BL119" s="18" t="s">
        <v>169</v>
      </c>
      <c r="BM119" s="204" t="s">
        <v>440</v>
      </c>
    </row>
    <row r="120" spans="1:65" s="2" customFormat="1" ht="16.5" customHeight="1">
      <c r="A120" s="35"/>
      <c r="B120" s="36"/>
      <c r="C120" s="193" t="s">
        <v>307</v>
      </c>
      <c r="D120" s="193" t="s">
        <v>164</v>
      </c>
      <c r="E120" s="194" t="s">
        <v>2951</v>
      </c>
      <c r="F120" s="195" t="s">
        <v>3459</v>
      </c>
      <c r="G120" s="196" t="s">
        <v>2204</v>
      </c>
      <c r="H120" s="197">
        <v>1</v>
      </c>
      <c r="I120" s="198"/>
      <c r="J120" s="199">
        <f t="shared" si="0"/>
        <v>0</v>
      </c>
      <c r="K120" s="195" t="s">
        <v>19</v>
      </c>
      <c r="L120" s="40"/>
      <c r="M120" s="200" t="s">
        <v>19</v>
      </c>
      <c r="N120" s="201" t="s">
        <v>42</v>
      </c>
      <c r="O120" s="65"/>
      <c r="P120" s="202">
        <f t="shared" si="1"/>
        <v>0</v>
      </c>
      <c r="Q120" s="202">
        <v>981</v>
      </c>
      <c r="R120" s="202">
        <f t="shared" si="2"/>
        <v>981</v>
      </c>
      <c r="S120" s="202">
        <v>0</v>
      </c>
      <c r="T120" s="203">
        <f t="shared" si="3"/>
        <v>0</v>
      </c>
      <c r="U120" s="35"/>
      <c r="V120" s="35"/>
      <c r="W120" s="35"/>
      <c r="X120" s="35"/>
      <c r="Y120" s="35"/>
      <c r="Z120" s="35"/>
      <c r="AA120" s="35"/>
      <c r="AB120" s="35"/>
      <c r="AC120" s="35"/>
      <c r="AD120" s="35"/>
      <c r="AE120" s="35"/>
      <c r="AR120" s="204" t="s">
        <v>169</v>
      </c>
      <c r="AT120" s="204" t="s">
        <v>164</v>
      </c>
      <c r="AU120" s="204" t="s">
        <v>78</v>
      </c>
      <c r="AY120" s="18" t="s">
        <v>162</v>
      </c>
      <c r="BE120" s="205">
        <f t="shared" si="4"/>
        <v>0</v>
      </c>
      <c r="BF120" s="205">
        <f t="shared" si="5"/>
        <v>0</v>
      </c>
      <c r="BG120" s="205">
        <f t="shared" si="6"/>
        <v>0</v>
      </c>
      <c r="BH120" s="205">
        <f t="shared" si="7"/>
        <v>0</v>
      </c>
      <c r="BI120" s="205">
        <f t="shared" si="8"/>
        <v>0</v>
      </c>
      <c r="BJ120" s="18" t="s">
        <v>78</v>
      </c>
      <c r="BK120" s="205">
        <f t="shared" si="9"/>
        <v>0</v>
      </c>
      <c r="BL120" s="18" t="s">
        <v>169</v>
      </c>
      <c r="BM120" s="204" t="s">
        <v>450</v>
      </c>
    </row>
    <row r="121" spans="1:65" s="2" customFormat="1" ht="16.5" customHeight="1">
      <c r="A121" s="35"/>
      <c r="B121" s="36"/>
      <c r="C121" s="193" t="s">
        <v>312</v>
      </c>
      <c r="D121" s="193" t="s">
        <v>164</v>
      </c>
      <c r="E121" s="194" t="s">
        <v>2953</v>
      </c>
      <c r="F121" s="195" t="s">
        <v>3460</v>
      </c>
      <c r="G121" s="196" t="s">
        <v>2204</v>
      </c>
      <c r="H121" s="197">
        <v>6</v>
      </c>
      <c r="I121" s="198"/>
      <c r="J121" s="199">
        <f t="shared" si="0"/>
        <v>0</v>
      </c>
      <c r="K121" s="195" t="s">
        <v>19</v>
      </c>
      <c r="L121" s="40"/>
      <c r="M121" s="200" t="s">
        <v>19</v>
      </c>
      <c r="N121" s="201" t="s">
        <v>42</v>
      </c>
      <c r="O121" s="65"/>
      <c r="P121" s="202">
        <f t="shared" si="1"/>
        <v>0</v>
      </c>
      <c r="Q121" s="202">
        <v>3400</v>
      </c>
      <c r="R121" s="202">
        <f t="shared" si="2"/>
        <v>20400</v>
      </c>
      <c r="S121" s="202">
        <v>0</v>
      </c>
      <c r="T121" s="203">
        <f t="shared" si="3"/>
        <v>0</v>
      </c>
      <c r="U121" s="35"/>
      <c r="V121" s="35"/>
      <c r="W121" s="35"/>
      <c r="X121" s="35"/>
      <c r="Y121" s="35"/>
      <c r="Z121" s="35"/>
      <c r="AA121" s="35"/>
      <c r="AB121" s="35"/>
      <c r="AC121" s="35"/>
      <c r="AD121" s="35"/>
      <c r="AE121" s="35"/>
      <c r="AR121" s="204" t="s">
        <v>169</v>
      </c>
      <c r="AT121" s="204" t="s">
        <v>164</v>
      </c>
      <c r="AU121" s="204" t="s">
        <v>78</v>
      </c>
      <c r="AY121" s="18" t="s">
        <v>162</v>
      </c>
      <c r="BE121" s="205">
        <f t="shared" si="4"/>
        <v>0</v>
      </c>
      <c r="BF121" s="205">
        <f t="shared" si="5"/>
        <v>0</v>
      </c>
      <c r="BG121" s="205">
        <f t="shared" si="6"/>
        <v>0</v>
      </c>
      <c r="BH121" s="205">
        <f t="shared" si="7"/>
        <v>0</v>
      </c>
      <c r="BI121" s="205">
        <f t="shared" si="8"/>
        <v>0</v>
      </c>
      <c r="BJ121" s="18" t="s">
        <v>78</v>
      </c>
      <c r="BK121" s="205">
        <f t="shared" si="9"/>
        <v>0</v>
      </c>
      <c r="BL121" s="18" t="s">
        <v>169</v>
      </c>
      <c r="BM121" s="204" t="s">
        <v>464</v>
      </c>
    </row>
    <row r="122" spans="1:65" s="2" customFormat="1" ht="44.25" customHeight="1">
      <c r="A122" s="35"/>
      <c r="B122" s="36"/>
      <c r="C122" s="193" t="s">
        <v>318</v>
      </c>
      <c r="D122" s="193" t="s">
        <v>164</v>
      </c>
      <c r="E122" s="194" t="s">
        <v>2955</v>
      </c>
      <c r="F122" s="195" t="s">
        <v>3461</v>
      </c>
      <c r="G122" s="196" t="s">
        <v>2204</v>
      </c>
      <c r="H122" s="197">
        <v>6</v>
      </c>
      <c r="I122" s="198"/>
      <c r="J122" s="199">
        <f t="shared" si="0"/>
        <v>0</v>
      </c>
      <c r="K122" s="195" t="s">
        <v>19</v>
      </c>
      <c r="L122" s="40"/>
      <c r="M122" s="200" t="s">
        <v>19</v>
      </c>
      <c r="N122" s="201" t="s">
        <v>42</v>
      </c>
      <c r="O122" s="65"/>
      <c r="P122" s="202">
        <f t="shared" si="1"/>
        <v>0</v>
      </c>
      <c r="Q122" s="202">
        <v>9450</v>
      </c>
      <c r="R122" s="202">
        <f t="shared" si="2"/>
        <v>56700</v>
      </c>
      <c r="S122" s="202">
        <v>0</v>
      </c>
      <c r="T122" s="203">
        <f t="shared" si="3"/>
        <v>0</v>
      </c>
      <c r="U122" s="35"/>
      <c r="V122" s="35"/>
      <c r="W122" s="35"/>
      <c r="X122" s="35"/>
      <c r="Y122" s="35"/>
      <c r="Z122" s="35"/>
      <c r="AA122" s="35"/>
      <c r="AB122" s="35"/>
      <c r="AC122" s="35"/>
      <c r="AD122" s="35"/>
      <c r="AE122" s="35"/>
      <c r="AR122" s="204" t="s">
        <v>169</v>
      </c>
      <c r="AT122" s="204" t="s">
        <v>164</v>
      </c>
      <c r="AU122" s="204" t="s">
        <v>78</v>
      </c>
      <c r="AY122" s="18" t="s">
        <v>162</v>
      </c>
      <c r="BE122" s="205">
        <f t="shared" si="4"/>
        <v>0</v>
      </c>
      <c r="BF122" s="205">
        <f t="shared" si="5"/>
        <v>0</v>
      </c>
      <c r="BG122" s="205">
        <f t="shared" si="6"/>
        <v>0</v>
      </c>
      <c r="BH122" s="205">
        <f t="shared" si="7"/>
        <v>0</v>
      </c>
      <c r="BI122" s="205">
        <f t="shared" si="8"/>
        <v>0</v>
      </c>
      <c r="BJ122" s="18" t="s">
        <v>78</v>
      </c>
      <c r="BK122" s="205">
        <f t="shared" si="9"/>
        <v>0</v>
      </c>
      <c r="BL122" s="18" t="s">
        <v>169</v>
      </c>
      <c r="BM122" s="204" t="s">
        <v>476</v>
      </c>
    </row>
    <row r="123" spans="1:65" s="2" customFormat="1" ht="16.5" customHeight="1">
      <c r="A123" s="35"/>
      <c r="B123" s="36"/>
      <c r="C123" s="193" t="s">
        <v>325</v>
      </c>
      <c r="D123" s="193" t="s">
        <v>164</v>
      </c>
      <c r="E123" s="194" t="s">
        <v>3462</v>
      </c>
      <c r="F123" s="195" t="s">
        <v>3463</v>
      </c>
      <c r="G123" s="196" t="s">
        <v>2204</v>
      </c>
      <c r="H123" s="197">
        <v>107</v>
      </c>
      <c r="I123" s="198"/>
      <c r="J123" s="199">
        <f t="shared" si="0"/>
        <v>0</v>
      </c>
      <c r="K123" s="195" t="s">
        <v>19</v>
      </c>
      <c r="L123" s="40"/>
      <c r="M123" s="200" t="s">
        <v>19</v>
      </c>
      <c r="N123" s="201" t="s">
        <v>42</v>
      </c>
      <c r="O123" s="65"/>
      <c r="P123" s="202">
        <f t="shared" si="1"/>
        <v>0</v>
      </c>
      <c r="Q123" s="202">
        <v>340</v>
      </c>
      <c r="R123" s="202">
        <f t="shared" si="2"/>
        <v>36380</v>
      </c>
      <c r="S123" s="202">
        <v>0</v>
      </c>
      <c r="T123" s="203">
        <f t="shared" si="3"/>
        <v>0</v>
      </c>
      <c r="U123" s="35"/>
      <c r="V123" s="35"/>
      <c r="W123" s="35"/>
      <c r="X123" s="35"/>
      <c r="Y123" s="35"/>
      <c r="Z123" s="35"/>
      <c r="AA123" s="35"/>
      <c r="AB123" s="35"/>
      <c r="AC123" s="35"/>
      <c r="AD123" s="35"/>
      <c r="AE123" s="35"/>
      <c r="AR123" s="204" t="s">
        <v>169</v>
      </c>
      <c r="AT123" s="204" t="s">
        <v>164</v>
      </c>
      <c r="AU123" s="204" t="s">
        <v>78</v>
      </c>
      <c r="AY123" s="18" t="s">
        <v>162</v>
      </c>
      <c r="BE123" s="205">
        <f t="shared" si="4"/>
        <v>0</v>
      </c>
      <c r="BF123" s="205">
        <f t="shared" si="5"/>
        <v>0</v>
      </c>
      <c r="BG123" s="205">
        <f t="shared" si="6"/>
        <v>0</v>
      </c>
      <c r="BH123" s="205">
        <f t="shared" si="7"/>
        <v>0</v>
      </c>
      <c r="BI123" s="205">
        <f t="shared" si="8"/>
        <v>0</v>
      </c>
      <c r="BJ123" s="18" t="s">
        <v>78</v>
      </c>
      <c r="BK123" s="205">
        <f t="shared" si="9"/>
        <v>0</v>
      </c>
      <c r="BL123" s="18" t="s">
        <v>169</v>
      </c>
      <c r="BM123" s="204" t="s">
        <v>483</v>
      </c>
    </row>
    <row r="124" spans="1:65" s="2" customFormat="1" ht="33" customHeight="1">
      <c r="A124" s="35"/>
      <c r="B124" s="36"/>
      <c r="C124" s="193" t="s">
        <v>332</v>
      </c>
      <c r="D124" s="193" t="s">
        <v>164</v>
      </c>
      <c r="E124" s="194" t="s">
        <v>2957</v>
      </c>
      <c r="F124" s="195" t="s">
        <v>3464</v>
      </c>
      <c r="G124" s="196" t="s">
        <v>2204</v>
      </c>
      <c r="H124" s="197">
        <v>94</v>
      </c>
      <c r="I124" s="198"/>
      <c r="J124" s="199">
        <f t="shared" si="0"/>
        <v>0</v>
      </c>
      <c r="K124" s="195" t="s">
        <v>19</v>
      </c>
      <c r="L124" s="40"/>
      <c r="M124" s="200" t="s">
        <v>19</v>
      </c>
      <c r="N124" s="201" t="s">
        <v>42</v>
      </c>
      <c r="O124" s="65"/>
      <c r="P124" s="202">
        <f t="shared" si="1"/>
        <v>0</v>
      </c>
      <c r="Q124" s="202">
        <v>642</v>
      </c>
      <c r="R124" s="202">
        <f t="shared" si="2"/>
        <v>60348</v>
      </c>
      <c r="S124" s="202">
        <v>0</v>
      </c>
      <c r="T124" s="203">
        <f t="shared" si="3"/>
        <v>0</v>
      </c>
      <c r="U124" s="35"/>
      <c r="V124" s="35"/>
      <c r="W124" s="35"/>
      <c r="X124" s="35"/>
      <c r="Y124" s="35"/>
      <c r="Z124" s="35"/>
      <c r="AA124" s="35"/>
      <c r="AB124" s="35"/>
      <c r="AC124" s="35"/>
      <c r="AD124" s="35"/>
      <c r="AE124" s="35"/>
      <c r="AR124" s="204" t="s">
        <v>169</v>
      </c>
      <c r="AT124" s="204" t="s">
        <v>164</v>
      </c>
      <c r="AU124" s="204" t="s">
        <v>78</v>
      </c>
      <c r="AY124" s="18" t="s">
        <v>162</v>
      </c>
      <c r="BE124" s="205">
        <f t="shared" si="4"/>
        <v>0</v>
      </c>
      <c r="BF124" s="205">
        <f t="shared" si="5"/>
        <v>0</v>
      </c>
      <c r="BG124" s="205">
        <f t="shared" si="6"/>
        <v>0</v>
      </c>
      <c r="BH124" s="205">
        <f t="shared" si="7"/>
        <v>0</v>
      </c>
      <c r="BI124" s="205">
        <f t="shared" si="8"/>
        <v>0</v>
      </c>
      <c r="BJ124" s="18" t="s">
        <v>78</v>
      </c>
      <c r="BK124" s="205">
        <f t="shared" si="9"/>
        <v>0</v>
      </c>
      <c r="BL124" s="18" t="s">
        <v>169</v>
      </c>
      <c r="BM124" s="204" t="s">
        <v>491</v>
      </c>
    </row>
    <row r="125" spans="1:65" s="2" customFormat="1" ht="44.25" customHeight="1">
      <c r="A125" s="35"/>
      <c r="B125" s="36"/>
      <c r="C125" s="193" t="s">
        <v>338</v>
      </c>
      <c r="D125" s="193" t="s">
        <v>164</v>
      </c>
      <c r="E125" s="194" t="s">
        <v>2959</v>
      </c>
      <c r="F125" s="195" t="s">
        <v>3465</v>
      </c>
      <c r="G125" s="196" t="s">
        <v>2204</v>
      </c>
      <c r="H125" s="197">
        <v>13</v>
      </c>
      <c r="I125" s="198"/>
      <c r="J125" s="199">
        <f t="shared" si="0"/>
        <v>0</v>
      </c>
      <c r="K125" s="195" t="s">
        <v>19</v>
      </c>
      <c r="L125" s="40"/>
      <c r="M125" s="200" t="s">
        <v>19</v>
      </c>
      <c r="N125" s="201" t="s">
        <v>42</v>
      </c>
      <c r="O125" s="65"/>
      <c r="P125" s="202">
        <f t="shared" si="1"/>
        <v>0</v>
      </c>
      <c r="Q125" s="202">
        <v>890</v>
      </c>
      <c r="R125" s="202">
        <f t="shared" si="2"/>
        <v>11570</v>
      </c>
      <c r="S125" s="202">
        <v>0</v>
      </c>
      <c r="T125" s="203">
        <f t="shared" si="3"/>
        <v>0</v>
      </c>
      <c r="U125" s="35"/>
      <c r="V125" s="35"/>
      <c r="W125" s="35"/>
      <c r="X125" s="35"/>
      <c r="Y125" s="35"/>
      <c r="Z125" s="35"/>
      <c r="AA125" s="35"/>
      <c r="AB125" s="35"/>
      <c r="AC125" s="35"/>
      <c r="AD125" s="35"/>
      <c r="AE125" s="35"/>
      <c r="AR125" s="204" t="s">
        <v>169</v>
      </c>
      <c r="AT125" s="204" t="s">
        <v>164</v>
      </c>
      <c r="AU125" s="204" t="s">
        <v>78</v>
      </c>
      <c r="AY125" s="18" t="s">
        <v>162</v>
      </c>
      <c r="BE125" s="205">
        <f t="shared" si="4"/>
        <v>0</v>
      </c>
      <c r="BF125" s="205">
        <f t="shared" si="5"/>
        <v>0</v>
      </c>
      <c r="BG125" s="205">
        <f t="shared" si="6"/>
        <v>0</v>
      </c>
      <c r="BH125" s="205">
        <f t="shared" si="7"/>
        <v>0</v>
      </c>
      <c r="BI125" s="205">
        <f t="shared" si="8"/>
        <v>0</v>
      </c>
      <c r="BJ125" s="18" t="s">
        <v>78</v>
      </c>
      <c r="BK125" s="205">
        <f t="shared" si="9"/>
        <v>0</v>
      </c>
      <c r="BL125" s="18" t="s">
        <v>169</v>
      </c>
      <c r="BM125" s="204" t="s">
        <v>499</v>
      </c>
    </row>
    <row r="126" spans="1:65" s="2" customFormat="1" ht="21.75" customHeight="1">
      <c r="A126" s="35"/>
      <c r="B126" s="36"/>
      <c r="C126" s="193" t="s">
        <v>344</v>
      </c>
      <c r="D126" s="193" t="s">
        <v>164</v>
      </c>
      <c r="E126" s="194" t="s">
        <v>2961</v>
      </c>
      <c r="F126" s="195" t="s">
        <v>3466</v>
      </c>
      <c r="G126" s="196" t="s">
        <v>2204</v>
      </c>
      <c r="H126" s="197">
        <v>1</v>
      </c>
      <c r="I126" s="198"/>
      <c r="J126" s="199">
        <f t="shared" si="0"/>
        <v>0</v>
      </c>
      <c r="K126" s="195" t="s">
        <v>19</v>
      </c>
      <c r="L126" s="40"/>
      <c r="M126" s="200" t="s">
        <v>19</v>
      </c>
      <c r="N126" s="201" t="s">
        <v>42</v>
      </c>
      <c r="O126" s="65"/>
      <c r="P126" s="202">
        <f t="shared" si="1"/>
        <v>0</v>
      </c>
      <c r="Q126" s="202">
        <v>14900</v>
      </c>
      <c r="R126" s="202">
        <f t="shared" si="2"/>
        <v>14900</v>
      </c>
      <c r="S126" s="202">
        <v>0</v>
      </c>
      <c r="T126" s="203">
        <f t="shared" si="3"/>
        <v>0</v>
      </c>
      <c r="U126" s="35"/>
      <c r="V126" s="35"/>
      <c r="W126" s="35"/>
      <c r="X126" s="35"/>
      <c r="Y126" s="35"/>
      <c r="Z126" s="35"/>
      <c r="AA126" s="35"/>
      <c r="AB126" s="35"/>
      <c r="AC126" s="35"/>
      <c r="AD126" s="35"/>
      <c r="AE126" s="35"/>
      <c r="AR126" s="204" t="s">
        <v>169</v>
      </c>
      <c r="AT126" s="204" t="s">
        <v>164</v>
      </c>
      <c r="AU126" s="204" t="s">
        <v>78</v>
      </c>
      <c r="AY126" s="18" t="s">
        <v>162</v>
      </c>
      <c r="BE126" s="205">
        <f t="shared" si="4"/>
        <v>0</v>
      </c>
      <c r="BF126" s="205">
        <f t="shared" si="5"/>
        <v>0</v>
      </c>
      <c r="BG126" s="205">
        <f t="shared" si="6"/>
        <v>0</v>
      </c>
      <c r="BH126" s="205">
        <f t="shared" si="7"/>
        <v>0</v>
      </c>
      <c r="BI126" s="205">
        <f t="shared" si="8"/>
        <v>0</v>
      </c>
      <c r="BJ126" s="18" t="s">
        <v>78</v>
      </c>
      <c r="BK126" s="205">
        <f t="shared" si="9"/>
        <v>0</v>
      </c>
      <c r="BL126" s="18" t="s">
        <v>169</v>
      </c>
      <c r="BM126" s="204" t="s">
        <v>510</v>
      </c>
    </row>
    <row r="127" spans="1:65" s="2" customFormat="1" ht="16.5" customHeight="1">
      <c r="A127" s="35"/>
      <c r="B127" s="36"/>
      <c r="C127" s="193" t="s">
        <v>350</v>
      </c>
      <c r="D127" s="193" t="s">
        <v>164</v>
      </c>
      <c r="E127" s="194" t="s">
        <v>3467</v>
      </c>
      <c r="F127" s="195" t="s">
        <v>3468</v>
      </c>
      <c r="G127" s="196" t="s">
        <v>245</v>
      </c>
      <c r="H127" s="197">
        <v>2180</v>
      </c>
      <c r="I127" s="198"/>
      <c r="J127" s="199">
        <f t="shared" ref="J127:J158" si="10">ROUND(I127*H127,2)</f>
        <v>0</v>
      </c>
      <c r="K127" s="195" t="s">
        <v>19</v>
      </c>
      <c r="L127" s="40"/>
      <c r="M127" s="200" t="s">
        <v>19</v>
      </c>
      <c r="N127" s="201" t="s">
        <v>42</v>
      </c>
      <c r="O127" s="65"/>
      <c r="P127" s="202">
        <f t="shared" ref="P127:P158" si="11">O127*H127</f>
        <v>0</v>
      </c>
      <c r="Q127" s="202">
        <v>14.7</v>
      </c>
      <c r="R127" s="202">
        <f t="shared" ref="R127:R158" si="12">Q127*H127</f>
        <v>32046</v>
      </c>
      <c r="S127" s="202">
        <v>0</v>
      </c>
      <c r="T127" s="203">
        <f t="shared" ref="T127:T158" si="13">S127*H127</f>
        <v>0</v>
      </c>
      <c r="U127" s="35"/>
      <c r="V127" s="35"/>
      <c r="W127" s="35"/>
      <c r="X127" s="35"/>
      <c r="Y127" s="35"/>
      <c r="Z127" s="35"/>
      <c r="AA127" s="35"/>
      <c r="AB127" s="35"/>
      <c r="AC127" s="35"/>
      <c r="AD127" s="35"/>
      <c r="AE127" s="35"/>
      <c r="AR127" s="204" t="s">
        <v>169</v>
      </c>
      <c r="AT127" s="204" t="s">
        <v>164</v>
      </c>
      <c r="AU127" s="204" t="s">
        <v>78</v>
      </c>
      <c r="AY127" s="18" t="s">
        <v>162</v>
      </c>
      <c r="BE127" s="205">
        <f t="shared" ref="BE127:BE144" si="14">IF(N127="základní",J127,0)</f>
        <v>0</v>
      </c>
      <c r="BF127" s="205">
        <f t="shared" ref="BF127:BF144" si="15">IF(N127="snížená",J127,0)</f>
        <v>0</v>
      </c>
      <c r="BG127" s="205">
        <f t="shared" ref="BG127:BG144" si="16">IF(N127="zákl. přenesená",J127,0)</f>
        <v>0</v>
      </c>
      <c r="BH127" s="205">
        <f t="shared" ref="BH127:BH144" si="17">IF(N127="sníž. přenesená",J127,0)</f>
        <v>0</v>
      </c>
      <c r="BI127" s="205">
        <f t="shared" ref="BI127:BI144" si="18">IF(N127="nulová",J127,0)</f>
        <v>0</v>
      </c>
      <c r="BJ127" s="18" t="s">
        <v>78</v>
      </c>
      <c r="BK127" s="205">
        <f t="shared" ref="BK127:BK144" si="19">ROUND(I127*H127,2)</f>
        <v>0</v>
      </c>
      <c r="BL127" s="18" t="s">
        <v>169</v>
      </c>
      <c r="BM127" s="204" t="s">
        <v>520</v>
      </c>
    </row>
    <row r="128" spans="1:65" s="2" customFormat="1" ht="16.5" customHeight="1">
      <c r="A128" s="35"/>
      <c r="B128" s="36"/>
      <c r="C128" s="193" t="s">
        <v>355</v>
      </c>
      <c r="D128" s="193" t="s">
        <v>164</v>
      </c>
      <c r="E128" s="194" t="s">
        <v>2963</v>
      </c>
      <c r="F128" s="195" t="s">
        <v>3469</v>
      </c>
      <c r="G128" s="196" t="s">
        <v>245</v>
      </c>
      <c r="H128" s="197">
        <v>1540</v>
      </c>
      <c r="I128" s="198"/>
      <c r="J128" s="199">
        <f t="shared" si="10"/>
        <v>0</v>
      </c>
      <c r="K128" s="195" t="s">
        <v>19</v>
      </c>
      <c r="L128" s="40"/>
      <c r="M128" s="200" t="s">
        <v>19</v>
      </c>
      <c r="N128" s="201" t="s">
        <v>42</v>
      </c>
      <c r="O128" s="65"/>
      <c r="P128" s="202">
        <f t="shared" si="11"/>
        <v>0</v>
      </c>
      <c r="Q128" s="202">
        <v>9</v>
      </c>
      <c r="R128" s="202">
        <f t="shared" si="12"/>
        <v>13860</v>
      </c>
      <c r="S128" s="202">
        <v>0</v>
      </c>
      <c r="T128" s="203">
        <f t="shared" si="13"/>
        <v>0</v>
      </c>
      <c r="U128" s="35"/>
      <c r="V128" s="35"/>
      <c r="W128" s="35"/>
      <c r="X128" s="35"/>
      <c r="Y128" s="35"/>
      <c r="Z128" s="35"/>
      <c r="AA128" s="35"/>
      <c r="AB128" s="35"/>
      <c r="AC128" s="35"/>
      <c r="AD128" s="35"/>
      <c r="AE128" s="35"/>
      <c r="AR128" s="204" t="s">
        <v>169</v>
      </c>
      <c r="AT128" s="204" t="s">
        <v>164</v>
      </c>
      <c r="AU128" s="204" t="s">
        <v>78</v>
      </c>
      <c r="AY128" s="18" t="s">
        <v>162</v>
      </c>
      <c r="BE128" s="205">
        <f t="shared" si="14"/>
        <v>0</v>
      </c>
      <c r="BF128" s="205">
        <f t="shared" si="15"/>
        <v>0</v>
      </c>
      <c r="BG128" s="205">
        <f t="shared" si="16"/>
        <v>0</v>
      </c>
      <c r="BH128" s="205">
        <f t="shared" si="17"/>
        <v>0</v>
      </c>
      <c r="BI128" s="205">
        <f t="shared" si="18"/>
        <v>0</v>
      </c>
      <c r="BJ128" s="18" t="s">
        <v>78</v>
      </c>
      <c r="BK128" s="205">
        <f t="shared" si="19"/>
        <v>0</v>
      </c>
      <c r="BL128" s="18" t="s">
        <v>169</v>
      </c>
      <c r="BM128" s="204" t="s">
        <v>531</v>
      </c>
    </row>
    <row r="129" spans="1:65" s="2" customFormat="1" ht="16.5" customHeight="1">
      <c r="A129" s="35"/>
      <c r="B129" s="36"/>
      <c r="C129" s="193" t="s">
        <v>360</v>
      </c>
      <c r="D129" s="193" t="s">
        <v>164</v>
      </c>
      <c r="E129" s="194" t="s">
        <v>2965</v>
      </c>
      <c r="F129" s="195" t="s">
        <v>3470</v>
      </c>
      <c r="G129" s="196" t="s">
        <v>245</v>
      </c>
      <c r="H129" s="197">
        <v>440</v>
      </c>
      <c r="I129" s="198"/>
      <c r="J129" s="199">
        <f t="shared" si="10"/>
        <v>0</v>
      </c>
      <c r="K129" s="195" t="s">
        <v>19</v>
      </c>
      <c r="L129" s="40"/>
      <c r="M129" s="200" t="s">
        <v>19</v>
      </c>
      <c r="N129" s="201" t="s">
        <v>42</v>
      </c>
      <c r="O129" s="65"/>
      <c r="P129" s="202">
        <f t="shared" si="11"/>
        <v>0</v>
      </c>
      <c r="Q129" s="202">
        <v>9</v>
      </c>
      <c r="R129" s="202">
        <f t="shared" si="12"/>
        <v>3960</v>
      </c>
      <c r="S129" s="202">
        <v>0</v>
      </c>
      <c r="T129" s="203">
        <f t="shared" si="13"/>
        <v>0</v>
      </c>
      <c r="U129" s="35"/>
      <c r="V129" s="35"/>
      <c r="W129" s="35"/>
      <c r="X129" s="35"/>
      <c r="Y129" s="35"/>
      <c r="Z129" s="35"/>
      <c r="AA129" s="35"/>
      <c r="AB129" s="35"/>
      <c r="AC129" s="35"/>
      <c r="AD129" s="35"/>
      <c r="AE129" s="35"/>
      <c r="AR129" s="204" t="s">
        <v>169</v>
      </c>
      <c r="AT129" s="204" t="s">
        <v>164</v>
      </c>
      <c r="AU129" s="204" t="s">
        <v>78</v>
      </c>
      <c r="AY129" s="18" t="s">
        <v>162</v>
      </c>
      <c r="BE129" s="205">
        <f t="shared" si="14"/>
        <v>0</v>
      </c>
      <c r="BF129" s="205">
        <f t="shared" si="15"/>
        <v>0</v>
      </c>
      <c r="BG129" s="205">
        <f t="shared" si="16"/>
        <v>0</v>
      </c>
      <c r="BH129" s="205">
        <f t="shared" si="17"/>
        <v>0</v>
      </c>
      <c r="BI129" s="205">
        <f t="shared" si="18"/>
        <v>0</v>
      </c>
      <c r="BJ129" s="18" t="s">
        <v>78</v>
      </c>
      <c r="BK129" s="205">
        <f t="shared" si="19"/>
        <v>0</v>
      </c>
      <c r="BL129" s="18" t="s">
        <v>169</v>
      </c>
      <c r="BM129" s="204" t="s">
        <v>547</v>
      </c>
    </row>
    <row r="130" spans="1:65" s="2" customFormat="1" ht="16.5" customHeight="1">
      <c r="A130" s="35"/>
      <c r="B130" s="36"/>
      <c r="C130" s="193" t="s">
        <v>365</v>
      </c>
      <c r="D130" s="193" t="s">
        <v>164</v>
      </c>
      <c r="E130" s="194" t="s">
        <v>2967</v>
      </c>
      <c r="F130" s="195" t="s">
        <v>3471</v>
      </c>
      <c r="G130" s="196" t="s">
        <v>245</v>
      </c>
      <c r="H130" s="197">
        <v>200</v>
      </c>
      <c r="I130" s="198"/>
      <c r="J130" s="199">
        <f t="shared" si="10"/>
        <v>0</v>
      </c>
      <c r="K130" s="195" t="s">
        <v>19</v>
      </c>
      <c r="L130" s="40"/>
      <c r="M130" s="200" t="s">
        <v>19</v>
      </c>
      <c r="N130" s="201" t="s">
        <v>42</v>
      </c>
      <c r="O130" s="65"/>
      <c r="P130" s="202">
        <f t="shared" si="11"/>
        <v>0</v>
      </c>
      <c r="Q130" s="202">
        <v>102</v>
      </c>
      <c r="R130" s="202">
        <f t="shared" si="12"/>
        <v>20400</v>
      </c>
      <c r="S130" s="202">
        <v>0</v>
      </c>
      <c r="T130" s="203">
        <f t="shared" si="13"/>
        <v>0</v>
      </c>
      <c r="U130" s="35"/>
      <c r="V130" s="35"/>
      <c r="W130" s="35"/>
      <c r="X130" s="35"/>
      <c r="Y130" s="35"/>
      <c r="Z130" s="35"/>
      <c r="AA130" s="35"/>
      <c r="AB130" s="35"/>
      <c r="AC130" s="35"/>
      <c r="AD130" s="35"/>
      <c r="AE130" s="35"/>
      <c r="AR130" s="204" t="s">
        <v>169</v>
      </c>
      <c r="AT130" s="204" t="s">
        <v>164</v>
      </c>
      <c r="AU130" s="204" t="s">
        <v>78</v>
      </c>
      <c r="AY130" s="18" t="s">
        <v>162</v>
      </c>
      <c r="BE130" s="205">
        <f t="shared" si="14"/>
        <v>0</v>
      </c>
      <c r="BF130" s="205">
        <f t="shared" si="15"/>
        <v>0</v>
      </c>
      <c r="BG130" s="205">
        <f t="shared" si="16"/>
        <v>0</v>
      </c>
      <c r="BH130" s="205">
        <f t="shared" si="17"/>
        <v>0</v>
      </c>
      <c r="BI130" s="205">
        <f t="shared" si="18"/>
        <v>0</v>
      </c>
      <c r="BJ130" s="18" t="s">
        <v>78</v>
      </c>
      <c r="BK130" s="205">
        <f t="shared" si="19"/>
        <v>0</v>
      </c>
      <c r="BL130" s="18" t="s">
        <v>169</v>
      </c>
      <c r="BM130" s="204" t="s">
        <v>559</v>
      </c>
    </row>
    <row r="131" spans="1:65" s="2" customFormat="1" ht="16.5" customHeight="1">
      <c r="A131" s="35"/>
      <c r="B131" s="36"/>
      <c r="C131" s="193" t="s">
        <v>370</v>
      </c>
      <c r="D131" s="193" t="s">
        <v>164</v>
      </c>
      <c r="E131" s="194" t="s">
        <v>3472</v>
      </c>
      <c r="F131" s="195" t="s">
        <v>3473</v>
      </c>
      <c r="G131" s="196" t="s">
        <v>245</v>
      </c>
      <c r="H131" s="197">
        <v>90</v>
      </c>
      <c r="I131" s="198"/>
      <c r="J131" s="199">
        <f t="shared" si="10"/>
        <v>0</v>
      </c>
      <c r="K131" s="195" t="s">
        <v>19</v>
      </c>
      <c r="L131" s="40"/>
      <c r="M131" s="200" t="s">
        <v>19</v>
      </c>
      <c r="N131" s="201" t="s">
        <v>42</v>
      </c>
      <c r="O131" s="65"/>
      <c r="P131" s="202">
        <f t="shared" si="11"/>
        <v>0</v>
      </c>
      <c r="Q131" s="202">
        <v>29</v>
      </c>
      <c r="R131" s="202">
        <f t="shared" si="12"/>
        <v>2610</v>
      </c>
      <c r="S131" s="202">
        <v>0</v>
      </c>
      <c r="T131" s="203">
        <f t="shared" si="13"/>
        <v>0</v>
      </c>
      <c r="U131" s="35"/>
      <c r="V131" s="35"/>
      <c r="W131" s="35"/>
      <c r="X131" s="35"/>
      <c r="Y131" s="35"/>
      <c r="Z131" s="35"/>
      <c r="AA131" s="35"/>
      <c r="AB131" s="35"/>
      <c r="AC131" s="35"/>
      <c r="AD131" s="35"/>
      <c r="AE131" s="35"/>
      <c r="AR131" s="204" t="s">
        <v>169</v>
      </c>
      <c r="AT131" s="204" t="s">
        <v>164</v>
      </c>
      <c r="AU131" s="204" t="s">
        <v>78</v>
      </c>
      <c r="AY131" s="18" t="s">
        <v>162</v>
      </c>
      <c r="BE131" s="205">
        <f t="shared" si="14"/>
        <v>0</v>
      </c>
      <c r="BF131" s="205">
        <f t="shared" si="15"/>
        <v>0</v>
      </c>
      <c r="BG131" s="205">
        <f t="shared" si="16"/>
        <v>0</v>
      </c>
      <c r="BH131" s="205">
        <f t="shared" si="17"/>
        <v>0</v>
      </c>
      <c r="BI131" s="205">
        <f t="shared" si="18"/>
        <v>0</v>
      </c>
      <c r="BJ131" s="18" t="s">
        <v>78</v>
      </c>
      <c r="BK131" s="205">
        <f t="shared" si="19"/>
        <v>0</v>
      </c>
      <c r="BL131" s="18" t="s">
        <v>169</v>
      </c>
      <c r="BM131" s="204" t="s">
        <v>578</v>
      </c>
    </row>
    <row r="132" spans="1:65" s="2" customFormat="1" ht="16.5" customHeight="1">
      <c r="A132" s="35"/>
      <c r="B132" s="36"/>
      <c r="C132" s="193" t="s">
        <v>376</v>
      </c>
      <c r="D132" s="193" t="s">
        <v>164</v>
      </c>
      <c r="E132" s="194" t="s">
        <v>2969</v>
      </c>
      <c r="F132" s="195" t="s">
        <v>3474</v>
      </c>
      <c r="G132" s="196" t="s">
        <v>245</v>
      </c>
      <c r="H132" s="197">
        <v>90</v>
      </c>
      <c r="I132" s="198"/>
      <c r="J132" s="199">
        <f t="shared" si="10"/>
        <v>0</v>
      </c>
      <c r="K132" s="195" t="s">
        <v>19</v>
      </c>
      <c r="L132" s="40"/>
      <c r="M132" s="200" t="s">
        <v>19</v>
      </c>
      <c r="N132" s="201" t="s">
        <v>42</v>
      </c>
      <c r="O132" s="65"/>
      <c r="P132" s="202">
        <f t="shared" si="11"/>
        <v>0</v>
      </c>
      <c r="Q132" s="202">
        <v>29</v>
      </c>
      <c r="R132" s="202">
        <f t="shared" si="12"/>
        <v>2610</v>
      </c>
      <c r="S132" s="202">
        <v>0</v>
      </c>
      <c r="T132" s="203">
        <f t="shared" si="13"/>
        <v>0</v>
      </c>
      <c r="U132" s="35"/>
      <c r="V132" s="35"/>
      <c r="W132" s="35"/>
      <c r="X132" s="35"/>
      <c r="Y132" s="35"/>
      <c r="Z132" s="35"/>
      <c r="AA132" s="35"/>
      <c r="AB132" s="35"/>
      <c r="AC132" s="35"/>
      <c r="AD132" s="35"/>
      <c r="AE132" s="35"/>
      <c r="AR132" s="204" t="s">
        <v>169</v>
      </c>
      <c r="AT132" s="204" t="s">
        <v>164</v>
      </c>
      <c r="AU132" s="204" t="s">
        <v>78</v>
      </c>
      <c r="AY132" s="18" t="s">
        <v>162</v>
      </c>
      <c r="BE132" s="205">
        <f t="shared" si="14"/>
        <v>0</v>
      </c>
      <c r="BF132" s="205">
        <f t="shared" si="15"/>
        <v>0</v>
      </c>
      <c r="BG132" s="205">
        <f t="shared" si="16"/>
        <v>0</v>
      </c>
      <c r="BH132" s="205">
        <f t="shared" si="17"/>
        <v>0</v>
      </c>
      <c r="BI132" s="205">
        <f t="shared" si="18"/>
        <v>0</v>
      </c>
      <c r="BJ132" s="18" t="s">
        <v>78</v>
      </c>
      <c r="BK132" s="205">
        <f t="shared" si="19"/>
        <v>0</v>
      </c>
      <c r="BL132" s="18" t="s">
        <v>169</v>
      </c>
      <c r="BM132" s="204" t="s">
        <v>586</v>
      </c>
    </row>
    <row r="133" spans="1:65" s="2" customFormat="1" ht="16.5" customHeight="1">
      <c r="A133" s="35"/>
      <c r="B133" s="36"/>
      <c r="C133" s="193" t="s">
        <v>381</v>
      </c>
      <c r="D133" s="193" t="s">
        <v>164</v>
      </c>
      <c r="E133" s="194" t="s">
        <v>3475</v>
      </c>
      <c r="F133" s="195" t="s">
        <v>3476</v>
      </c>
      <c r="G133" s="196" t="s">
        <v>245</v>
      </c>
      <c r="H133" s="197">
        <v>60</v>
      </c>
      <c r="I133" s="198"/>
      <c r="J133" s="199">
        <f t="shared" si="10"/>
        <v>0</v>
      </c>
      <c r="K133" s="195" t="s">
        <v>19</v>
      </c>
      <c r="L133" s="40"/>
      <c r="M133" s="200" t="s">
        <v>19</v>
      </c>
      <c r="N133" s="201" t="s">
        <v>42</v>
      </c>
      <c r="O133" s="65"/>
      <c r="P133" s="202">
        <f t="shared" si="11"/>
        <v>0</v>
      </c>
      <c r="Q133" s="202">
        <v>36.700000000000003</v>
      </c>
      <c r="R133" s="202">
        <f t="shared" si="12"/>
        <v>2202</v>
      </c>
      <c r="S133" s="202">
        <v>0</v>
      </c>
      <c r="T133" s="203">
        <f t="shared" si="13"/>
        <v>0</v>
      </c>
      <c r="U133" s="35"/>
      <c r="V133" s="35"/>
      <c r="W133" s="35"/>
      <c r="X133" s="35"/>
      <c r="Y133" s="35"/>
      <c r="Z133" s="35"/>
      <c r="AA133" s="35"/>
      <c r="AB133" s="35"/>
      <c r="AC133" s="35"/>
      <c r="AD133" s="35"/>
      <c r="AE133" s="35"/>
      <c r="AR133" s="204" t="s">
        <v>169</v>
      </c>
      <c r="AT133" s="204" t="s">
        <v>164</v>
      </c>
      <c r="AU133" s="204" t="s">
        <v>78</v>
      </c>
      <c r="AY133" s="18" t="s">
        <v>162</v>
      </c>
      <c r="BE133" s="205">
        <f t="shared" si="14"/>
        <v>0</v>
      </c>
      <c r="BF133" s="205">
        <f t="shared" si="15"/>
        <v>0</v>
      </c>
      <c r="BG133" s="205">
        <f t="shared" si="16"/>
        <v>0</v>
      </c>
      <c r="BH133" s="205">
        <f t="shared" si="17"/>
        <v>0</v>
      </c>
      <c r="BI133" s="205">
        <f t="shared" si="18"/>
        <v>0</v>
      </c>
      <c r="BJ133" s="18" t="s">
        <v>78</v>
      </c>
      <c r="BK133" s="205">
        <f t="shared" si="19"/>
        <v>0</v>
      </c>
      <c r="BL133" s="18" t="s">
        <v>169</v>
      </c>
      <c r="BM133" s="204" t="s">
        <v>596</v>
      </c>
    </row>
    <row r="134" spans="1:65" s="2" customFormat="1" ht="16.5" customHeight="1">
      <c r="A134" s="35"/>
      <c r="B134" s="36"/>
      <c r="C134" s="193" t="s">
        <v>386</v>
      </c>
      <c r="D134" s="193" t="s">
        <v>164</v>
      </c>
      <c r="E134" s="194" t="s">
        <v>2971</v>
      </c>
      <c r="F134" s="195" t="s">
        <v>3477</v>
      </c>
      <c r="G134" s="196" t="s">
        <v>245</v>
      </c>
      <c r="H134" s="197">
        <v>60</v>
      </c>
      <c r="I134" s="198"/>
      <c r="J134" s="199">
        <f t="shared" si="10"/>
        <v>0</v>
      </c>
      <c r="K134" s="195" t="s">
        <v>19</v>
      </c>
      <c r="L134" s="40"/>
      <c r="M134" s="200" t="s">
        <v>19</v>
      </c>
      <c r="N134" s="201" t="s">
        <v>42</v>
      </c>
      <c r="O134" s="65"/>
      <c r="P134" s="202">
        <f t="shared" si="11"/>
        <v>0</v>
      </c>
      <c r="Q134" s="202">
        <v>22</v>
      </c>
      <c r="R134" s="202">
        <f t="shared" si="12"/>
        <v>1320</v>
      </c>
      <c r="S134" s="202">
        <v>0</v>
      </c>
      <c r="T134" s="203">
        <f t="shared" si="13"/>
        <v>0</v>
      </c>
      <c r="U134" s="35"/>
      <c r="V134" s="35"/>
      <c r="W134" s="35"/>
      <c r="X134" s="35"/>
      <c r="Y134" s="35"/>
      <c r="Z134" s="35"/>
      <c r="AA134" s="35"/>
      <c r="AB134" s="35"/>
      <c r="AC134" s="35"/>
      <c r="AD134" s="35"/>
      <c r="AE134" s="35"/>
      <c r="AR134" s="204" t="s">
        <v>169</v>
      </c>
      <c r="AT134" s="204" t="s">
        <v>164</v>
      </c>
      <c r="AU134" s="204" t="s">
        <v>78</v>
      </c>
      <c r="AY134" s="18" t="s">
        <v>162</v>
      </c>
      <c r="BE134" s="205">
        <f t="shared" si="14"/>
        <v>0</v>
      </c>
      <c r="BF134" s="205">
        <f t="shared" si="15"/>
        <v>0</v>
      </c>
      <c r="BG134" s="205">
        <f t="shared" si="16"/>
        <v>0</v>
      </c>
      <c r="BH134" s="205">
        <f t="shared" si="17"/>
        <v>0</v>
      </c>
      <c r="BI134" s="205">
        <f t="shared" si="18"/>
        <v>0</v>
      </c>
      <c r="BJ134" s="18" t="s">
        <v>78</v>
      </c>
      <c r="BK134" s="205">
        <f t="shared" si="19"/>
        <v>0</v>
      </c>
      <c r="BL134" s="18" t="s">
        <v>169</v>
      </c>
      <c r="BM134" s="204" t="s">
        <v>608</v>
      </c>
    </row>
    <row r="135" spans="1:65" s="2" customFormat="1" ht="16.5" customHeight="1">
      <c r="A135" s="35"/>
      <c r="B135" s="36"/>
      <c r="C135" s="193" t="s">
        <v>389</v>
      </c>
      <c r="D135" s="193" t="s">
        <v>164</v>
      </c>
      <c r="E135" s="194" t="s">
        <v>3478</v>
      </c>
      <c r="F135" s="195" t="s">
        <v>3479</v>
      </c>
      <c r="G135" s="196" t="s">
        <v>2204</v>
      </c>
      <c r="H135" s="197">
        <v>4300</v>
      </c>
      <c r="I135" s="198"/>
      <c r="J135" s="199">
        <f t="shared" si="10"/>
        <v>0</v>
      </c>
      <c r="K135" s="195" t="s">
        <v>19</v>
      </c>
      <c r="L135" s="40"/>
      <c r="M135" s="200" t="s">
        <v>19</v>
      </c>
      <c r="N135" s="201" t="s">
        <v>42</v>
      </c>
      <c r="O135" s="65"/>
      <c r="P135" s="202">
        <f t="shared" si="11"/>
        <v>0</v>
      </c>
      <c r="Q135" s="202">
        <v>3.67</v>
      </c>
      <c r="R135" s="202">
        <f t="shared" si="12"/>
        <v>15781</v>
      </c>
      <c r="S135" s="202">
        <v>0</v>
      </c>
      <c r="T135" s="203">
        <f t="shared" si="13"/>
        <v>0</v>
      </c>
      <c r="U135" s="35"/>
      <c r="V135" s="35"/>
      <c r="W135" s="35"/>
      <c r="X135" s="35"/>
      <c r="Y135" s="35"/>
      <c r="Z135" s="35"/>
      <c r="AA135" s="35"/>
      <c r="AB135" s="35"/>
      <c r="AC135" s="35"/>
      <c r="AD135" s="35"/>
      <c r="AE135" s="35"/>
      <c r="AR135" s="204" t="s">
        <v>169</v>
      </c>
      <c r="AT135" s="204" t="s">
        <v>164</v>
      </c>
      <c r="AU135" s="204" t="s">
        <v>78</v>
      </c>
      <c r="AY135" s="18" t="s">
        <v>162</v>
      </c>
      <c r="BE135" s="205">
        <f t="shared" si="14"/>
        <v>0</v>
      </c>
      <c r="BF135" s="205">
        <f t="shared" si="15"/>
        <v>0</v>
      </c>
      <c r="BG135" s="205">
        <f t="shared" si="16"/>
        <v>0</v>
      </c>
      <c r="BH135" s="205">
        <f t="shared" si="17"/>
        <v>0</v>
      </c>
      <c r="BI135" s="205">
        <f t="shared" si="18"/>
        <v>0</v>
      </c>
      <c r="BJ135" s="18" t="s">
        <v>78</v>
      </c>
      <c r="BK135" s="205">
        <f t="shared" si="19"/>
        <v>0</v>
      </c>
      <c r="BL135" s="18" t="s">
        <v>169</v>
      </c>
      <c r="BM135" s="204" t="s">
        <v>618</v>
      </c>
    </row>
    <row r="136" spans="1:65" s="2" customFormat="1" ht="16.5" customHeight="1">
      <c r="A136" s="35"/>
      <c r="B136" s="36"/>
      <c r="C136" s="193" t="s">
        <v>394</v>
      </c>
      <c r="D136" s="193" t="s">
        <v>164</v>
      </c>
      <c r="E136" s="194" t="s">
        <v>2973</v>
      </c>
      <c r="F136" s="195" t="s">
        <v>3480</v>
      </c>
      <c r="G136" s="196" t="s">
        <v>2204</v>
      </c>
      <c r="H136" s="197">
        <v>4300</v>
      </c>
      <c r="I136" s="198"/>
      <c r="J136" s="199">
        <f t="shared" si="10"/>
        <v>0</v>
      </c>
      <c r="K136" s="195" t="s">
        <v>19</v>
      </c>
      <c r="L136" s="40"/>
      <c r="M136" s="200" t="s">
        <v>19</v>
      </c>
      <c r="N136" s="201" t="s">
        <v>42</v>
      </c>
      <c r="O136" s="65"/>
      <c r="P136" s="202">
        <f t="shared" si="11"/>
        <v>0</v>
      </c>
      <c r="Q136" s="202">
        <v>3</v>
      </c>
      <c r="R136" s="202">
        <f t="shared" si="12"/>
        <v>12900</v>
      </c>
      <c r="S136" s="202">
        <v>0</v>
      </c>
      <c r="T136" s="203">
        <f t="shared" si="13"/>
        <v>0</v>
      </c>
      <c r="U136" s="35"/>
      <c r="V136" s="35"/>
      <c r="W136" s="35"/>
      <c r="X136" s="35"/>
      <c r="Y136" s="35"/>
      <c r="Z136" s="35"/>
      <c r="AA136" s="35"/>
      <c r="AB136" s="35"/>
      <c r="AC136" s="35"/>
      <c r="AD136" s="35"/>
      <c r="AE136" s="35"/>
      <c r="AR136" s="204" t="s">
        <v>169</v>
      </c>
      <c r="AT136" s="204" t="s">
        <v>164</v>
      </c>
      <c r="AU136" s="204" t="s">
        <v>78</v>
      </c>
      <c r="AY136" s="18" t="s">
        <v>162</v>
      </c>
      <c r="BE136" s="205">
        <f t="shared" si="14"/>
        <v>0</v>
      </c>
      <c r="BF136" s="205">
        <f t="shared" si="15"/>
        <v>0</v>
      </c>
      <c r="BG136" s="205">
        <f t="shared" si="16"/>
        <v>0</v>
      </c>
      <c r="BH136" s="205">
        <f t="shared" si="17"/>
        <v>0</v>
      </c>
      <c r="BI136" s="205">
        <f t="shared" si="18"/>
        <v>0</v>
      </c>
      <c r="BJ136" s="18" t="s">
        <v>78</v>
      </c>
      <c r="BK136" s="205">
        <f t="shared" si="19"/>
        <v>0</v>
      </c>
      <c r="BL136" s="18" t="s">
        <v>169</v>
      </c>
      <c r="BM136" s="204" t="s">
        <v>631</v>
      </c>
    </row>
    <row r="137" spans="1:65" s="2" customFormat="1" ht="16.5" customHeight="1">
      <c r="A137" s="35"/>
      <c r="B137" s="36"/>
      <c r="C137" s="193" t="s">
        <v>401</v>
      </c>
      <c r="D137" s="193" t="s">
        <v>164</v>
      </c>
      <c r="E137" s="194" t="s">
        <v>2975</v>
      </c>
      <c r="F137" s="195" t="s">
        <v>3481</v>
      </c>
      <c r="G137" s="196" t="s">
        <v>2204</v>
      </c>
      <c r="H137" s="197">
        <v>200</v>
      </c>
      <c r="I137" s="198"/>
      <c r="J137" s="199">
        <f t="shared" si="10"/>
        <v>0</v>
      </c>
      <c r="K137" s="195" t="s">
        <v>19</v>
      </c>
      <c r="L137" s="40"/>
      <c r="M137" s="200" t="s">
        <v>19</v>
      </c>
      <c r="N137" s="201" t="s">
        <v>42</v>
      </c>
      <c r="O137" s="65"/>
      <c r="P137" s="202">
        <f t="shared" si="11"/>
        <v>0</v>
      </c>
      <c r="Q137" s="202">
        <v>23</v>
      </c>
      <c r="R137" s="202">
        <f t="shared" si="12"/>
        <v>4600</v>
      </c>
      <c r="S137" s="202">
        <v>0</v>
      </c>
      <c r="T137" s="203">
        <f t="shared" si="13"/>
        <v>0</v>
      </c>
      <c r="U137" s="35"/>
      <c r="V137" s="35"/>
      <c r="W137" s="35"/>
      <c r="X137" s="35"/>
      <c r="Y137" s="35"/>
      <c r="Z137" s="35"/>
      <c r="AA137" s="35"/>
      <c r="AB137" s="35"/>
      <c r="AC137" s="35"/>
      <c r="AD137" s="35"/>
      <c r="AE137" s="35"/>
      <c r="AR137" s="204" t="s">
        <v>169</v>
      </c>
      <c r="AT137" s="204" t="s">
        <v>164</v>
      </c>
      <c r="AU137" s="204" t="s">
        <v>78</v>
      </c>
      <c r="AY137" s="18" t="s">
        <v>162</v>
      </c>
      <c r="BE137" s="205">
        <f t="shared" si="14"/>
        <v>0</v>
      </c>
      <c r="BF137" s="205">
        <f t="shared" si="15"/>
        <v>0</v>
      </c>
      <c r="BG137" s="205">
        <f t="shared" si="16"/>
        <v>0</v>
      </c>
      <c r="BH137" s="205">
        <f t="shared" si="17"/>
        <v>0</v>
      </c>
      <c r="BI137" s="205">
        <f t="shared" si="18"/>
        <v>0</v>
      </c>
      <c r="BJ137" s="18" t="s">
        <v>78</v>
      </c>
      <c r="BK137" s="205">
        <f t="shared" si="19"/>
        <v>0</v>
      </c>
      <c r="BL137" s="18" t="s">
        <v>169</v>
      </c>
      <c r="BM137" s="204" t="s">
        <v>643</v>
      </c>
    </row>
    <row r="138" spans="1:65" s="2" customFormat="1" ht="16.5" customHeight="1">
      <c r="A138" s="35"/>
      <c r="B138" s="36"/>
      <c r="C138" s="193" t="s">
        <v>407</v>
      </c>
      <c r="D138" s="193" t="s">
        <v>164</v>
      </c>
      <c r="E138" s="194" t="s">
        <v>2977</v>
      </c>
      <c r="F138" s="195" t="s">
        <v>3482</v>
      </c>
      <c r="G138" s="196" t="s">
        <v>2204</v>
      </c>
      <c r="H138" s="197">
        <v>200</v>
      </c>
      <c r="I138" s="198"/>
      <c r="J138" s="199">
        <f t="shared" si="10"/>
        <v>0</v>
      </c>
      <c r="K138" s="195" t="s">
        <v>19</v>
      </c>
      <c r="L138" s="40"/>
      <c r="M138" s="200" t="s">
        <v>19</v>
      </c>
      <c r="N138" s="201" t="s">
        <v>42</v>
      </c>
      <c r="O138" s="65"/>
      <c r="P138" s="202">
        <f t="shared" si="11"/>
        <v>0</v>
      </c>
      <c r="Q138" s="202">
        <v>19</v>
      </c>
      <c r="R138" s="202">
        <f t="shared" si="12"/>
        <v>3800</v>
      </c>
      <c r="S138" s="202">
        <v>0</v>
      </c>
      <c r="T138" s="203">
        <f t="shared" si="13"/>
        <v>0</v>
      </c>
      <c r="U138" s="35"/>
      <c r="V138" s="35"/>
      <c r="W138" s="35"/>
      <c r="X138" s="35"/>
      <c r="Y138" s="35"/>
      <c r="Z138" s="35"/>
      <c r="AA138" s="35"/>
      <c r="AB138" s="35"/>
      <c r="AC138" s="35"/>
      <c r="AD138" s="35"/>
      <c r="AE138" s="35"/>
      <c r="AR138" s="204" t="s">
        <v>169</v>
      </c>
      <c r="AT138" s="204" t="s">
        <v>164</v>
      </c>
      <c r="AU138" s="204" t="s">
        <v>78</v>
      </c>
      <c r="AY138" s="18" t="s">
        <v>162</v>
      </c>
      <c r="BE138" s="205">
        <f t="shared" si="14"/>
        <v>0</v>
      </c>
      <c r="BF138" s="205">
        <f t="shared" si="15"/>
        <v>0</v>
      </c>
      <c r="BG138" s="205">
        <f t="shared" si="16"/>
        <v>0</v>
      </c>
      <c r="BH138" s="205">
        <f t="shared" si="17"/>
        <v>0</v>
      </c>
      <c r="BI138" s="205">
        <f t="shared" si="18"/>
        <v>0</v>
      </c>
      <c r="BJ138" s="18" t="s">
        <v>78</v>
      </c>
      <c r="BK138" s="205">
        <f t="shared" si="19"/>
        <v>0</v>
      </c>
      <c r="BL138" s="18" t="s">
        <v>169</v>
      </c>
      <c r="BM138" s="204" t="s">
        <v>674</v>
      </c>
    </row>
    <row r="139" spans="1:65" s="2" customFormat="1" ht="16.5" customHeight="1">
      <c r="A139" s="35"/>
      <c r="B139" s="36"/>
      <c r="C139" s="193" t="s">
        <v>413</v>
      </c>
      <c r="D139" s="193" t="s">
        <v>164</v>
      </c>
      <c r="E139" s="194" t="s">
        <v>3483</v>
      </c>
      <c r="F139" s="195" t="s">
        <v>3484</v>
      </c>
      <c r="G139" s="196" t="s">
        <v>2204</v>
      </c>
      <c r="H139" s="197">
        <v>25</v>
      </c>
      <c r="I139" s="198"/>
      <c r="J139" s="199">
        <f t="shared" si="10"/>
        <v>0</v>
      </c>
      <c r="K139" s="195" t="s">
        <v>19</v>
      </c>
      <c r="L139" s="40"/>
      <c r="M139" s="200" t="s">
        <v>19</v>
      </c>
      <c r="N139" s="201" t="s">
        <v>42</v>
      </c>
      <c r="O139" s="65"/>
      <c r="P139" s="202">
        <f t="shared" si="11"/>
        <v>0</v>
      </c>
      <c r="Q139" s="202">
        <v>44.12</v>
      </c>
      <c r="R139" s="202">
        <f t="shared" si="12"/>
        <v>1103</v>
      </c>
      <c r="S139" s="202">
        <v>0</v>
      </c>
      <c r="T139" s="203">
        <f t="shared" si="13"/>
        <v>0</v>
      </c>
      <c r="U139" s="35"/>
      <c r="V139" s="35"/>
      <c r="W139" s="35"/>
      <c r="X139" s="35"/>
      <c r="Y139" s="35"/>
      <c r="Z139" s="35"/>
      <c r="AA139" s="35"/>
      <c r="AB139" s="35"/>
      <c r="AC139" s="35"/>
      <c r="AD139" s="35"/>
      <c r="AE139" s="35"/>
      <c r="AR139" s="204" t="s">
        <v>169</v>
      </c>
      <c r="AT139" s="204" t="s">
        <v>164</v>
      </c>
      <c r="AU139" s="204" t="s">
        <v>78</v>
      </c>
      <c r="AY139" s="18" t="s">
        <v>162</v>
      </c>
      <c r="BE139" s="205">
        <f t="shared" si="14"/>
        <v>0</v>
      </c>
      <c r="BF139" s="205">
        <f t="shared" si="15"/>
        <v>0</v>
      </c>
      <c r="BG139" s="205">
        <f t="shared" si="16"/>
        <v>0</v>
      </c>
      <c r="BH139" s="205">
        <f t="shared" si="17"/>
        <v>0</v>
      </c>
      <c r="BI139" s="205">
        <f t="shared" si="18"/>
        <v>0</v>
      </c>
      <c r="BJ139" s="18" t="s">
        <v>78</v>
      </c>
      <c r="BK139" s="205">
        <f t="shared" si="19"/>
        <v>0</v>
      </c>
      <c r="BL139" s="18" t="s">
        <v>169</v>
      </c>
      <c r="BM139" s="204" t="s">
        <v>683</v>
      </c>
    </row>
    <row r="140" spans="1:65" s="2" customFormat="1" ht="16.5" customHeight="1">
      <c r="A140" s="35"/>
      <c r="B140" s="36"/>
      <c r="C140" s="193" t="s">
        <v>417</v>
      </c>
      <c r="D140" s="193" t="s">
        <v>164</v>
      </c>
      <c r="E140" s="194" t="s">
        <v>2979</v>
      </c>
      <c r="F140" s="195" t="s">
        <v>3485</v>
      </c>
      <c r="G140" s="196" t="s">
        <v>2204</v>
      </c>
      <c r="H140" s="197">
        <v>25</v>
      </c>
      <c r="I140" s="198"/>
      <c r="J140" s="199">
        <f t="shared" si="10"/>
        <v>0</v>
      </c>
      <c r="K140" s="195" t="s">
        <v>19</v>
      </c>
      <c r="L140" s="40"/>
      <c r="M140" s="200" t="s">
        <v>19</v>
      </c>
      <c r="N140" s="201" t="s">
        <v>42</v>
      </c>
      <c r="O140" s="65"/>
      <c r="P140" s="202">
        <f t="shared" si="11"/>
        <v>0</v>
      </c>
      <c r="Q140" s="202">
        <v>7</v>
      </c>
      <c r="R140" s="202">
        <f t="shared" si="12"/>
        <v>175</v>
      </c>
      <c r="S140" s="202">
        <v>0</v>
      </c>
      <c r="T140" s="203">
        <f t="shared" si="13"/>
        <v>0</v>
      </c>
      <c r="U140" s="35"/>
      <c r="V140" s="35"/>
      <c r="W140" s="35"/>
      <c r="X140" s="35"/>
      <c r="Y140" s="35"/>
      <c r="Z140" s="35"/>
      <c r="AA140" s="35"/>
      <c r="AB140" s="35"/>
      <c r="AC140" s="35"/>
      <c r="AD140" s="35"/>
      <c r="AE140" s="35"/>
      <c r="AR140" s="204" t="s">
        <v>169</v>
      </c>
      <c r="AT140" s="204" t="s">
        <v>164</v>
      </c>
      <c r="AU140" s="204" t="s">
        <v>78</v>
      </c>
      <c r="AY140" s="18" t="s">
        <v>162</v>
      </c>
      <c r="BE140" s="205">
        <f t="shared" si="14"/>
        <v>0</v>
      </c>
      <c r="BF140" s="205">
        <f t="shared" si="15"/>
        <v>0</v>
      </c>
      <c r="BG140" s="205">
        <f t="shared" si="16"/>
        <v>0</v>
      </c>
      <c r="BH140" s="205">
        <f t="shared" si="17"/>
        <v>0</v>
      </c>
      <c r="BI140" s="205">
        <f t="shared" si="18"/>
        <v>0</v>
      </c>
      <c r="BJ140" s="18" t="s">
        <v>78</v>
      </c>
      <c r="BK140" s="205">
        <f t="shared" si="19"/>
        <v>0</v>
      </c>
      <c r="BL140" s="18" t="s">
        <v>169</v>
      </c>
      <c r="BM140" s="204" t="s">
        <v>691</v>
      </c>
    </row>
    <row r="141" spans="1:65" s="2" customFormat="1" ht="16.5" customHeight="1">
      <c r="A141" s="35"/>
      <c r="B141" s="36"/>
      <c r="C141" s="193" t="s">
        <v>422</v>
      </c>
      <c r="D141" s="193" t="s">
        <v>164</v>
      </c>
      <c r="E141" s="194" t="s">
        <v>3486</v>
      </c>
      <c r="F141" s="195" t="s">
        <v>3487</v>
      </c>
      <c r="G141" s="196" t="s">
        <v>2204</v>
      </c>
      <c r="H141" s="197">
        <v>1</v>
      </c>
      <c r="I141" s="198"/>
      <c r="J141" s="199">
        <f t="shared" si="10"/>
        <v>0</v>
      </c>
      <c r="K141" s="195" t="s">
        <v>19</v>
      </c>
      <c r="L141" s="40"/>
      <c r="M141" s="200" t="s">
        <v>19</v>
      </c>
      <c r="N141" s="201" t="s">
        <v>42</v>
      </c>
      <c r="O141" s="65"/>
      <c r="P141" s="202">
        <f t="shared" si="11"/>
        <v>0</v>
      </c>
      <c r="Q141" s="202">
        <v>3120</v>
      </c>
      <c r="R141" s="202">
        <f t="shared" si="12"/>
        <v>3120</v>
      </c>
      <c r="S141" s="202">
        <v>0</v>
      </c>
      <c r="T141" s="203">
        <f t="shared" si="13"/>
        <v>0</v>
      </c>
      <c r="U141" s="35"/>
      <c r="V141" s="35"/>
      <c r="W141" s="35"/>
      <c r="X141" s="35"/>
      <c r="Y141" s="35"/>
      <c r="Z141" s="35"/>
      <c r="AA141" s="35"/>
      <c r="AB141" s="35"/>
      <c r="AC141" s="35"/>
      <c r="AD141" s="35"/>
      <c r="AE141" s="35"/>
      <c r="AR141" s="204" t="s">
        <v>169</v>
      </c>
      <c r="AT141" s="204" t="s">
        <v>164</v>
      </c>
      <c r="AU141" s="204" t="s">
        <v>78</v>
      </c>
      <c r="AY141" s="18" t="s">
        <v>162</v>
      </c>
      <c r="BE141" s="205">
        <f t="shared" si="14"/>
        <v>0</v>
      </c>
      <c r="BF141" s="205">
        <f t="shared" si="15"/>
        <v>0</v>
      </c>
      <c r="BG141" s="205">
        <f t="shared" si="16"/>
        <v>0</v>
      </c>
      <c r="BH141" s="205">
        <f t="shared" si="17"/>
        <v>0</v>
      </c>
      <c r="BI141" s="205">
        <f t="shared" si="18"/>
        <v>0</v>
      </c>
      <c r="BJ141" s="18" t="s">
        <v>78</v>
      </c>
      <c r="BK141" s="205">
        <f t="shared" si="19"/>
        <v>0</v>
      </c>
      <c r="BL141" s="18" t="s">
        <v>169</v>
      </c>
      <c r="BM141" s="204" t="s">
        <v>705</v>
      </c>
    </row>
    <row r="142" spans="1:65" s="2" customFormat="1" ht="16.5" customHeight="1">
      <c r="A142" s="35"/>
      <c r="B142" s="36"/>
      <c r="C142" s="193" t="s">
        <v>430</v>
      </c>
      <c r="D142" s="193" t="s">
        <v>164</v>
      </c>
      <c r="E142" s="194" t="s">
        <v>2981</v>
      </c>
      <c r="F142" s="195" t="s">
        <v>3488</v>
      </c>
      <c r="G142" s="196" t="s">
        <v>167</v>
      </c>
      <c r="H142" s="197">
        <v>24</v>
      </c>
      <c r="I142" s="198"/>
      <c r="J142" s="199">
        <f t="shared" si="10"/>
        <v>0</v>
      </c>
      <c r="K142" s="195" t="s">
        <v>19</v>
      </c>
      <c r="L142" s="40"/>
      <c r="M142" s="200" t="s">
        <v>19</v>
      </c>
      <c r="N142" s="201" t="s">
        <v>42</v>
      </c>
      <c r="O142" s="65"/>
      <c r="P142" s="202">
        <f t="shared" si="11"/>
        <v>0</v>
      </c>
      <c r="Q142" s="202">
        <v>450</v>
      </c>
      <c r="R142" s="202">
        <f t="shared" si="12"/>
        <v>10800</v>
      </c>
      <c r="S142" s="202">
        <v>0</v>
      </c>
      <c r="T142" s="203">
        <f t="shared" si="13"/>
        <v>0</v>
      </c>
      <c r="U142" s="35"/>
      <c r="V142" s="35"/>
      <c r="W142" s="35"/>
      <c r="X142" s="35"/>
      <c r="Y142" s="35"/>
      <c r="Z142" s="35"/>
      <c r="AA142" s="35"/>
      <c r="AB142" s="35"/>
      <c r="AC142" s="35"/>
      <c r="AD142" s="35"/>
      <c r="AE142" s="35"/>
      <c r="AR142" s="204" t="s">
        <v>169</v>
      </c>
      <c r="AT142" s="204" t="s">
        <v>164</v>
      </c>
      <c r="AU142" s="204" t="s">
        <v>78</v>
      </c>
      <c r="AY142" s="18" t="s">
        <v>162</v>
      </c>
      <c r="BE142" s="205">
        <f t="shared" si="14"/>
        <v>0</v>
      </c>
      <c r="BF142" s="205">
        <f t="shared" si="15"/>
        <v>0</v>
      </c>
      <c r="BG142" s="205">
        <f t="shared" si="16"/>
        <v>0</v>
      </c>
      <c r="BH142" s="205">
        <f t="shared" si="17"/>
        <v>0</v>
      </c>
      <c r="BI142" s="205">
        <f t="shared" si="18"/>
        <v>0</v>
      </c>
      <c r="BJ142" s="18" t="s">
        <v>78</v>
      </c>
      <c r="BK142" s="205">
        <f t="shared" si="19"/>
        <v>0</v>
      </c>
      <c r="BL142" s="18" t="s">
        <v>169</v>
      </c>
      <c r="BM142" s="204" t="s">
        <v>715</v>
      </c>
    </row>
    <row r="143" spans="1:65" s="2" customFormat="1" ht="33" customHeight="1">
      <c r="A143" s="35"/>
      <c r="B143" s="36"/>
      <c r="C143" s="193" t="s">
        <v>436</v>
      </c>
      <c r="D143" s="193" t="s">
        <v>164</v>
      </c>
      <c r="E143" s="194" t="s">
        <v>2983</v>
      </c>
      <c r="F143" s="195" t="s">
        <v>3489</v>
      </c>
      <c r="G143" s="196" t="s">
        <v>2204</v>
      </c>
      <c r="H143" s="197">
        <v>1</v>
      </c>
      <c r="I143" s="198"/>
      <c r="J143" s="199">
        <f t="shared" si="10"/>
        <v>0</v>
      </c>
      <c r="K143" s="195" t="s">
        <v>19</v>
      </c>
      <c r="L143" s="40"/>
      <c r="M143" s="200" t="s">
        <v>19</v>
      </c>
      <c r="N143" s="201" t="s">
        <v>42</v>
      </c>
      <c r="O143" s="65"/>
      <c r="P143" s="202">
        <f t="shared" si="11"/>
        <v>0</v>
      </c>
      <c r="Q143" s="202">
        <v>7700</v>
      </c>
      <c r="R143" s="202">
        <f t="shared" si="12"/>
        <v>7700</v>
      </c>
      <c r="S143" s="202">
        <v>0</v>
      </c>
      <c r="T143" s="203">
        <f t="shared" si="13"/>
        <v>0</v>
      </c>
      <c r="U143" s="35"/>
      <c r="V143" s="35"/>
      <c r="W143" s="35"/>
      <c r="X143" s="35"/>
      <c r="Y143" s="35"/>
      <c r="Z143" s="35"/>
      <c r="AA143" s="35"/>
      <c r="AB143" s="35"/>
      <c r="AC143" s="35"/>
      <c r="AD143" s="35"/>
      <c r="AE143" s="35"/>
      <c r="AR143" s="204" t="s">
        <v>169</v>
      </c>
      <c r="AT143" s="204" t="s">
        <v>164</v>
      </c>
      <c r="AU143" s="204" t="s">
        <v>78</v>
      </c>
      <c r="AY143" s="18" t="s">
        <v>162</v>
      </c>
      <c r="BE143" s="205">
        <f t="shared" si="14"/>
        <v>0</v>
      </c>
      <c r="BF143" s="205">
        <f t="shared" si="15"/>
        <v>0</v>
      </c>
      <c r="BG143" s="205">
        <f t="shared" si="16"/>
        <v>0</v>
      </c>
      <c r="BH143" s="205">
        <f t="shared" si="17"/>
        <v>0</v>
      </c>
      <c r="BI143" s="205">
        <f t="shared" si="18"/>
        <v>0</v>
      </c>
      <c r="BJ143" s="18" t="s">
        <v>78</v>
      </c>
      <c r="BK143" s="205">
        <f t="shared" si="19"/>
        <v>0</v>
      </c>
      <c r="BL143" s="18" t="s">
        <v>169</v>
      </c>
      <c r="BM143" s="204" t="s">
        <v>723</v>
      </c>
    </row>
    <row r="144" spans="1:65" s="2" customFormat="1" ht="33" customHeight="1">
      <c r="A144" s="35"/>
      <c r="B144" s="36"/>
      <c r="C144" s="193" t="s">
        <v>440</v>
      </c>
      <c r="D144" s="193" t="s">
        <v>164</v>
      </c>
      <c r="E144" s="194" t="s">
        <v>2985</v>
      </c>
      <c r="F144" s="195" t="s">
        <v>3490</v>
      </c>
      <c r="G144" s="196" t="s">
        <v>2204</v>
      </c>
      <c r="H144" s="197">
        <v>1</v>
      </c>
      <c r="I144" s="198"/>
      <c r="J144" s="199">
        <f t="shared" si="10"/>
        <v>0</v>
      </c>
      <c r="K144" s="195" t="s">
        <v>19</v>
      </c>
      <c r="L144" s="40"/>
      <c r="M144" s="200" t="s">
        <v>19</v>
      </c>
      <c r="N144" s="201" t="s">
        <v>42</v>
      </c>
      <c r="O144" s="65"/>
      <c r="P144" s="202">
        <f t="shared" si="11"/>
        <v>0</v>
      </c>
      <c r="Q144" s="202">
        <v>8900</v>
      </c>
      <c r="R144" s="202">
        <f t="shared" si="12"/>
        <v>8900</v>
      </c>
      <c r="S144" s="202">
        <v>0</v>
      </c>
      <c r="T144" s="203">
        <f t="shared" si="13"/>
        <v>0</v>
      </c>
      <c r="U144" s="35"/>
      <c r="V144" s="35"/>
      <c r="W144" s="35"/>
      <c r="X144" s="35"/>
      <c r="Y144" s="35"/>
      <c r="Z144" s="35"/>
      <c r="AA144" s="35"/>
      <c r="AB144" s="35"/>
      <c r="AC144" s="35"/>
      <c r="AD144" s="35"/>
      <c r="AE144" s="35"/>
      <c r="AR144" s="204" t="s">
        <v>169</v>
      </c>
      <c r="AT144" s="204" t="s">
        <v>164</v>
      </c>
      <c r="AU144" s="204" t="s">
        <v>78</v>
      </c>
      <c r="AY144" s="18" t="s">
        <v>162</v>
      </c>
      <c r="BE144" s="205">
        <f t="shared" si="14"/>
        <v>0</v>
      </c>
      <c r="BF144" s="205">
        <f t="shared" si="15"/>
        <v>0</v>
      </c>
      <c r="BG144" s="205">
        <f t="shared" si="16"/>
        <v>0</v>
      </c>
      <c r="BH144" s="205">
        <f t="shared" si="17"/>
        <v>0</v>
      </c>
      <c r="BI144" s="205">
        <f t="shared" si="18"/>
        <v>0</v>
      </c>
      <c r="BJ144" s="18" t="s">
        <v>78</v>
      </c>
      <c r="BK144" s="205">
        <f t="shared" si="19"/>
        <v>0</v>
      </c>
      <c r="BL144" s="18" t="s">
        <v>169</v>
      </c>
      <c r="BM144" s="204" t="s">
        <v>735</v>
      </c>
    </row>
    <row r="145" spans="1:65" s="12" customFormat="1" ht="25.9" customHeight="1">
      <c r="B145" s="177"/>
      <c r="C145" s="178"/>
      <c r="D145" s="179" t="s">
        <v>70</v>
      </c>
      <c r="E145" s="180" t="s">
        <v>2608</v>
      </c>
      <c r="F145" s="180" t="s">
        <v>3491</v>
      </c>
      <c r="G145" s="178"/>
      <c r="H145" s="178"/>
      <c r="I145" s="181"/>
      <c r="J145" s="182">
        <f>BK145</f>
        <v>0</v>
      </c>
      <c r="K145" s="178"/>
      <c r="L145" s="183"/>
      <c r="M145" s="184"/>
      <c r="N145" s="185"/>
      <c r="O145" s="185"/>
      <c r="P145" s="186">
        <f>SUM(P146:P249)</f>
        <v>0</v>
      </c>
      <c r="Q145" s="185"/>
      <c r="R145" s="186">
        <f>SUM(R146:R249)</f>
        <v>1132325.1100000001</v>
      </c>
      <c r="S145" s="185"/>
      <c r="T145" s="187">
        <f>SUM(T146:T249)</f>
        <v>0</v>
      </c>
      <c r="AR145" s="188" t="s">
        <v>78</v>
      </c>
      <c r="AT145" s="189" t="s">
        <v>70</v>
      </c>
      <c r="AU145" s="189" t="s">
        <v>71</v>
      </c>
      <c r="AY145" s="188" t="s">
        <v>162</v>
      </c>
      <c r="BK145" s="190">
        <f>SUM(BK146:BK249)</f>
        <v>0</v>
      </c>
    </row>
    <row r="146" spans="1:65" s="2" customFormat="1" ht="16.5" customHeight="1">
      <c r="A146" s="35"/>
      <c r="B146" s="36"/>
      <c r="C146" s="193" t="s">
        <v>450</v>
      </c>
      <c r="D146" s="193" t="s">
        <v>164</v>
      </c>
      <c r="E146" s="194" t="s">
        <v>3492</v>
      </c>
      <c r="F146" s="195" t="s">
        <v>3493</v>
      </c>
      <c r="G146" s="196" t="s">
        <v>2204</v>
      </c>
      <c r="H146" s="197">
        <v>1</v>
      </c>
      <c r="I146" s="198"/>
      <c r="J146" s="199">
        <f t="shared" ref="J146:J177" si="20">ROUND(I146*H146,2)</f>
        <v>0</v>
      </c>
      <c r="K146" s="195" t="s">
        <v>19</v>
      </c>
      <c r="L146" s="40"/>
      <c r="M146" s="200" t="s">
        <v>19</v>
      </c>
      <c r="N146" s="201" t="s">
        <v>42</v>
      </c>
      <c r="O146" s="65"/>
      <c r="P146" s="202">
        <f t="shared" ref="P146:P177" si="21">O146*H146</f>
        <v>0</v>
      </c>
      <c r="Q146" s="202">
        <v>3060</v>
      </c>
      <c r="R146" s="202">
        <f t="shared" ref="R146:R177" si="22">Q146*H146</f>
        <v>3060</v>
      </c>
      <c r="S146" s="202">
        <v>0</v>
      </c>
      <c r="T146" s="203">
        <f t="shared" ref="T146:T177" si="23">S146*H146</f>
        <v>0</v>
      </c>
      <c r="U146" s="35"/>
      <c r="V146" s="35"/>
      <c r="W146" s="35"/>
      <c r="X146" s="35"/>
      <c r="Y146" s="35"/>
      <c r="Z146" s="35"/>
      <c r="AA146" s="35"/>
      <c r="AB146" s="35"/>
      <c r="AC146" s="35"/>
      <c r="AD146" s="35"/>
      <c r="AE146" s="35"/>
      <c r="AR146" s="204" t="s">
        <v>169</v>
      </c>
      <c r="AT146" s="204" t="s">
        <v>164</v>
      </c>
      <c r="AU146" s="204" t="s">
        <v>78</v>
      </c>
      <c r="AY146" s="18" t="s">
        <v>162</v>
      </c>
      <c r="BE146" s="205">
        <f t="shared" ref="BE146:BE177" si="24">IF(N146="základní",J146,0)</f>
        <v>0</v>
      </c>
      <c r="BF146" s="205">
        <f t="shared" ref="BF146:BF177" si="25">IF(N146="snížená",J146,0)</f>
        <v>0</v>
      </c>
      <c r="BG146" s="205">
        <f t="shared" ref="BG146:BG177" si="26">IF(N146="zákl. přenesená",J146,0)</f>
        <v>0</v>
      </c>
      <c r="BH146" s="205">
        <f t="shared" ref="BH146:BH177" si="27">IF(N146="sníž. přenesená",J146,0)</f>
        <v>0</v>
      </c>
      <c r="BI146" s="205">
        <f t="shared" ref="BI146:BI177" si="28">IF(N146="nulová",J146,0)</f>
        <v>0</v>
      </c>
      <c r="BJ146" s="18" t="s">
        <v>78</v>
      </c>
      <c r="BK146" s="205">
        <f t="shared" ref="BK146:BK177" si="29">ROUND(I146*H146,2)</f>
        <v>0</v>
      </c>
      <c r="BL146" s="18" t="s">
        <v>169</v>
      </c>
      <c r="BM146" s="204" t="s">
        <v>761</v>
      </c>
    </row>
    <row r="147" spans="1:65" s="2" customFormat="1" ht="21.75" customHeight="1">
      <c r="A147" s="35"/>
      <c r="B147" s="36"/>
      <c r="C147" s="193" t="s">
        <v>454</v>
      </c>
      <c r="D147" s="193" t="s">
        <v>164</v>
      </c>
      <c r="E147" s="194" t="s">
        <v>2610</v>
      </c>
      <c r="F147" s="195" t="s">
        <v>3494</v>
      </c>
      <c r="G147" s="196" t="s">
        <v>2204</v>
      </c>
      <c r="H147" s="197">
        <v>1</v>
      </c>
      <c r="I147" s="198"/>
      <c r="J147" s="199">
        <f t="shared" si="20"/>
        <v>0</v>
      </c>
      <c r="K147" s="195" t="s">
        <v>19</v>
      </c>
      <c r="L147" s="40"/>
      <c r="M147" s="200" t="s">
        <v>19</v>
      </c>
      <c r="N147" s="201" t="s">
        <v>42</v>
      </c>
      <c r="O147" s="65"/>
      <c r="P147" s="202">
        <f t="shared" si="21"/>
        <v>0</v>
      </c>
      <c r="Q147" s="202">
        <v>27200</v>
      </c>
      <c r="R147" s="202">
        <f t="shared" si="22"/>
        <v>27200</v>
      </c>
      <c r="S147" s="202">
        <v>0</v>
      </c>
      <c r="T147" s="203">
        <f t="shared" si="23"/>
        <v>0</v>
      </c>
      <c r="U147" s="35"/>
      <c r="V147" s="35"/>
      <c r="W147" s="35"/>
      <c r="X147" s="35"/>
      <c r="Y147" s="35"/>
      <c r="Z147" s="35"/>
      <c r="AA147" s="35"/>
      <c r="AB147" s="35"/>
      <c r="AC147" s="35"/>
      <c r="AD147" s="35"/>
      <c r="AE147" s="35"/>
      <c r="AR147" s="204" t="s">
        <v>169</v>
      </c>
      <c r="AT147" s="204" t="s">
        <v>164</v>
      </c>
      <c r="AU147" s="204" t="s">
        <v>78</v>
      </c>
      <c r="AY147" s="18" t="s">
        <v>162</v>
      </c>
      <c r="BE147" s="205">
        <f t="shared" si="24"/>
        <v>0</v>
      </c>
      <c r="BF147" s="205">
        <f t="shared" si="25"/>
        <v>0</v>
      </c>
      <c r="BG147" s="205">
        <f t="shared" si="26"/>
        <v>0</v>
      </c>
      <c r="BH147" s="205">
        <f t="shared" si="27"/>
        <v>0</v>
      </c>
      <c r="BI147" s="205">
        <f t="shared" si="28"/>
        <v>0</v>
      </c>
      <c r="BJ147" s="18" t="s">
        <v>78</v>
      </c>
      <c r="BK147" s="205">
        <f t="shared" si="29"/>
        <v>0</v>
      </c>
      <c r="BL147" s="18" t="s">
        <v>169</v>
      </c>
      <c r="BM147" s="204" t="s">
        <v>771</v>
      </c>
    </row>
    <row r="148" spans="1:65" s="2" customFormat="1" ht="16.5" customHeight="1">
      <c r="A148" s="35"/>
      <c r="B148" s="36"/>
      <c r="C148" s="193" t="s">
        <v>464</v>
      </c>
      <c r="D148" s="193" t="s">
        <v>164</v>
      </c>
      <c r="E148" s="194" t="s">
        <v>3495</v>
      </c>
      <c r="F148" s="195" t="s">
        <v>3496</v>
      </c>
      <c r="G148" s="196" t="s">
        <v>2204</v>
      </c>
      <c r="H148" s="197">
        <v>1</v>
      </c>
      <c r="I148" s="198"/>
      <c r="J148" s="199">
        <f t="shared" si="20"/>
        <v>0</v>
      </c>
      <c r="K148" s="195" t="s">
        <v>19</v>
      </c>
      <c r="L148" s="40"/>
      <c r="M148" s="200" t="s">
        <v>19</v>
      </c>
      <c r="N148" s="201" t="s">
        <v>42</v>
      </c>
      <c r="O148" s="65"/>
      <c r="P148" s="202">
        <f t="shared" si="21"/>
        <v>0</v>
      </c>
      <c r="Q148" s="202">
        <v>539</v>
      </c>
      <c r="R148" s="202">
        <f t="shared" si="22"/>
        <v>539</v>
      </c>
      <c r="S148" s="202">
        <v>0</v>
      </c>
      <c r="T148" s="203">
        <f t="shared" si="23"/>
        <v>0</v>
      </c>
      <c r="U148" s="35"/>
      <c r="V148" s="35"/>
      <c r="W148" s="35"/>
      <c r="X148" s="35"/>
      <c r="Y148" s="35"/>
      <c r="Z148" s="35"/>
      <c r="AA148" s="35"/>
      <c r="AB148" s="35"/>
      <c r="AC148" s="35"/>
      <c r="AD148" s="35"/>
      <c r="AE148" s="35"/>
      <c r="AR148" s="204" t="s">
        <v>169</v>
      </c>
      <c r="AT148" s="204" t="s">
        <v>164</v>
      </c>
      <c r="AU148" s="204" t="s">
        <v>78</v>
      </c>
      <c r="AY148" s="18" t="s">
        <v>162</v>
      </c>
      <c r="BE148" s="205">
        <f t="shared" si="24"/>
        <v>0</v>
      </c>
      <c r="BF148" s="205">
        <f t="shared" si="25"/>
        <v>0</v>
      </c>
      <c r="BG148" s="205">
        <f t="shared" si="26"/>
        <v>0</v>
      </c>
      <c r="BH148" s="205">
        <f t="shared" si="27"/>
        <v>0</v>
      </c>
      <c r="BI148" s="205">
        <f t="shared" si="28"/>
        <v>0</v>
      </c>
      <c r="BJ148" s="18" t="s">
        <v>78</v>
      </c>
      <c r="BK148" s="205">
        <f t="shared" si="29"/>
        <v>0</v>
      </c>
      <c r="BL148" s="18" t="s">
        <v>169</v>
      </c>
      <c r="BM148" s="204" t="s">
        <v>783</v>
      </c>
    </row>
    <row r="149" spans="1:65" s="2" customFormat="1" ht="16.5" customHeight="1">
      <c r="A149" s="35"/>
      <c r="B149" s="36"/>
      <c r="C149" s="193" t="s">
        <v>472</v>
      </c>
      <c r="D149" s="193" t="s">
        <v>164</v>
      </c>
      <c r="E149" s="194" t="s">
        <v>2613</v>
      </c>
      <c r="F149" s="195" t="s">
        <v>3497</v>
      </c>
      <c r="G149" s="196" t="s">
        <v>2204</v>
      </c>
      <c r="H149" s="197">
        <v>1</v>
      </c>
      <c r="I149" s="198"/>
      <c r="J149" s="199">
        <f t="shared" si="20"/>
        <v>0</v>
      </c>
      <c r="K149" s="195" t="s">
        <v>19</v>
      </c>
      <c r="L149" s="40"/>
      <c r="M149" s="200" t="s">
        <v>19</v>
      </c>
      <c r="N149" s="201" t="s">
        <v>42</v>
      </c>
      <c r="O149" s="65"/>
      <c r="P149" s="202">
        <f t="shared" si="21"/>
        <v>0</v>
      </c>
      <c r="Q149" s="202">
        <v>8970</v>
      </c>
      <c r="R149" s="202">
        <f t="shared" si="22"/>
        <v>8970</v>
      </c>
      <c r="S149" s="202">
        <v>0</v>
      </c>
      <c r="T149" s="203">
        <f t="shared" si="23"/>
        <v>0</v>
      </c>
      <c r="U149" s="35"/>
      <c r="V149" s="35"/>
      <c r="W149" s="35"/>
      <c r="X149" s="35"/>
      <c r="Y149" s="35"/>
      <c r="Z149" s="35"/>
      <c r="AA149" s="35"/>
      <c r="AB149" s="35"/>
      <c r="AC149" s="35"/>
      <c r="AD149" s="35"/>
      <c r="AE149" s="35"/>
      <c r="AR149" s="204" t="s">
        <v>169</v>
      </c>
      <c r="AT149" s="204" t="s">
        <v>164</v>
      </c>
      <c r="AU149" s="204" t="s">
        <v>78</v>
      </c>
      <c r="AY149" s="18" t="s">
        <v>162</v>
      </c>
      <c r="BE149" s="205">
        <f t="shared" si="24"/>
        <v>0</v>
      </c>
      <c r="BF149" s="205">
        <f t="shared" si="25"/>
        <v>0</v>
      </c>
      <c r="BG149" s="205">
        <f t="shared" si="26"/>
        <v>0</v>
      </c>
      <c r="BH149" s="205">
        <f t="shared" si="27"/>
        <v>0</v>
      </c>
      <c r="BI149" s="205">
        <f t="shared" si="28"/>
        <v>0</v>
      </c>
      <c r="BJ149" s="18" t="s">
        <v>78</v>
      </c>
      <c r="BK149" s="205">
        <f t="shared" si="29"/>
        <v>0</v>
      </c>
      <c r="BL149" s="18" t="s">
        <v>169</v>
      </c>
      <c r="BM149" s="204" t="s">
        <v>796</v>
      </c>
    </row>
    <row r="150" spans="1:65" s="2" customFormat="1" ht="16.5" customHeight="1">
      <c r="A150" s="35"/>
      <c r="B150" s="36"/>
      <c r="C150" s="193" t="s">
        <v>476</v>
      </c>
      <c r="D150" s="193" t="s">
        <v>164</v>
      </c>
      <c r="E150" s="194" t="s">
        <v>3498</v>
      </c>
      <c r="F150" s="195" t="s">
        <v>3499</v>
      </c>
      <c r="G150" s="196" t="s">
        <v>2204</v>
      </c>
      <c r="H150" s="197">
        <v>6</v>
      </c>
      <c r="I150" s="198"/>
      <c r="J150" s="199">
        <f t="shared" si="20"/>
        <v>0</v>
      </c>
      <c r="K150" s="195" t="s">
        <v>19</v>
      </c>
      <c r="L150" s="40"/>
      <c r="M150" s="200" t="s">
        <v>19</v>
      </c>
      <c r="N150" s="201" t="s">
        <v>42</v>
      </c>
      <c r="O150" s="65"/>
      <c r="P150" s="202">
        <f t="shared" si="21"/>
        <v>0</v>
      </c>
      <c r="Q150" s="202">
        <v>601</v>
      </c>
      <c r="R150" s="202">
        <f t="shared" si="22"/>
        <v>3606</v>
      </c>
      <c r="S150" s="202">
        <v>0</v>
      </c>
      <c r="T150" s="203">
        <f t="shared" si="23"/>
        <v>0</v>
      </c>
      <c r="U150" s="35"/>
      <c r="V150" s="35"/>
      <c r="W150" s="35"/>
      <c r="X150" s="35"/>
      <c r="Y150" s="35"/>
      <c r="Z150" s="35"/>
      <c r="AA150" s="35"/>
      <c r="AB150" s="35"/>
      <c r="AC150" s="35"/>
      <c r="AD150" s="35"/>
      <c r="AE150" s="35"/>
      <c r="AR150" s="204" t="s">
        <v>169</v>
      </c>
      <c r="AT150" s="204" t="s">
        <v>164</v>
      </c>
      <c r="AU150" s="204" t="s">
        <v>78</v>
      </c>
      <c r="AY150" s="18" t="s">
        <v>162</v>
      </c>
      <c r="BE150" s="205">
        <f t="shared" si="24"/>
        <v>0</v>
      </c>
      <c r="BF150" s="205">
        <f t="shared" si="25"/>
        <v>0</v>
      </c>
      <c r="BG150" s="205">
        <f t="shared" si="26"/>
        <v>0</v>
      </c>
      <c r="BH150" s="205">
        <f t="shared" si="27"/>
        <v>0</v>
      </c>
      <c r="BI150" s="205">
        <f t="shared" si="28"/>
        <v>0</v>
      </c>
      <c r="BJ150" s="18" t="s">
        <v>78</v>
      </c>
      <c r="BK150" s="205">
        <f t="shared" si="29"/>
        <v>0</v>
      </c>
      <c r="BL150" s="18" t="s">
        <v>169</v>
      </c>
      <c r="BM150" s="204" t="s">
        <v>805</v>
      </c>
    </row>
    <row r="151" spans="1:65" s="2" customFormat="1" ht="16.5" customHeight="1">
      <c r="A151" s="35"/>
      <c r="B151" s="36"/>
      <c r="C151" s="193" t="s">
        <v>478</v>
      </c>
      <c r="D151" s="193" t="s">
        <v>164</v>
      </c>
      <c r="E151" s="194" t="s">
        <v>2615</v>
      </c>
      <c r="F151" s="195" t="s">
        <v>3500</v>
      </c>
      <c r="G151" s="196" t="s">
        <v>2204</v>
      </c>
      <c r="H151" s="197">
        <v>1</v>
      </c>
      <c r="I151" s="198"/>
      <c r="J151" s="199">
        <f t="shared" si="20"/>
        <v>0</v>
      </c>
      <c r="K151" s="195" t="s">
        <v>19</v>
      </c>
      <c r="L151" s="40"/>
      <c r="M151" s="200" t="s">
        <v>19</v>
      </c>
      <c r="N151" s="201" t="s">
        <v>42</v>
      </c>
      <c r="O151" s="65"/>
      <c r="P151" s="202">
        <f t="shared" si="21"/>
        <v>0</v>
      </c>
      <c r="Q151" s="202">
        <v>3950</v>
      </c>
      <c r="R151" s="202">
        <f t="shared" si="22"/>
        <v>3950</v>
      </c>
      <c r="S151" s="202">
        <v>0</v>
      </c>
      <c r="T151" s="203">
        <f t="shared" si="23"/>
        <v>0</v>
      </c>
      <c r="U151" s="35"/>
      <c r="V151" s="35"/>
      <c r="W151" s="35"/>
      <c r="X151" s="35"/>
      <c r="Y151" s="35"/>
      <c r="Z151" s="35"/>
      <c r="AA151" s="35"/>
      <c r="AB151" s="35"/>
      <c r="AC151" s="35"/>
      <c r="AD151" s="35"/>
      <c r="AE151" s="35"/>
      <c r="AR151" s="204" t="s">
        <v>169</v>
      </c>
      <c r="AT151" s="204" t="s">
        <v>164</v>
      </c>
      <c r="AU151" s="204" t="s">
        <v>78</v>
      </c>
      <c r="AY151" s="18" t="s">
        <v>162</v>
      </c>
      <c r="BE151" s="205">
        <f t="shared" si="24"/>
        <v>0</v>
      </c>
      <c r="BF151" s="205">
        <f t="shared" si="25"/>
        <v>0</v>
      </c>
      <c r="BG151" s="205">
        <f t="shared" si="26"/>
        <v>0</v>
      </c>
      <c r="BH151" s="205">
        <f t="shared" si="27"/>
        <v>0</v>
      </c>
      <c r="BI151" s="205">
        <f t="shared" si="28"/>
        <v>0</v>
      </c>
      <c r="BJ151" s="18" t="s">
        <v>78</v>
      </c>
      <c r="BK151" s="205">
        <f t="shared" si="29"/>
        <v>0</v>
      </c>
      <c r="BL151" s="18" t="s">
        <v>169</v>
      </c>
      <c r="BM151" s="204" t="s">
        <v>820</v>
      </c>
    </row>
    <row r="152" spans="1:65" s="2" customFormat="1" ht="16.5" customHeight="1">
      <c r="A152" s="35"/>
      <c r="B152" s="36"/>
      <c r="C152" s="193" t="s">
        <v>483</v>
      </c>
      <c r="D152" s="193" t="s">
        <v>164</v>
      </c>
      <c r="E152" s="194" t="s">
        <v>2617</v>
      </c>
      <c r="F152" s="195" t="s">
        <v>3501</v>
      </c>
      <c r="G152" s="196" t="s">
        <v>2204</v>
      </c>
      <c r="H152" s="197">
        <v>1</v>
      </c>
      <c r="I152" s="198"/>
      <c r="J152" s="199">
        <f t="shared" si="20"/>
        <v>0</v>
      </c>
      <c r="K152" s="195" t="s">
        <v>19</v>
      </c>
      <c r="L152" s="40"/>
      <c r="M152" s="200" t="s">
        <v>19</v>
      </c>
      <c r="N152" s="201" t="s">
        <v>42</v>
      </c>
      <c r="O152" s="65"/>
      <c r="P152" s="202">
        <f t="shared" si="21"/>
        <v>0</v>
      </c>
      <c r="Q152" s="202">
        <v>4656</v>
      </c>
      <c r="R152" s="202">
        <f t="shared" si="22"/>
        <v>4656</v>
      </c>
      <c r="S152" s="202">
        <v>0</v>
      </c>
      <c r="T152" s="203">
        <f t="shared" si="23"/>
        <v>0</v>
      </c>
      <c r="U152" s="35"/>
      <c r="V152" s="35"/>
      <c r="W152" s="35"/>
      <c r="X152" s="35"/>
      <c r="Y152" s="35"/>
      <c r="Z152" s="35"/>
      <c r="AA152" s="35"/>
      <c r="AB152" s="35"/>
      <c r="AC152" s="35"/>
      <c r="AD152" s="35"/>
      <c r="AE152" s="35"/>
      <c r="AR152" s="204" t="s">
        <v>169</v>
      </c>
      <c r="AT152" s="204" t="s">
        <v>164</v>
      </c>
      <c r="AU152" s="204" t="s">
        <v>78</v>
      </c>
      <c r="AY152" s="18" t="s">
        <v>162</v>
      </c>
      <c r="BE152" s="205">
        <f t="shared" si="24"/>
        <v>0</v>
      </c>
      <c r="BF152" s="205">
        <f t="shared" si="25"/>
        <v>0</v>
      </c>
      <c r="BG152" s="205">
        <f t="shared" si="26"/>
        <v>0</v>
      </c>
      <c r="BH152" s="205">
        <f t="shared" si="27"/>
        <v>0</v>
      </c>
      <c r="BI152" s="205">
        <f t="shared" si="28"/>
        <v>0</v>
      </c>
      <c r="BJ152" s="18" t="s">
        <v>78</v>
      </c>
      <c r="BK152" s="205">
        <f t="shared" si="29"/>
        <v>0</v>
      </c>
      <c r="BL152" s="18" t="s">
        <v>169</v>
      </c>
      <c r="BM152" s="204" t="s">
        <v>2707</v>
      </c>
    </row>
    <row r="153" spans="1:65" s="2" customFormat="1" ht="16.5" customHeight="1">
      <c r="A153" s="35"/>
      <c r="B153" s="36"/>
      <c r="C153" s="193" t="s">
        <v>487</v>
      </c>
      <c r="D153" s="193" t="s">
        <v>164</v>
      </c>
      <c r="E153" s="194" t="s">
        <v>2619</v>
      </c>
      <c r="F153" s="195" t="s">
        <v>3502</v>
      </c>
      <c r="G153" s="196" t="s">
        <v>2204</v>
      </c>
      <c r="H153" s="197">
        <v>2</v>
      </c>
      <c r="I153" s="198"/>
      <c r="J153" s="199">
        <f t="shared" si="20"/>
        <v>0</v>
      </c>
      <c r="K153" s="195" t="s">
        <v>19</v>
      </c>
      <c r="L153" s="40"/>
      <c r="M153" s="200" t="s">
        <v>19</v>
      </c>
      <c r="N153" s="201" t="s">
        <v>42</v>
      </c>
      <c r="O153" s="65"/>
      <c r="P153" s="202">
        <f t="shared" si="21"/>
        <v>0</v>
      </c>
      <c r="Q153" s="202">
        <v>4290</v>
      </c>
      <c r="R153" s="202">
        <f t="shared" si="22"/>
        <v>8580</v>
      </c>
      <c r="S153" s="202">
        <v>0</v>
      </c>
      <c r="T153" s="203">
        <f t="shared" si="23"/>
        <v>0</v>
      </c>
      <c r="U153" s="35"/>
      <c r="V153" s="35"/>
      <c r="W153" s="35"/>
      <c r="X153" s="35"/>
      <c r="Y153" s="35"/>
      <c r="Z153" s="35"/>
      <c r="AA153" s="35"/>
      <c r="AB153" s="35"/>
      <c r="AC153" s="35"/>
      <c r="AD153" s="35"/>
      <c r="AE153" s="35"/>
      <c r="AR153" s="204" t="s">
        <v>169</v>
      </c>
      <c r="AT153" s="204" t="s">
        <v>164</v>
      </c>
      <c r="AU153" s="204" t="s">
        <v>78</v>
      </c>
      <c r="AY153" s="18" t="s">
        <v>162</v>
      </c>
      <c r="BE153" s="205">
        <f t="shared" si="24"/>
        <v>0</v>
      </c>
      <c r="BF153" s="205">
        <f t="shared" si="25"/>
        <v>0</v>
      </c>
      <c r="BG153" s="205">
        <f t="shared" si="26"/>
        <v>0</v>
      </c>
      <c r="BH153" s="205">
        <f t="shared" si="27"/>
        <v>0</v>
      </c>
      <c r="BI153" s="205">
        <f t="shared" si="28"/>
        <v>0</v>
      </c>
      <c r="BJ153" s="18" t="s">
        <v>78</v>
      </c>
      <c r="BK153" s="205">
        <f t="shared" si="29"/>
        <v>0</v>
      </c>
      <c r="BL153" s="18" t="s">
        <v>169</v>
      </c>
      <c r="BM153" s="204" t="s">
        <v>832</v>
      </c>
    </row>
    <row r="154" spans="1:65" s="2" customFormat="1" ht="16.5" customHeight="1">
      <c r="A154" s="35"/>
      <c r="B154" s="36"/>
      <c r="C154" s="193" t="s">
        <v>491</v>
      </c>
      <c r="D154" s="193" t="s">
        <v>164</v>
      </c>
      <c r="E154" s="194" t="s">
        <v>2621</v>
      </c>
      <c r="F154" s="195" t="s">
        <v>3503</v>
      </c>
      <c r="G154" s="196" t="s">
        <v>2204</v>
      </c>
      <c r="H154" s="197">
        <v>1</v>
      </c>
      <c r="I154" s="198"/>
      <c r="J154" s="199">
        <f t="shared" si="20"/>
        <v>0</v>
      </c>
      <c r="K154" s="195" t="s">
        <v>19</v>
      </c>
      <c r="L154" s="40"/>
      <c r="M154" s="200" t="s">
        <v>19</v>
      </c>
      <c r="N154" s="201" t="s">
        <v>42</v>
      </c>
      <c r="O154" s="65"/>
      <c r="P154" s="202">
        <f t="shared" si="21"/>
        <v>0</v>
      </c>
      <c r="Q154" s="202">
        <v>8762</v>
      </c>
      <c r="R154" s="202">
        <f t="shared" si="22"/>
        <v>8762</v>
      </c>
      <c r="S154" s="202">
        <v>0</v>
      </c>
      <c r="T154" s="203">
        <f t="shared" si="23"/>
        <v>0</v>
      </c>
      <c r="U154" s="35"/>
      <c r="V154" s="35"/>
      <c r="W154" s="35"/>
      <c r="X154" s="35"/>
      <c r="Y154" s="35"/>
      <c r="Z154" s="35"/>
      <c r="AA154" s="35"/>
      <c r="AB154" s="35"/>
      <c r="AC154" s="35"/>
      <c r="AD154" s="35"/>
      <c r="AE154" s="35"/>
      <c r="AR154" s="204" t="s">
        <v>169</v>
      </c>
      <c r="AT154" s="204" t="s">
        <v>164</v>
      </c>
      <c r="AU154" s="204" t="s">
        <v>78</v>
      </c>
      <c r="AY154" s="18" t="s">
        <v>162</v>
      </c>
      <c r="BE154" s="205">
        <f t="shared" si="24"/>
        <v>0</v>
      </c>
      <c r="BF154" s="205">
        <f t="shared" si="25"/>
        <v>0</v>
      </c>
      <c r="BG154" s="205">
        <f t="shared" si="26"/>
        <v>0</v>
      </c>
      <c r="BH154" s="205">
        <f t="shared" si="27"/>
        <v>0</v>
      </c>
      <c r="BI154" s="205">
        <f t="shared" si="28"/>
        <v>0</v>
      </c>
      <c r="BJ154" s="18" t="s">
        <v>78</v>
      </c>
      <c r="BK154" s="205">
        <f t="shared" si="29"/>
        <v>0</v>
      </c>
      <c r="BL154" s="18" t="s">
        <v>169</v>
      </c>
      <c r="BM154" s="204" t="s">
        <v>843</v>
      </c>
    </row>
    <row r="155" spans="1:65" s="2" customFormat="1" ht="16.5" customHeight="1">
      <c r="A155" s="35"/>
      <c r="B155" s="36"/>
      <c r="C155" s="193" t="s">
        <v>495</v>
      </c>
      <c r="D155" s="193" t="s">
        <v>164</v>
      </c>
      <c r="E155" s="194" t="s">
        <v>2624</v>
      </c>
      <c r="F155" s="195" t="s">
        <v>3504</v>
      </c>
      <c r="G155" s="196" t="s">
        <v>2204</v>
      </c>
      <c r="H155" s="197">
        <v>1</v>
      </c>
      <c r="I155" s="198"/>
      <c r="J155" s="199">
        <f t="shared" si="20"/>
        <v>0</v>
      </c>
      <c r="K155" s="195" t="s">
        <v>19</v>
      </c>
      <c r="L155" s="40"/>
      <c r="M155" s="200" t="s">
        <v>19</v>
      </c>
      <c r="N155" s="201" t="s">
        <v>42</v>
      </c>
      <c r="O155" s="65"/>
      <c r="P155" s="202">
        <f t="shared" si="21"/>
        <v>0</v>
      </c>
      <c r="Q155" s="202">
        <v>4290</v>
      </c>
      <c r="R155" s="202">
        <f t="shared" si="22"/>
        <v>4290</v>
      </c>
      <c r="S155" s="202">
        <v>0</v>
      </c>
      <c r="T155" s="203">
        <f t="shared" si="23"/>
        <v>0</v>
      </c>
      <c r="U155" s="35"/>
      <c r="V155" s="35"/>
      <c r="W155" s="35"/>
      <c r="X155" s="35"/>
      <c r="Y155" s="35"/>
      <c r="Z155" s="35"/>
      <c r="AA155" s="35"/>
      <c r="AB155" s="35"/>
      <c r="AC155" s="35"/>
      <c r="AD155" s="35"/>
      <c r="AE155" s="35"/>
      <c r="AR155" s="204" t="s">
        <v>169</v>
      </c>
      <c r="AT155" s="204" t="s">
        <v>164</v>
      </c>
      <c r="AU155" s="204" t="s">
        <v>78</v>
      </c>
      <c r="AY155" s="18" t="s">
        <v>162</v>
      </c>
      <c r="BE155" s="205">
        <f t="shared" si="24"/>
        <v>0</v>
      </c>
      <c r="BF155" s="205">
        <f t="shared" si="25"/>
        <v>0</v>
      </c>
      <c r="BG155" s="205">
        <f t="shared" si="26"/>
        <v>0</v>
      </c>
      <c r="BH155" s="205">
        <f t="shared" si="27"/>
        <v>0</v>
      </c>
      <c r="BI155" s="205">
        <f t="shared" si="28"/>
        <v>0</v>
      </c>
      <c r="BJ155" s="18" t="s">
        <v>78</v>
      </c>
      <c r="BK155" s="205">
        <f t="shared" si="29"/>
        <v>0</v>
      </c>
      <c r="BL155" s="18" t="s">
        <v>169</v>
      </c>
      <c r="BM155" s="204" t="s">
        <v>852</v>
      </c>
    </row>
    <row r="156" spans="1:65" s="2" customFormat="1" ht="16.5" customHeight="1">
      <c r="A156" s="35"/>
      <c r="B156" s="36"/>
      <c r="C156" s="193" t="s">
        <v>499</v>
      </c>
      <c r="D156" s="193" t="s">
        <v>164</v>
      </c>
      <c r="E156" s="194" t="s">
        <v>3505</v>
      </c>
      <c r="F156" s="195" t="s">
        <v>3506</v>
      </c>
      <c r="G156" s="196" t="s">
        <v>2204</v>
      </c>
      <c r="H156" s="197">
        <v>4</v>
      </c>
      <c r="I156" s="198"/>
      <c r="J156" s="199">
        <f t="shared" si="20"/>
        <v>0</v>
      </c>
      <c r="K156" s="195" t="s">
        <v>19</v>
      </c>
      <c r="L156" s="40"/>
      <c r="M156" s="200" t="s">
        <v>19</v>
      </c>
      <c r="N156" s="201" t="s">
        <v>42</v>
      </c>
      <c r="O156" s="65"/>
      <c r="P156" s="202">
        <f t="shared" si="21"/>
        <v>0</v>
      </c>
      <c r="Q156" s="202">
        <v>176</v>
      </c>
      <c r="R156" s="202">
        <f t="shared" si="22"/>
        <v>704</v>
      </c>
      <c r="S156" s="202">
        <v>0</v>
      </c>
      <c r="T156" s="203">
        <f t="shared" si="23"/>
        <v>0</v>
      </c>
      <c r="U156" s="35"/>
      <c r="V156" s="35"/>
      <c r="W156" s="35"/>
      <c r="X156" s="35"/>
      <c r="Y156" s="35"/>
      <c r="Z156" s="35"/>
      <c r="AA156" s="35"/>
      <c r="AB156" s="35"/>
      <c r="AC156" s="35"/>
      <c r="AD156" s="35"/>
      <c r="AE156" s="35"/>
      <c r="AR156" s="204" t="s">
        <v>169</v>
      </c>
      <c r="AT156" s="204" t="s">
        <v>164</v>
      </c>
      <c r="AU156" s="204" t="s">
        <v>78</v>
      </c>
      <c r="AY156" s="18" t="s">
        <v>162</v>
      </c>
      <c r="BE156" s="205">
        <f t="shared" si="24"/>
        <v>0</v>
      </c>
      <c r="BF156" s="205">
        <f t="shared" si="25"/>
        <v>0</v>
      </c>
      <c r="BG156" s="205">
        <f t="shared" si="26"/>
        <v>0</v>
      </c>
      <c r="BH156" s="205">
        <f t="shared" si="27"/>
        <v>0</v>
      </c>
      <c r="BI156" s="205">
        <f t="shared" si="28"/>
        <v>0</v>
      </c>
      <c r="BJ156" s="18" t="s">
        <v>78</v>
      </c>
      <c r="BK156" s="205">
        <f t="shared" si="29"/>
        <v>0</v>
      </c>
      <c r="BL156" s="18" t="s">
        <v>169</v>
      </c>
      <c r="BM156" s="204" t="s">
        <v>859</v>
      </c>
    </row>
    <row r="157" spans="1:65" s="2" customFormat="1" ht="16.5" customHeight="1">
      <c r="A157" s="35"/>
      <c r="B157" s="36"/>
      <c r="C157" s="193" t="s">
        <v>504</v>
      </c>
      <c r="D157" s="193" t="s">
        <v>164</v>
      </c>
      <c r="E157" s="194" t="s">
        <v>2626</v>
      </c>
      <c r="F157" s="195" t="s">
        <v>3507</v>
      </c>
      <c r="G157" s="196" t="s">
        <v>2204</v>
      </c>
      <c r="H157" s="197">
        <v>2</v>
      </c>
      <c r="I157" s="198"/>
      <c r="J157" s="199">
        <f t="shared" si="20"/>
        <v>0</v>
      </c>
      <c r="K157" s="195" t="s">
        <v>19</v>
      </c>
      <c r="L157" s="40"/>
      <c r="M157" s="200" t="s">
        <v>19</v>
      </c>
      <c r="N157" s="201" t="s">
        <v>42</v>
      </c>
      <c r="O157" s="65"/>
      <c r="P157" s="202">
        <f t="shared" si="21"/>
        <v>0</v>
      </c>
      <c r="Q157" s="202">
        <v>1784</v>
      </c>
      <c r="R157" s="202">
        <f t="shared" si="22"/>
        <v>3568</v>
      </c>
      <c r="S157" s="202">
        <v>0</v>
      </c>
      <c r="T157" s="203">
        <f t="shared" si="23"/>
        <v>0</v>
      </c>
      <c r="U157" s="35"/>
      <c r="V157" s="35"/>
      <c r="W157" s="35"/>
      <c r="X157" s="35"/>
      <c r="Y157" s="35"/>
      <c r="Z157" s="35"/>
      <c r="AA157" s="35"/>
      <c r="AB157" s="35"/>
      <c r="AC157" s="35"/>
      <c r="AD157" s="35"/>
      <c r="AE157" s="35"/>
      <c r="AR157" s="204" t="s">
        <v>169</v>
      </c>
      <c r="AT157" s="204" t="s">
        <v>164</v>
      </c>
      <c r="AU157" s="204" t="s">
        <v>78</v>
      </c>
      <c r="AY157" s="18" t="s">
        <v>162</v>
      </c>
      <c r="BE157" s="205">
        <f t="shared" si="24"/>
        <v>0</v>
      </c>
      <c r="BF157" s="205">
        <f t="shared" si="25"/>
        <v>0</v>
      </c>
      <c r="BG157" s="205">
        <f t="shared" si="26"/>
        <v>0</v>
      </c>
      <c r="BH157" s="205">
        <f t="shared" si="27"/>
        <v>0</v>
      </c>
      <c r="BI157" s="205">
        <f t="shared" si="28"/>
        <v>0</v>
      </c>
      <c r="BJ157" s="18" t="s">
        <v>78</v>
      </c>
      <c r="BK157" s="205">
        <f t="shared" si="29"/>
        <v>0</v>
      </c>
      <c r="BL157" s="18" t="s">
        <v>169</v>
      </c>
      <c r="BM157" s="204" t="s">
        <v>871</v>
      </c>
    </row>
    <row r="158" spans="1:65" s="2" customFormat="1" ht="16.5" customHeight="1">
      <c r="A158" s="35"/>
      <c r="B158" s="36"/>
      <c r="C158" s="193" t="s">
        <v>510</v>
      </c>
      <c r="D158" s="193" t="s">
        <v>164</v>
      </c>
      <c r="E158" s="194" t="s">
        <v>2628</v>
      </c>
      <c r="F158" s="195" t="s">
        <v>3508</v>
      </c>
      <c r="G158" s="196" t="s">
        <v>2204</v>
      </c>
      <c r="H158" s="197">
        <v>2</v>
      </c>
      <c r="I158" s="198"/>
      <c r="J158" s="199">
        <f t="shared" si="20"/>
        <v>0</v>
      </c>
      <c r="K158" s="195" t="s">
        <v>19</v>
      </c>
      <c r="L158" s="40"/>
      <c r="M158" s="200" t="s">
        <v>19</v>
      </c>
      <c r="N158" s="201" t="s">
        <v>42</v>
      </c>
      <c r="O158" s="65"/>
      <c r="P158" s="202">
        <f t="shared" si="21"/>
        <v>0</v>
      </c>
      <c r="Q158" s="202">
        <v>8448</v>
      </c>
      <c r="R158" s="202">
        <f t="shared" si="22"/>
        <v>16896</v>
      </c>
      <c r="S158" s="202">
        <v>0</v>
      </c>
      <c r="T158" s="203">
        <f t="shared" si="23"/>
        <v>0</v>
      </c>
      <c r="U158" s="35"/>
      <c r="V158" s="35"/>
      <c r="W158" s="35"/>
      <c r="X158" s="35"/>
      <c r="Y158" s="35"/>
      <c r="Z158" s="35"/>
      <c r="AA158" s="35"/>
      <c r="AB158" s="35"/>
      <c r="AC158" s="35"/>
      <c r="AD158" s="35"/>
      <c r="AE158" s="35"/>
      <c r="AR158" s="204" t="s">
        <v>169</v>
      </c>
      <c r="AT158" s="204" t="s">
        <v>164</v>
      </c>
      <c r="AU158" s="204" t="s">
        <v>78</v>
      </c>
      <c r="AY158" s="18" t="s">
        <v>162</v>
      </c>
      <c r="BE158" s="205">
        <f t="shared" si="24"/>
        <v>0</v>
      </c>
      <c r="BF158" s="205">
        <f t="shared" si="25"/>
        <v>0</v>
      </c>
      <c r="BG158" s="205">
        <f t="shared" si="26"/>
        <v>0</v>
      </c>
      <c r="BH158" s="205">
        <f t="shared" si="27"/>
        <v>0</v>
      </c>
      <c r="BI158" s="205">
        <f t="shared" si="28"/>
        <v>0</v>
      </c>
      <c r="BJ158" s="18" t="s">
        <v>78</v>
      </c>
      <c r="BK158" s="205">
        <f t="shared" si="29"/>
        <v>0</v>
      </c>
      <c r="BL158" s="18" t="s">
        <v>169</v>
      </c>
      <c r="BM158" s="204" t="s">
        <v>880</v>
      </c>
    </row>
    <row r="159" spans="1:65" s="2" customFormat="1" ht="16.5" customHeight="1">
      <c r="A159" s="35"/>
      <c r="B159" s="36"/>
      <c r="C159" s="193" t="s">
        <v>516</v>
      </c>
      <c r="D159" s="193" t="s">
        <v>164</v>
      </c>
      <c r="E159" s="194" t="s">
        <v>3509</v>
      </c>
      <c r="F159" s="195" t="s">
        <v>3510</v>
      </c>
      <c r="G159" s="196" t="s">
        <v>2204</v>
      </c>
      <c r="H159" s="197">
        <v>1</v>
      </c>
      <c r="I159" s="198"/>
      <c r="J159" s="199">
        <f t="shared" si="20"/>
        <v>0</v>
      </c>
      <c r="K159" s="195" t="s">
        <v>19</v>
      </c>
      <c r="L159" s="40"/>
      <c r="M159" s="200" t="s">
        <v>19</v>
      </c>
      <c r="N159" s="201" t="s">
        <v>42</v>
      </c>
      <c r="O159" s="65"/>
      <c r="P159" s="202">
        <f t="shared" si="21"/>
        <v>0</v>
      </c>
      <c r="Q159" s="202">
        <v>32300</v>
      </c>
      <c r="R159" s="202">
        <f t="shared" si="22"/>
        <v>32300</v>
      </c>
      <c r="S159" s="202">
        <v>0</v>
      </c>
      <c r="T159" s="203">
        <f t="shared" si="23"/>
        <v>0</v>
      </c>
      <c r="U159" s="35"/>
      <c r="V159" s="35"/>
      <c r="W159" s="35"/>
      <c r="X159" s="35"/>
      <c r="Y159" s="35"/>
      <c r="Z159" s="35"/>
      <c r="AA159" s="35"/>
      <c r="AB159" s="35"/>
      <c r="AC159" s="35"/>
      <c r="AD159" s="35"/>
      <c r="AE159" s="35"/>
      <c r="AR159" s="204" t="s">
        <v>169</v>
      </c>
      <c r="AT159" s="204" t="s">
        <v>164</v>
      </c>
      <c r="AU159" s="204" t="s">
        <v>78</v>
      </c>
      <c r="AY159" s="18" t="s">
        <v>162</v>
      </c>
      <c r="BE159" s="205">
        <f t="shared" si="24"/>
        <v>0</v>
      </c>
      <c r="BF159" s="205">
        <f t="shared" si="25"/>
        <v>0</v>
      </c>
      <c r="BG159" s="205">
        <f t="shared" si="26"/>
        <v>0</v>
      </c>
      <c r="BH159" s="205">
        <f t="shared" si="27"/>
        <v>0</v>
      </c>
      <c r="BI159" s="205">
        <f t="shared" si="28"/>
        <v>0</v>
      </c>
      <c r="BJ159" s="18" t="s">
        <v>78</v>
      </c>
      <c r="BK159" s="205">
        <f t="shared" si="29"/>
        <v>0</v>
      </c>
      <c r="BL159" s="18" t="s">
        <v>169</v>
      </c>
      <c r="BM159" s="204" t="s">
        <v>890</v>
      </c>
    </row>
    <row r="160" spans="1:65" s="2" customFormat="1" ht="16.5" customHeight="1">
      <c r="A160" s="35"/>
      <c r="B160" s="36"/>
      <c r="C160" s="193" t="s">
        <v>520</v>
      </c>
      <c r="D160" s="193" t="s">
        <v>164</v>
      </c>
      <c r="E160" s="194" t="s">
        <v>2630</v>
      </c>
      <c r="F160" s="195" t="s">
        <v>3511</v>
      </c>
      <c r="G160" s="196" t="s">
        <v>2204</v>
      </c>
      <c r="H160" s="197">
        <v>1</v>
      </c>
      <c r="I160" s="198"/>
      <c r="J160" s="199">
        <f t="shared" si="20"/>
        <v>0</v>
      </c>
      <c r="K160" s="195" t="s">
        <v>19</v>
      </c>
      <c r="L160" s="40"/>
      <c r="M160" s="200" t="s">
        <v>19</v>
      </c>
      <c r="N160" s="201" t="s">
        <v>42</v>
      </c>
      <c r="O160" s="65"/>
      <c r="P160" s="202">
        <f t="shared" si="21"/>
        <v>0</v>
      </c>
      <c r="Q160" s="202">
        <v>22210</v>
      </c>
      <c r="R160" s="202">
        <f t="shared" si="22"/>
        <v>22210</v>
      </c>
      <c r="S160" s="202">
        <v>0</v>
      </c>
      <c r="T160" s="203">
        <f t="shared" si="23"/>
        <v>0</v>
      </c>
      <c r="U160" s="35"/>
      <c r="V160" s="35"/>
      <c r="W160" s="35"/>
      <c r="X160" s="35"/>
      <c r="Y160" s="35"/>
      <c r="Z160" s="35"/>
      <c r="AA160" s="35"/>
      <c r="AB160" s="35"/>
      <c r="AC160" s="35"/>
      <c r="AD160" s="35"/>
      <c r="AE160" s="35"/>
      <c r="AR160" s="204" t="s">
        <v>169</v>
      </c>
      <c r="AT160" s="204" t="s">
        <v>164</v>
      </c>
      <c r="AU160" s="204" t="s">
        <v>78</v>
      </c>
      <c r="AY160" s="18" t="s">
        <v>162</v>
      </c>
      <c r="BE160" s="205">
        <f t="shared" si="24"/>
        <v>0</v>
      </c>
      <c r="BF160" s="205">
        <f t="shared" si="25"/>
        <v>0</v>
      </c>
      <c r="BG160" s="205">
        <f t="shared" si="26"/>
        <v>0</v>
      </c>
      <c r="BH160" s="205">
        <f t="shared" si="27"/>
        <v>0</v>
      </c>
      <c r="BI160" s="205">
        <f t="shared" si="28"/>
        <v>0</v>
      </c>
      <c r="BJ160" s="18" t="s">
        <v>78</v>
      </c>
      <c r="BK160" s="205">
        <f t="shared" si="29"/>
        <v>0</v>
      </c>
      <c r="BL160" s="18" t="s">
        <v>169</v>
      </c>
      <c r="BM160" s="204" t="s">
        <v>899</v>
      </c>
    </row>
    <row r="161" spans="1:65" s="2" customFormat="1" ht="16.5" customHeight="1">
      <c r="A161" s="35"/>
      <c r="B161" s="36"/>
      <c r="C161" s="193" t="s">
        <v>526</v>
      </c>
      <c r="D161" s="193" t="s">
        <v>164</v>
      </c>
      <c r="E161" s="194" t="s">
        <v>2632</v>
      </c>
      <c r="F161" s="195" t="s">
        <v>3512</v>
      </c>
      <c r="G161" s="196" t="s">
        <v>2204</v>
      </c>
      <c r="H161" s="197">
        <v>1</v>
      </c>
      <c r="I161" s="198"/>
      <c r="J161" s="199">
        <f t="shared" si="20"/>
        <v>0</v>
      </c>
      <c r="K161" s="195" t="s">
        <v>19</v>
      </c>
      <c r="L161" s="40"/>
      <c r="M161" s="200" t="s">
        <v>19</v>
      </c>
      <c r="N161" s="201" t="s">
        <v>42</v>
      </c>
      <c r="O161" s="65"/>
      <c r="P161" s="202">
        <f t="shared" si="21"/>
        <v>0</v>
      </c>
      <c r="Q161" s="202">
        <v>495</v>
      </c>
      <c r="R161" s="202">
        <f t="shared" si="22"/>
        <v>495</v>
      </c>
      <c r="S161" s="202">
        <v>0</v>
      </c>
      <c r="T161" s="203">
        <f t="shared" si="23"/>
        <v>0</v>
      </c>
      <c r="U161" s="35"/>
      <c r="V161" s="35"/>
      <c r="W161" s="35"/>
      <c r="X161" s="35"/>
      <c r="Y161" s="35"/>
      <c r="Z161" s="35"/>
      <c r="AA161" s="35"/>
      <c r="AB161" s="35"/>
      <c r="AC161" s="35"/>
      <c r="AD161" s="35"/>
      <c r="AE161" s="35"/>
      <c r="AR161" s="204" t="s">
        <v>169</v>
      </c>
      <c r="AT161" s="204" t="s">
        <v>164</v>
      </c>
      <c r="AU161" s="204" t="s">
        <v>78</v>
      </c>
      <c r="AY161" s="18" t="s">
        <v>162</v>
      </c>
      <c r="BE161" s="205">
        <f t="shared" si="24"/>
        <v>0</v>
      </c>
      <c r="BF161" s="205">
        <f t="shared" si="25"/>
        <v>0</v>
      </c>
      <c r="BG161" s="205">
        <f t="shared" si="26"/>
        <v>0</v>
      </c>
      <c r="BH161" s="205">
        <f t="shared" si="27"/>
        <v>0</v>
      </c>
      <c r="BI161" s="205">
        <f t="shared" si="28"/>
        <v>0</v>
      </c>
      <c r="BJ161" s="18" t="s">
        <v>78</v>
      </c>
      <c r="BK161" s="205">
        <f t="shared" si="29"/>
        <v>0</v>
      </c>
      <c r="BL161" s="18" t="s">
        <v>169</v>
      </c>
      <c r="BM161" s="204" t="s">
        <v>909</v>
      </c>
    </row>
    <row r="162" spans="1:65" s="2" customFormat="1" ht="16.5" customHeight="1">
      <c r="A162" s="35"/>
      <c r="B162" s="36"/>
      <c r="C162" s="193" t="s">
        <v>531</v>
      </c>
      <c r="D162" s="193" t="s">
        <v>164</v>
      </c>
      <c r="E162" s="194" t="s">
        <v>2635</v>
      </c>
      <c r="F162" s="195" t="s">
        <v>3513</v>
      </c>
      <c r="G162" s="196" t="s">
        <v>2204</v>
      </c>
      <c r="H162" s="197">
        <v>1</v>
      </c>
      <c r="I162" s="198"/>
      <c r="J162" s="199">
        <f t="shared" si="20"/>
        <v>0</v>
      </c>
      <c r="K162" s="195" t="s">
        <v>19</v>
      </c>
      <c r="L162" s="40"/>
      <c r="M162" s="200" t="s">
        <v>19</v>
      </c>
      <c r="N162" s="201" t="s">
        <v>42</v>
      </c>
      <c r="O162" s="65"/>
      <c r="P162" s="202">
        <f t="shared" si="21"/>
        <v>0</v>
      </c>
      <c r="Q162" s="202">
        <v>5390</v>
      </c>
      <c r="R162" s="202">
        <f t="shared" si="22"/>
        <v>5390</v>
      </c>
      <c r="S162" s="202">
        <v>0</v>
      </c>
      <c r="T162" s="203">
        <f t="shared" si="23"/>
        <v>0</v>
      </c>
      <c r="U162" s="35"/>
      <c r="V162" s="35"/>
      <c r="W162" s="35"/>
      <c r="X162" s="35"/>
      <c r="Y162" s="35"/>
      <c r="Z162" s="35"/>
      <c r="AA162" s="35"/>
      <c r="AB162" s="35"/>
      <c r="AC162" s="35"/>
      <c r="AD162" s="35"/>
      <c r="AE162" s="35"/>
      <c r="AR162" s="204" t="s">
        <v>169</v>
      </c>
      <c r="AT162" s="204" t="s">
        <v>164</v>
      </c>
      <c r="AU162" s="204" t="s">
        <v>78</v>
      </c>
      <c r="AY162" s="18" t="s">
        <v>162</v>
      </c>
      <c r="BE162" s="205">
        <f t="shared" si="24"/>
        <v>0</v>
      </c>
      <c r="BF162" s="205">
        <f t="shared" si="25"/>
        <v>0</v>
      </c>
      <c r="BG162" s="205">
        <f t="shared" si="26"/>
        <v>0</v>
      </c>
      <c r="BH162" s="205">
        <f t="shared" si="27"/>
        <v>0</v>
      </c>
      <c r="BI162" s="205">
        <f t="shared" si="28"/>
        <v>0</v>
      </c>
      <c r="BJ162" s="18" t="s">
        <v>78</v>
      </c>
      <c r="BK162" s="205">
        <f t="shared" si="29"/>
        <v>0</v>
      </c>
      <c r="BL162" s="18" t="s">
        <v>169</v>
      </c>
      <c r="BM162" s="204" t="s">
        <v>919</v>
      </c>
    </row>
    <row r="163" spans="1:65" s="2" customFormat="1" ht="16.5" customHeight="1">
      <c r="A163" s="35"/>
      <c r="B163" s="36"/>
      <c r="C163" s="193" t="s">
        <v>539</v>
      </c>
      <c r="D163" s="193" t="s">
        <v>164</v>
      </c>
      <c r="E163" s="194" t="s">
        <v>2638</v>
      </c>
      <c r="F163" s="195" t="s">
        <v>3514</v>
      </c>
      <c r="G163" s="196" t="s">
        <v>2204</v>
      </c>
      <c r="H163" s="197">
        <v>1</v>
      </c>
      <c r="I163" s="198"/>
      <c r="J163" s="199">
        <f t="shared" si="20"/>
        <v>0</v>
      </c>
      <c r="K163" s="195" t="s">
        <v>19</v>
      </c>
      <c r="L163" s="40"/>
      <c r="M163" s="200" t="s">
        <v>19</v>
      </c>
      <c r="N163" s="201" t="s">
        <v>42</v>
      </c>
      <c r="O163" s="65"/>
      <c r="P163" s="202">
        <f t="shared" si="21"/>
        <v>0</v>
      </c>
      <c r="Q163" s="202">
        <v>4345</v>
      </c>
      <c r="R163" s="202">
        <f t="shared" si="22"/>
        <v>4345</v>
      </c>
      <c r="S163" s="202">
        <v>0</v>
      </c>
      <c r="T163" s="203">
        <f t="shared" si="23"/>
        <v>0</v>
      </c>
      <c r="U163" s="35"/>
      <c r="V163" s="35"/>
      <c r="W163" s="35"/>
      <c r="X163" s="35"/>
      <c r="Y163" s="35"/>
      <c r="Z163" s="35"/>
      <c r="AA163" s="35"/>
      <c r="AB163" s="35"/>
      <c r="AC163" s="35"/>
      <c r="AD163" s="35"/>
      <c r="AE163" s="35"/>
      <c r="AR163" s="204" t="s">
        <v>169</v>
      </c>
      <c r="AT163" s="204" t="s">
        <v>164</v>
      </c>
      <c r="AU163" s="204" t="s">
        <v>78</v>
      </c>
      <c r="AY163" s="18" t="s">
        <v>162</v>
      </c>
      <c r="BE163" s="205">
        <f t="shared" si="24"/>
        <v>0</v>
      </c>
      <c r="BF163" s="205">
        <f t="shared" si="25"/>
        <v>0</v>
      </c>
      <c r="BG163" s="205">
        <f t="shared" si="26"/>
        <v>0</v>
      </c>
      <c r="BH163" s="205">
        <f t="shared" si="27"/>
        <v>0</v>
      </c>
      <c r="BI163" s="205">
        <f t="shared" si="28"/>
        <v>0</v>
      </c>
      <c r="BJ163" s="18" t="s">
        <v>78</v>
      </c>
      <c r="BK163" s="205">
        <f t="shared" si="29"/>
        <v>0</v>
      </c>
      <c r="BL163" s="18" t="s">
        <v>169</v>
      </c>
      <c r="BM163" s="204" t="s">
        <v>928</v>
      </c>
    </row>
    <row r="164" spans="1:65" s="2" customFormat="1" ht="16.5" customHeight="1">
      <c r="A164" s="35"/>
      <c r="B164" s="36"/>
      <c r="C164" s="193" t="s">
        <v>547</v>
      </c>
      <c r="D164" s="193" t="s">
        <v>164</v>
      </c>
      <c r="E164" s="194" t="s">
        <v>2642</v>
      </c>
      <c r="F164" s="195" t="s">
        <v>3515</v>
      </c>
      <c r="G164" s="196" t="s">
        <v>2204</v>
      </c>
      <c r="H164" s="197">
        <v>1</v>
      </c>
      <c r="I164" s="198"/>
      <c r="J164" s="199">
        <f t="shared" si="20"/>
        <v>0</v>
      </c>
      <c r="K164" s="195" t="s">
        <v>19</v>
      </c>
      <c r="L164" s="40"/>
      <c r="M164" s="200" t="s">
        <v>19</v>
      </c>
      <c r="N164" s="201" t="s">
        <v>42</v>
      </c>
      <c r="O164" s="65"/>
      <c r="P164" s="202">
        <f t="shared" si="21"/>
        <v>0</v>
      </c>
      <c r="Q164" s="202">
        <v>1690</v>
      </c>
      <c r="R164" s="202">
        <f t="shared" si="22"/>
        <v>1690</v>
      </c>
      <c r="S164" s="202">
        <v>0</v>
      </c>
      <c r="T164" s="203">
        <f t="shared" si="23"/>
        <v>0</v>
      </c>
      <c r="U164" s="35"/>
      <c r="V164" s="35"/>
      <c r="W164" s="35"/>
      <c r="X164" s="35"/>
      <c r="Y164" s="35"/>
      <c r="Z164" s="35"/>
      <c r="AA164" s="35"/>
      <c r="AB164" s="35"/>
      <c r="AC164" s="35"/>
      <c r="AD164" s="35"/>
      <c r="AE164" s="35"/>
      <c r="AR164" s="204" t="s">
        <v>169</v>
      </c>
      <c r="AT164" s="204" t="s">
        <v>164</v>
      </c>
      <c r="AU164" s="204" t="s">
        <v>78</v>
      </c>
      <c r="AY164" s="18" t="s">
        <v>162</v>
      </c>
      <c r="BE164" s="205">
        <f t="shared" si="24"/>
        <v>0</v>
      </c>
      <c r="BF164" s="205">
        <f t="shared" si="25"/>
        <v>0</v>
      </c>
      <c r="BG164" s="205">
        <f t="shared" si="26"/>
        <v>0</v>
      </c>
      <c r="BH164" s="205">
        <f t="shared" si="27"/>
        <v>0</v>
      </c>
      <c r="BI164" s="205">
        <f t="shared" si="28"/>
        <v>0</v>
      </c>
      <c r="BJ164" s="18" t="s">
        <v>78</v>
      </c>
      <c r="BK164" s="205">
        <f t="shared" si="29"/>
        <v>0</v>
      </c>
      <c r="BL164" s="18" t="s">
        <v>169</v>
      </c>
      <c r="BM164" s="204" t="s">
        <v>951</v>
      </c>
    </row>
    <row r="165" spans="1:65" s="2" customFormat="1" ht="16.5" customHeight="1">
      <c r="A165" s="35"/>
      <c r="B165" s="36"/>
      <c r="C165" s="193" t="s">
        <v>553</v>
      </c>
      <c r="D165" s="193" t="s">
        <v>164</v>
      </c>
      <c r="E165" s="194" t="s">
        <v>2644</v>
      </c>
      <c r="F165" s="195" t="s">
        <v>3516</v>
      </c>
      <c r="G165" s="196" t="s">
        <v>2204</v>
      </c>
      <c r="H165" s="197">
        <v>1</v>
      </c>
      <c r="I165" s="198"/>
      <c r="J165" s="199">
        <f t="shared" si="20"/>
        <v>0</v>
      </c>
      <c r="K165" s="195" t="s">
        <v>19</v>
      </c>
      <c r="L165" s="40"/>
      <c r="M165" s="200" t="s">
        <v>19</v>
      </c>
      <c r="N165" s="201" t="s">
        <v>42</v>
      </c>
      <c r="O165" s="65"/>
      <c r="P165" s="202">
        <f t="shared" si="21"/>
        <v>0</v>
      </c>
      <c r="Q165" s="202">
        <v>825</v>
      </c>
      <c r="R165" s="202">
        <f t="shared" si="22"/>
        <v>825</v>
      </c>
      <c r="S165" s="202">
        <v>0</v>
      </c>
      <c r="T165" s="203">
        <f t="shared" si="23"/>
        <v>0</v>
      </c>
      <c r="U165" s="35"/>
      <c r="V165" s="35"/>
      <c r="W165" s="35"/>
      <c r="X165" s="35"/>
      <c r="Y165" s="35"/>
      <c r="Z165" s="35"/>
      <c r="AA165" s="35"/>
      <c r="AB165" s="35"/>
      <c r="AC165" s="35"/>
      <c r="AD165" s="35"/>
      <c r="AE165" s="35"/>
      <c r="AR165" s="204" t="s">
        <v>169</v>
      </c>
      <c r="AT165" s="204" t="s">
        <v>164</v>
      </c>
      <c r="AU165" s="204" t="s">
        <v>78</v>
      </c>
      <c r="AY165" s="18" t="s">
        <v>162</v>
      </c>
      <c r="BE165" s="205">
        <f t="shared" si="24"/>
        <v>0</v>
      </c>
      <c r="BF165" s="205">
        <f t="shared" si="25"/>
        <v>0</v>
      </c>
      <c r="BG165" s="205">
        <f t="shared" si="26"/>
        <v>0</v>
      </c>
      <c r="BH165" s="205">
        <f t="shared" si="27"/>
        <v>0</v>
      </c>
      <c r="BI165" s="205">
        <f t="shared" si="28"/>
        <v>0</v>
      </c>
      <c r="BJ165" s="18" t="s">
        <v>78</v>
      </c>
      <c r="BK165" s="205">
        <f t="shared" si="29"/>
        <v>0</v>
      </c>
      <c r="BL165" s="18" t="s">
        <v>169</v>
      </c>
      <c r="BM165" s="204" t="s">
        <v>963</v>
      </c>
    </row>
    <row r="166" spans="1:65" s="2" customFormat="1" ht="16.5" customHeight="1">
      <c r="A166" s="35"/>
      <c r="B166" s="36"/>
      <c r="C166" s="193" t="s">
        <v>559</v>
      </c>
      <c r="D166" s="193" t="s">
        <v>164</v>
      </c>
      <c r="E166" s="194" t="s">
        <v>2646</v>
      </c>
      <c r="F166" s="195" t="s">
        <v>3517</v>
      </c>
      <c r="G166" s="196" t="s">
        <v>2204</v>
      </c>
      <c r="H166" s="197">
        <v>4</v>
      </c>
      <c r="I166" s="198"/>
      <c r="J166" s="199">
        <f t="shared" si="20"/>
        <v>0</v>
      </c>
      <c r="K166" s="195" t="s">
        <v>19</v>
      </c>
      <c r="L166" s="40"/>
      <c r="M166" s="200" t="s">
        <v>19</v>
      </c>
      <c r="N166" s="201" t="s">
        <v>42</v>
      </c>
      <c r="O166" s="65"/>
      <c r="P166" s="202">
        <f t="shared" si="21"/>
        <v>0</v>
      </c>
      <c r="Q166" s="202">
        <v>269</v>
      </c>
      <c r="R166" s="202">
        <f t="shared" si="22"/>
        <v>1076</v>
      </c>
      <c r="S166" s="202">
        <v>0</v>
      </c>
      <c r="T166" s="203">
        <f t="shared" si="23"/>
        <v>0</v>
      </c>
      <c r="U166" s="35"/>
      <c r="V166" s="35"/>
      <c r="W166" s="35"/>
      <c r="X166" s="35"/>
      <c r="Y166" s="35"/>
      <c r="Z166" s="35"/>
      <c r="AA166" s="35"/>
      <c r="AB166" s="35"/>
      <c r="AC166" s="35"/>
      <c r="AD166" s="35"/>
      <c r="AE166" s="35"/>
      <c r="AR166" s="204" t="s">
        <v>169</v>
      </c>
      <c r="AT166" s="204" t="s">
        <v>164</v>
      </c>
      <c r="AU166" s="204" t="s">
        <v>78</v>
      </c>
      <c r="AY166" s="18" t="s">
        <v>162</v>
      </c>
      <c r="BE166" s="205">
        <f t="shared" si="24"/>
        <v>0</v>
      </c>
      <c r="BF166" s="205">
        <f t="shared" si="25"/>
        <v>0</v>
      </c>
      <c r="BG166" s="205">
        <f t="shared" si="26"/>
        <v>0</v>
      </c>
      <c r="BH166" s="205">
        <f t="shared" si="27"/>
        <v>0</v>
      </c>
      <c r="BI166" s="205">
        <f t="shared" si="28"/>
        <v>0</v>
      </c>
      <c r="BJ166" s="18" t="s">
        <v>78</v>
      </c>
      <c r="BK166" s="205">
        <f t="shared" si="29"/>
        <v>0</v>
      </c>
      <c r="BL166" s="18" t="s">
        <v>169</v>
      </c>
      <c r="BM166" s="204" t="s">
        <v>972</v>
      </c>
    </row>
    <row r="167" spans="1:65" s="2" customFormat="1" ht="16.5" customHeight="1">
      <c r="A167" s="35"/>
      <c r="B167" s="36"/>
      <c r="C167" s="193" t="s">
        <v>568</v>
      </c>
      <c r="D167" s="193" t="s">
        <v>164</v>
      </c>
      <c r="E167" s="194" t="s">
        <v>2648</v>
      </c>
      <c r="F167" s="195" t="s">
        <v>3518</v>
      </c>
      <c r="G167" s="196" t="s">
        <v>2204</v>
      </c>
      <c r="H167" s="197">
        <v>1</v>
      </c>
      <c r="I167" s="198"/>
      <c r="J167" s="199">
        <f t="shared" si="20"/>
        <v>0</v>
      </c>
      <c r="K167" s="195" t="s">
        <v>19</v>
      </c>
      <c r="L167" s="40"/>
      <c r="M167" s="200" t="s">
        <v>19</v>
      </c>
      <c r="N167" s="201" t="s">
        <v>42</v>
      </c>
      <c r="O167" s="65"/>
      <c r="P167" s="202">
        <f t="shared" si="21"/>
        <v>0</v>
      </c>
      <c r="Q167" s="202">
        <v>550</v>
      </c>
      <c r="R167" s="202">
        <f t="shared" si="22"/>
        <v>550</v>
      </c>
      <c r="S167" s="202">
        <v>0</v>
      </c>
      <c r="T167" s="203">
        <f t="shared" si="23"/>
        <v>0</v>
      </c>
      <c r="U167" s="35"/>
      <c r="V167" s="35"/>
      <c r="W167" s="35"/>
      <c r="X167" s="35"/>
      <c r="Y167" s="35"/>
      <c r="Z167" s="35"/>
      <c r="AA167" s="35"/>
      <c r="AB167" s="35"/>
      <c r="AC167" s="35"/>
      <c r="AD167" s="35"/>
      <c r="AE167" s="35"/>
      <c r="AR167" s="204" t="s">
        <v>169</v>
      </c>
      <c r="AT167" s="204" t="s">
        <v>164</v>
      </c>
      <c r="AU167" s="204" t="s">
        <v>78</v>
      </c>
      <c r="AY167" s="18" t="s">
        <v>162</v>
      </c>
      <c r="BE167" s="205">
        <f t="shared" si="24"/>
        <v>0</v>
      </c>
      <c r="BF167" s="205">
        <f t="shared" si="25"/>
        <v>0</v>
      </c>
      <c r="BG167" s="205">
        <f t="shared" si="26"/>
        <v>0</v>
      </c>
      <c r="BH167" s="205">
        <f t="shared" si="27"/>
        <v>0</v>
      </c>
      <c r="BI167" s="205">
        <f t="shared" si="28"/>
        <v>0</v>
      </c>
      <c r="BJ167" s="18" t="s">
        <v>78</v>
      </c>
      <c r="BK167" s="205">
        <f t="shared" si="29"/>
        <v>0</v>
      </c>
      <c r="BL167" s="18" t="s">
        <v>169</v>
      </c>
      <c r="BM167" s="204" t="s">
        <v>985</v>
      </c>
    </row>
    <row r="168" spans="1:65" s="2" customFormat="1" ht="16.5" customHeight="1">
      <c r="A168" s="35"/>
      <c r="B168" s="36"/>
      <c r="C168" s="193" t="s">
        <v>578</v>
      </c>
      <c r="D168" s="193" t="s">
        <v>164</v>
      </c>
      <c r="E168" s="194" t="s">
        <v>2650</v>
      </c>
      <c r="F168" s="195" t="s">
        <v>3519</v>
      </c>
      <c r="G168" s="196" t="s">
        <v>2204</v>
      </c>
      <c r="H168" s="197">
        <v>1</v>
      </c>
      <c r="I168" s="198"/>
      <c r="J168" s="199">
        <f t="shared" si="20"/>
        <v>0</v>
      </c>
      <c r="K168" s="195" t="s">
        <v>19</v>
      </c>
      <c r="L168" s="40"/>
      <c r="M168" s="200" t="s">
        <v>19</v>
      </c>
      <c r="N168" s="201" t="s">
        <v>42</v>
      </c>
      <c r="O168" s="65"/>
      <c r="P168" s="202">
        <f t="shared" si="21"/>
        <v>0</v>
      </c>
      <c r="Q168" s="202">
        <v>795</v>
      </c>
      <c r="R168" s="202">
        <f t="shared" si="22"/>
        <v>795</v>
      </c>
      <c r="S168" s="202">
        <v>0</v>
      </c>
      <c r="T168" s="203">
        <f t="shared" si="23"/>
        <v>0</v>
      </c>
      <c r="U168" s="35"/>
      <c r="V168" s="35"/>
      <c r="W168" s="35"/>
      <c r="X168" s="35"/>
      <c r="Y168" s="35"/>
      <c r="Z168" s="35"/>
      <c r="AA168" s="35"/>
      <c r="AB168" s="35"/>
      <c r="AC168" s="35"/>
      <c r="AD168" s="35"/>
      <c r="AE168" s="35"/>
      <c r="AR168" s="204" t="s">
        <v>169</v>
      </c>
      <c r="AT168" s="204" t="s">
        <v>164</v>
      </c>
      <c r="AU168" s="204" t="s">
        <v>78</v>
      </c>
      <c r="AY168" s="18" t="s">
        <v>162</v>
      </c>
      <c r="BE168" s="205">
        <f t="shared" si="24"/>
        <v>0</v>
      </c>
      <c r="BF168" s="205">
        <f t="shared" si="25"/>
        <v>0</v>
      </c>
      <c r="BG168" s="205">
        <f t="shared" si="26"/>
        <v>0</v>
      </c>
      <c r="BH168" s="205">
        <f t="shared" si="27"/>
        <v>0</v>
      </c>
      <c r="BI168" s="205">
        <f t="shared" si="28"/>
        <v>0</v>
      </c>
      <c r="BJ168" s="18" t="s">
        <v>78</v>
      </c>
      <c r="BK168" s="205">
        <f t="shared" si="29"/>
        <v>0</v>
      </c>
      <c r="BL168" s="18" t="s">
        <v>169</v>
      </c>
      <c r="BM168" s="204" t="s">
        <v>995</v>
      </c>
    </row>
    <row r="169" spans="1:65" s="2" customFormat="1" ht="16.5" customHeight="1">
      <c r="A169" s="35"/>
      <c r="B169" s="36"/>
      <c r="C169" s="193" t="s">
        <v>584</v>
      </c>
      <c r="D169" s="193" t="s">
        <v>164</v>
      </c>
      <c r="E169" s="194" t="s">
        <v>2653</v>
      </c>
      <c r="F169" s="195" t="s">
        <v>3520</v>
      </c>
      <c r="G169" s="196" t="s">
        <v>245</v>
      </c>
      <c r="H169" s="197">
        <v>40</v>
      </c>
      <c r="I169" s="198"/>
      <c r="J169" s="199">
        <f t="shared" si="20"/>
        <v>0</v>
      </c>
      <c r="K169" s="195" t="s">
        <v>19</v>
      </c>
      <c r="L169" s="40"/>
      <c r="M169" s="200" t="s">
        <v>19</v>
      </c>
      <c r="N169" s="201" t="s">
        <v>42</v>
      </c>
      <c r="O169" s="65"/>
      <c r="P169" s="202">
        <f t="shared" si="21"/>
        <v>0</v>
      </c>
      <c r="Q169" s="202">
        <v>80</v>
      </c>
      <c r="R169" s="202">
        <f t="shared" si="22"/>
        <v>3200</v>
      </c>
      <c r="S169" s="202">
        <v>0</v>
      </c>
      <c r="T169" s="203">
        <f t="shared" si="23"/>
        <v>0</v>
      </c>
      <c r="U169" s="35"/>
      <c r="V169" s="35"/>
      <c r="W169" s="35"/>
      <c r="X169" s="35"/>
      <c r="Y169" s="35"/>
      <c r="Z169" s="35"/>
      <c r="AA169" s="35"/>
      <c r="AB169" s="35"/>
      <c r="AC169" s="35"/>
      <c r="AD169" s="35"/>
      <c r="AE169" s="35"/>
      <c r="AR169" s="204" t="s">
        <v>169</v>
      </c>
      <c r="AT169" s="204" t="s">
        <v>164</v>
      </c>
      <c r="AU169" s="204" t="s">
        <v>78</v>
      </c>
      <c r="AY169" s="18" t="s">
        <v>162</v>
      </c>
      <c r="BE169" s="205">
        <f t="shared" si="24"/>
        <v>0</v>
      </c>
      <c r="BF169" s="205">
        <f t="shared" si="25"/>
        <v>0</v>
      </c>
      <c r="BG169" s="205">
        <f t="shared" si="26"/>
        <v>0</v>
      </c>
      <c r="BH169" s="205">
        <f t="shared" si="27"/>
        <v>0</v>
      </c>
      <c r="BI169" s="205">
        <f t="shared" si="28"/>
        <v>0</v>
      </c>
      <c r="BJ169" s="18" t="s">
        <v>78</v>
      </c>
      <c r="BK169" s="205">
        <f t="shared" si="29"/>
        <v>0</v>
      </c>
      <c r="BL169" s="18" t="s">
        <v>169</v>
      </c>
      <c r="BM169" s="204" t="s">
        <v>1007</v>
      </c>
    </row>
    <row r="170" spans="1:65" s="2" customFormat="1" ht="16.5" customHeight="1">
      <c r="A170" s="35"/>
      <c r="B170" s="36"/>
      <c r="C170" s="193" t="s">
        <v>586</v>
      </c>
      <c r="D170" s="193" t="s">
        <v>164</v>
      </c>
      <c r="E170" s="194" t="s">
        <v>2656</v>
      </c>
      <c r="F170" s="195" t="s">
        <v>3521</v>
      </c>
      <c r="G170" s="196" t="s">
        <v>2204</v>
      </c>
      <c r="H170" s="197">
        <v>1</v>
      </c>
      <c r="I170" s="198"/>
      <c r="J170" s="199">
        <f t="shared" si="20"/>
        <v>0</v>
      </c>
      <c r="K170" s="195" t="s">
        <v>19</v>
      </c>
      <c r="L170" s="40"/>
      <c r="M170" s="200" t="s">
        <v>19</v>
      </c>
      <c r="N170" s="201" t="s">
        <v>42</v>
      </c>
      <c r="O170" s="65"/>
      <c r="P170" s="202">
        <f t="shared" si="21"/>
        <v>0</v>
      </c>
      <c r="Q170" s="202">
        <v>18250</v>
      </c>
      <c r="R170" s="202">
        <f t="shared" si="22"/>
        <v>18250</v>
      </c>
      <c r="S170" s="202">
        <v>0</v>
      </c>
      <c r="T170" s="203">
        <f t="shared" si="23"/>
        <v>0</v>
      </c>
      <c r="U170" s="35"/>
      <c r="V170" s="35"/>
      <c r="W170" s="35"/>
      <c r="X170" s="35"/>
      <c r="Y170" s="35"/>
      <c r="Z170" s="35"/>
      <c r="AA170" s="35"/>
      <c r="AB170" s="35"/>
      <c r="AC170" s="35"/>
      <c r="AD170" s="35"/>
      <c r="AE170" s="35"/>
      <c r="AR170" s="204" t="s">
        <v>169</v>
      </c>
      <c r="AT170" s="204" t="s">
        <v>164</v>
      </c>
      <c r="AU170" s="204" t="s">
        <v>78</v>
      </c>
      <c r="AY170" s="18" t="s">
        <v>162</v>
      </c>
      <c r="BE170" s="205">
        <f t="shared" si="24"/>
        <v>0</v>
      </c>
      <c r="BF170" s="205">
        <f t="shared" si="25"/>
        <v>0</v>
      </c>
      <c r="BG170" s="205">
        <f t="shared" si="26"/>
        <v>0</v>
      </c>
      <c r="BH170" s="205">
        <f t="shared" si="27"/>
        <v>0</v>
      </c>
      <c r="BI170" s="205">
        <f t="shared" si="28"/>
        <v>0</v>
      </c>
      <c r="BJ170" s="18" t="s">
        <v>78</v>
      </c>
      <c r="BK170" s="205">
        <f t="shared" si="29"/>
        <v>0</v>
      </c>
      <c r="BL170" s="18" t="s">
        <v>169</v>
      </c>
      <c r="BM170" s="204" t="s">
        <v>1017</v>
      </c>
    </row>
    <row r="171" spans="1:65" s="2" customFormat="1" ht="16.5" customHeight="1">
      <c r="A171" s="35"/>
      <c r="B171" s="36"/>
      <c r="C171" s="193" t="s">
        <v>592</v>
      </c>
      <c r="D171" s="193" t="s">
        <v>164</v>
      </c>
      <c r="E171" s="194" t="s">
        <v>2659</v>
      </c>
      <c r="F171" s="195" t="s">
        <v>3522</v>
      </c>
      <c r="G171" s="196" t="s">
        <v>2204</v>
      </c>
      <c r="H171" s="197">
        <v>1</v>
      </c>
      <c r="I171" s="198"/>
      <c r="J171" s="199">
        <f t="shared" si="20"/>
        <v>0</v>
      </c>
      <c r="K171" s="195" t="s">
        <v>19</v>
      </c>
      <c r="L171" s="40"/>
      <c r="M171" s="200" t="s">
        <v>19</v>
      </c>
      <c r="N171" s="201" t="s">
        <v>42</v>
      </c>
      <c r="O171" s="65"/>
      <c r="P171" s="202">
        <f t="shared" si="21"/>
        <v>0</v>
      </c>
      <c r="Q171" s="202">
        <v>7150</v>
      </c>
      <c r="R171" s="202">
        <f t="shared" si="22"/>
        <v>7150</v>
      </c>
      <c r="S171" s="202">
        <v>0</v>
      </c>
      <c r="T171" s="203">
        <f t="shared" si="23"/>
        <v>0</v>
      </c>
      <c r="U171" s="35"/>
      <c r="V171" s="35"/>
      <c r="W171" s="35"/>
      <c r="X171" s="35"/>
      <c r="Y171" s="35"/>
      <c r="Z171" s="35"/>
      <c r="AA171" s="35"/>
      <c r="AB171" s="35"/>
      <c r="AC171" s="35"/>
      <c r="AD171" s="35"/>
      <c r="AE171" s="35"/>
      <c r="AR171" s="204" t="s">
        <v>169</v>
      </c>
      <c r="AT171" s="204" t="s">
        <v>164</v>
      </c>
      <c r="AU171" s="204" t="s">
        <v>78</v>
      </c>
      <c r="AY171" s="18" t="s">
        <v>162</v>
      </c>
      <c r="BE171" s="205">
        <f t="shared" si="24"/>
        <v>0</v>
      </c>
      <c r="BF171" s="205">
        <f t="shared" si="25"/>
        <v>0</v>
      </c>
      <c r="BG171" s="205">
        <f t="shared" si="26"/>
        <v>0</v>
      </c>
      <c r="BH171" s="205">
        <f t="shared" si="27"/>
        <v>0</v>
      </c>
      <c r="BI171" s="205">
        <f t="shared" si="28"/>
        <v>0</v>
      </c>
      <c r="BJ171" s="18" t="s">
        <v>78</v>
      </c>
      <c r="BK171" s="205">
        <f t="shared" si="29"/>
        <v>0</v>
      </c>
      <c r="BL171" s="18" t="s">
        <v>169</v>
      </c>
      <c r="BM171" s="204" t="s">
        <v>1029</v>
      </c>
    </row>
    <row r="172" spans="1:65" s="2" customFormat="1" ht="16.5" customHeight="1">
      <c r="A172" s="35"/>
      <c r="B172" s="36"/>
      <c r="C172" s="193" t="s">
        <v>596</v>
      </c>
      <c r="D172" s="193" t="s">
        <v>164</v>
      </c>
      <c r="E172" s="194" t="s">
        <v>2662</v>
      </c>
      <c r="F172" s="195" t="s">
        <v>3523</v>
      </c>
      <c r="G172" s="196" t="s">
        <v>2204</v>
      </c>
      <c r="H172" s="197">
        <v>1</v>
      </c>
      <c r="I172" s="198"/>
      <c r="J172" s="199">
        <f t="shared" si="20"/>
        <v>0</v>
      </c>
      <c r="K172" s="195" t="s">
        <v>19</v>
      </c>
      <c r="L172" s="40"/>
      <c r="M172" s="200" t="s">
        <v>19</v>
      </c>
      <c r="N172" s="201" t="s">
        <v>42</v>
      </c>
      <c r="O172" s="65"/>
      <c r="P172" s="202">
        <f t="shared" si="21"/>
        <v>0</v>
      </c>
      <c r="Q172" s="202">
        <v>2780</v>
      </c>
      <c r="R172" s="202">
        <f t="shared" si="22"/>
        <v>2780</v>
      </c>
      <c r="S172" s="202">
        <v>0</v>
      </c>
      <c r="T172" s="203">
        <f t="shared" si="23"/>
        <v>0</v>
      </c>
      <c r="U172" s="35"/>
      <c r="V172" s="35"/>
      <c r="W172" s="35"/>
      <c r="X172" s="35"/>
      <c r="Y172" s="35"/>
      <c r="Z172" s="35"/>
      <c r="AA172" s="35"/>
      <c r="AB172" s="35"/>
      <c r="AC172" s="35"/>
      <c r="AD172" s="35"/>
      <c r="AE172" s="35"/>
      <c r="AR172" s="204" t="s">
        <v>169</v>
      </c>
      <c r="AT172" s="204" t="s">
        <v>164</v>
      </c>
      <c r="AU172" s="204" t="s">
        <v>78</v>
      </c>
      <c r="AY172" s="18" t="s">
        <v>162</v>
      </c>
      <c r="BE172" s="205">
        <f t="shared" si="24"/>
        <v>0</v>
      </c>
      <c r="BF172" s="205">
        <f t="shared" si="25"/>
        <v>0</v>
      </c>
      <c r="BG172" s="205">
        <f t="shared" si="26"/>
        <v>0</v>
      </c>
      <c r="BH172" s="205">
        <f t="shared" si="27"/>
        <v>0</v>
      </c>
      <c r="BI172" s="205">
        <f t="shared" si="28"/>
        <v>0</v>
      </c>
      <c r="BJ172" s="18" t="s">
        <v>78</v>
      </c>
      <c r="BK172" s="205">
        <f t="shared" si="29"/>
        <v>0</v>
      </c>
      <c r="BL172" s="18" t="s">
        <v>169</v>
      </c>
      <c r="BM172" s="204" t="s">
        <v>1039</v>
      </c>
    </row>
    <row r="173" spans="1:65" s="2" customFormat="1" ht="16.5" customHeight="1">
      <c r="A173" s="35"/>
      <c r="B173" s="36"/>
      <c r="C173" s="193" t="s">
        <v>601</v>
      </c>
      <c r="D173" s="193" t="s">
        <v>164</v>
      </c>
      <c r="E173" s="194" t="s">
        <v>2665</v>
      </c>
      <c r="F173" s="195" t="s">
        <v>3524</v>
      </c>
      <c r="G173" s="196" t="s">
        <v>2204</v>
      </c>
      <c r="H173" s="197">
        <v>1</v>
      </c>
      <c r="I173" s="198"/>
      <c r="J173" s="199">
        <f t="shared" si="20"/>
        <v>0</v>
      </c>
      <c r="K173" s="195" t="s">
        <v>19</v>
      </c>
      <c r="L173" s="40"/>
      <c r="M173" s="200" t="s">
        <v>19</v>
      </c>
      <c r="N173" s="201" t="s">
        <v>42</v>
      </c>
      <c r="O173" s="65"/>
      <c r="P173" s="202">
        <f t="shared" si="21"/>
        <v>0</v>
      </c>
      <c r="Q173" s="202">
        <v>3500</v>
      </c>
      <c r="R173" s="202">
        <f t="shared" si="22"/>
        <v>3500</v>
      </c>
      <c r="S173" s="202">
        <v>0</v>
      </c>
      <c r="T173" s="203">
        <f t="shared" si="23"/>
        <v>0</v>
      </c>
      <c r="U173" s="35"/>
      <c r="V173" s="35"/>
      <c r="W173" s="35"/>
      <c r="X173" s="35"/>
      <c r="Y173" s="35"/>
      <c r="Z173" s="35"/>
      <c r="AA173" s="35"/>
      <c r="AB173" s="35"/>
      <c r="AC173" s="35"/>
      <c r="AD173" s="35"/>
      <c r="AE173" s="35"/>
      <c r="AR173" s="204" t="s">
        <v>169</v>
      </c>
      <c r="AT173" s="204" t="s">
        <v>164</v>
      </c>
      <c r="AU173" s="204" t="s">
        <v>78</v>
      </c>
      <c r="AY173" s="18" t="s">
        <v>162</v>
      </c>
      <c r="BE173" s="205">
        <f t="shared" si="24"/>
        <v>0</v>
      </c>
      <c r="BF173" s="205">
        <f t="shared" si="25"/>
        <v>0</v>
      </c>
      <c r="BG173" s="205">
        <f t="shared" si="26"/>
        <v>0</v>
      </c>
      <c r="BH173" s="205">
        <f t="shared" si="27"/>
        <v>0</v>
      </c>
      <c r="BI173" s="205">
        <f t="shared" si="28"/>
        <v>0</v>
      </c>
      <c r="BJ173" s="18" t="s">
        <v>78</v>
      </c>
      <c r="BK173" s="205">
        <f t="shared" si="29"/>
        <v>0</v>
      </c>
      <c r="BL173" s="18" t="s">
        <v>169</v>
      </c>
      <c r="BM173" s="204" t="s">
        <v>1049</v>
      </c>
    </row>
    <row r="174" spans="1:65" s="2" customFormat="1" ht="16.5" customHeight="1">
      <c r="A174" s="35"/>
      <c r="B174" s="36"/>
      <c r="C174" s="193" t="s">
        <v>608</v>
      </c>
      <c r="D174" s="193" t="s">
        <v>164</v>
      </c>
      <c r="E174" s="194" t="s">
        <v>2668</v>
      </c>
      <c r="F174" s="195" t="s">
        <v>3525</v>
      </c>
      <c r="G174" s="196" t="s">
        <v>2204</v>
      </c>
      <c r="H174" s="197">
        <v>1</v>
      </c>
      <c r="I174" s="198"/>
      <c r="J174" s="199">
        <f t="shared" si="20"/>
        <v>0</v>
      </c>
      <c r="K174" s="195" t="s">
        <v>19</v>
      </c>
      <c r="L174" s="40"/>
      <c r="M174" s="200" t="s">
        <v>19</v>
      </c>
      <c r="N174" s="201" t="s">
        <v>42</v>
      </c>
      <c r="O174" s="65"/>
      <c r="P174" s="202">
        <f t="shared" si="21"/>
        <v>0</v>
      </c>
      <c r="Q174" s="202">
        <v>2100</v>
      </c>
      <c r="R174" s="202">
        <f t="shared" si="22"/>
        <v>2100</v>
      </c>
      <c r="S174" s="202">
        <v>0</v>
      </c>
      <c r="T174" s="203">
        <f t="shared" si="23"/>
        <v>0</v>
      </c>
      <c r="U174" s="35"/>
      <c r="V174" s="35"/>
      <c r="W174" s="35"/>
      <c r="X174" s="35"/>
      <c r="Y174" s="35"/>
      <c r="Z174" s="35"/>
      <c r="AA174" s="35"/>
      <c r="AB174" s="35"/>
      <c r="AC174" s="35"/>
      <c r="AD174" s="35"/>
      <c r="AE174" s="35"/>
      <c r="AR174" s="204" t="s">
        <v>169</v>
      </c>
      <c r="AT174" s="204" t="s">
        <v>164</v>
      </c>
      <c r="AU174" s="204" t="s">
        <v>78</v>
      </c>
      <c r="AY174" s="18" t="s">
        <v>162</v>
      </c>
      <c r="BE174" s="205">
        <f t="shared" si="24"/>
        <v>0</v>
      </c>
      <c r="BF174" s="205">
        <f t="shared" si="25"/>
        <v>0</v>
      </c>
      <c r="BG174" s="205">
        <f t="shared" si="26"/>
        <v>0</v>
      </c>
      <c r="BH174" s="205">
        <f t="shared" si="27"/>
        <v>0</v>
      </c>
      <c r="BI174" s="205">
        <f t="shared" si="28"/>
        <v>0</v>
      </c>
      <c r="BJ174" s="18" t="s">
        <v>78</v>
      </c>
      <c r="BK174" s="205">
        <f t="shared" si="29"/>
        <v>0</v>
      </c>
      <c r="BL174" s="18" t="s">
        <v>169</v>
      </c>
      <c r="BM174" s="204" t="s">
        <v>1059</v>
      </c>
    </row>
    <row r="175" spans="1:65" s="2" customFormat="1" ht="16.5" customHeight="1">
      <c r="A175" s="35"/>
      <c r="B175" s="36"/>
      <c r="C175" s="193" t="s">
        <v>614</v>
      </c>
      <c r="D175" s="193" t="s">
        <v>164</v>
      </c>
      <c r="E175" s="194" t="s">
        <v>2671</v>
      </c>
      <c r="F175" s="195" t="s">
        <v>3526</v>
      </c>
      <c r="G175" s="196" t="s">
        <v>2204</v>
      </c>
      <c r="H175" s="197">
        <v>1</v>
      </c>
      <c r="I175" s="198"/>
      <c r="J175" s="199">
        <f t="shared" si="20"/>
        <v>0</v>
      </c>
      <c r="K175" s="195" t="s">
        <v>19</v>
      </c>
      <c r="L175" s="40"/>
      <c r="M175" s="200" t="s">
        <v>19</v>
      </c>
      <c r="N175" s="201" t="s">
        <v>42</v>
      </c>
      <c r="O175" s="65"/>
      <c r="P175" s="202">
        <f t="shared" si="21"/>
        <v>0</v>
      </c>
      <c r="Q175" s="202">
        <v>3700</v>
      </c>
      <c r="R175" s="202">
        <f t="shared" si="22"/>
        <v>3700</v>
      </c>
      <c r="S175" s="202">
        <v>0</v>
      </c>
      <c r="T175" s="203">
        <f t="shared" si="23"/>
        <v>0</v>
      </c>
      <c r="U175" s="35"/>
      <c r="V175" s="35"/>
      <c r="W175" s="35"/>
      <c r="X175" s="35"/>
      <c r="Y175" s="35"/>
      <c r="Z175" s="35"/>
      <c r="AA175" s="35"/>
      <c r="AB175" s="35"/>
      <c r="AC175" s="35"/>
      <c r="AD175" s="35"/>
      <c r="AE175" s="35"/>
      <c r="AR175" s="204" t="s">
        <v>169</v>
      </c>
      <c r="AT175" s="204" t="s">
        <v>164</v>
      </c>
      <c r="AU175" s="204" t="s">
        <v>78</v>
      </c>
      <c r="AY175" s="18" t="s">
        <v>162</v>
      </c>
      <c r="BE175" s="205">
        <f t="shared" si="24"/>
        <v>0</v>
      </c>
      <c r="BF175" s="205">
        <f t="shared" si="25"/>
        <v>0</v>
      </c>
      <c r="BG175" s="205">
        <f t="shared" si="26"/>
        <v>0</v>
      </c>
      <c r="BH175" s="205">
        <f t="shared" si="27"/>
        <v>0</v>
      </c>
      <c r="BI175" s="205">
        <f t="shared" si="28"/>
        <v>0</v>
      </c>
      <c r="BJ175" s="18" t="s">
        <v>78</v>
      </c>
      <c r="BK175" s="205">
        <f t="shared" si="29"/>
        <v>0</v>
      </c>
      <c r="BL175" s="18" t="s">
        <v>169</v>
      </c>
      <c r="BM175" s="204" t="s">
        <v>1069</v>
      </c>
    </row>
    <row r="176" spans="1:65" s="2" customFormat="1" ht="16.5" customHeight="1">
      <c r="A176" s="35"/>
      <c r="B176" s="36"/>
      <c r="C176" s="193" t="s">
        <v>618</v>
      </c>
      <c r="D176" s="193" t="s">
        <v>164</v>
      </c>
      <c r="E176" s="194" t="s">
        <v>2673</v>
      </c>
      <c r="F176" s="195" t="s">
        <v>3527</v>
      </c>
      <c r="G176" s="196" t="s">
        <v>2204</v>
      </c>
      <c r="H176" s="197">
        <v>1</v>
      </c>
      <c r="I176" s="198"/>
      <c r="J176" s="199">
        <f t="shared" si="20"/>
        <v>0</v>
      </c>
      <c r="K176" s="195" t="s">
        <v>19</v>
      </c>
      <c r="L176" s="40"/>
      <c r="M176" s="200" t="s">
        <v>19</v>
      </c>
      <c r="N176" s="201" t="s">
        <v>42</v>
      </c>
      <c r="O176" s="65"/>
      <c r="P176" s="202">
        <f t="shared" si="21"/>
        <v>0</v>
      </c>
      <c r="Q176" s="202">
        <v>2100</v>
      </c>
      <c r="R176" s="202">
        <f t="shared" si="22"/>
        <v>2100</v>
      </c>
      <c r="S176" s="202">
        <v>0</v>
      </c>
      <c r="T176" s="203">
        <f t="shared" si="23"/>
        <v>0</v>
      </c>
      <c r="U176" s="35"/>
      <c r="V176" s="35"/>
      <c r="W176" s="35"/>
      <c r="X176" s="35"/>
      <c r="Y176" s="35"/>
      <c r="Z176" s="35"/>
      <c r="AA176" s="35"/>
      <c r="AB176" s="35"/>
      <c r="AC176" s="35"/>
      <c r="AD176" s="35"/>
      <c r="AE176" s="35"/>
      <c r="AR176" s="204" t="s">
        <v>169</v>
      </c>
      <c r="AT176" s="204" t="s">
        <v>164</v>
      </c>
      <c r="AU176" s="204" t="s">
        <v>78</v>
      </c>
      <c r="AY176" s="18" t="s">
        <v>162</v>
      </c>
      <c r="BE176" s="205">
        <f t="shared" si="24"/>
        <v>0</v>
      </c>
      <c r="BF176" s="205">
        <f t="shared" si="25"/>
        <v>0</v>
      </c>
      <c r="BG176" s="205">
        <f t="shared" si="26"/>
        <v>0</v>
      </c>
      <c r="BH176" s="205">
        <f t="shared" si="27"/>
        <v>0</v>
      </c>
      <c r="BI176" s="205">
        <f t="shared" si="28"/>
        <v>0</v>
      </c>
      <c r="BJ176" s="18" t="s">
        <v>78</v>
      </c>
      <c r="BK176" s="205">
        <f t="shared" si="29"/>
        <v>0</v>
      </c>
      <c r="BL176" s="18" t="s">
        <v>169</v>
      </c>
      <c r="BM176" s="204" t="s">
        <v>1078</v>
      </c>
    </row>
    <row r="177" spans="1:65" s="2" customFormat="1" ht="16.5" customHeight="1">
      <c r="A177" s="35"/>
      <c r="B177" s="36"/>
      <c r="C177" s="193" t="s">
        <v>622</v>
      </c>
      <c r="D177" s="193" t="s">
        <v>164</v>
      </c>
      <c r="E177" s="194" t="s">
        <v>3528</v>
      </c>
      <c r="F177" s="195" t="s">
        <v>3529</v>
      </c>
      <c r="G177" s="196" t="s">
        <v>2204</v>
      </c>
      <c r="H177" s="197">
        <v>2</v>
      </c>
      <c r="I177" s="198"/>
      <c r="J177" s="199">
        <f t="shared" si="20"/>
        <v>0</v>
      </c>
      <c r="K177" s="195" t="s">
        <v>19</v>
      </c>
      <c r="L177" s="40"/>
      <c r="M177" s="200" t="s">
        <v>19</v>
      </c>
      <c r="N177" s="201" t="s">
        <v>42</v>
      </c>
      <c r="O177" s="65"/>
      <c r="P177" s="202">
        <f t="shared" si="21"/>
        <v>0</v>
      </c>
      <c r="Q177" s="202">
        <v>1300</v>
      </c>
      <c r="R177" s="202">
        <f t="shared" si="22"/>
        <v>2600</v>
      </c>
      <c r="S177" s="202">
        <v>0</v>
      </c>
      <c r="T177" s="203">
        <f t="shared" si="23"/>
        <v>0</v>
      </c>
      <c r="U177" s="35"/>
      <c r="V177" s="35"/>
      <c r="W177" s="35"/>
      <c r="X177" s="35"/>
      <c r="Y177" s="35"/>
      <c r="Z177" s="35"/>
      <c r="AA177" s="35"/>
      <c r="AB177" s="35"/>
      <c r="AC177" s="35"/>
      <c r="AD177" s="35"/>
      <c r="AE177" s="35"/>
      <c r="AR177" s="204" t="s">
        <v>169</v>
      </c>
      <c r="AT177" s="204" t="s">
        <v>164</v>
      </c>
      <c r="AU177" s="204" t="s">
        <v>78</v>
      </c>
      <c r="AY177" s="18" t="s">
        <v>162</v>
      </c>
      <c r="BE177" s="205">
        <f t="shared" si="24"/>
        <v>0</v>
      </c>
      <c r="BF177" s="205">
        <f t="shared" si="25"/>
        <v>0</v>
      </c>
      <c r="BG177" s="205">
        <f t="shared" si="26"/>
        <v>0</v>
      </c>
      <c r="BH177" s="205">
        <f t="shared" si="27"/>
        <v>0</v>
      </c>
      <c r="BI177" s="205">
        <f t="shared" si="28"/>
        <v>0</v>
      </c>
      <c r="BJ177" s="18" t="s">
        <v>78</v>
      </c>
      <c r="BK177" s="205">
        <f t="shared" si="29"/>
        <v>0</v>
      </c>
      <c r="BL177" s="18" t="s">
        <v>169</v>
      </c>
      <c r="BM177" s="204" t="s">
        <v>1096</v>
      </c>
    </row>
    <row r="178" spans="1:65" s="2" customFormat="1" ht="21.75" customHeight="1">
      <c r="A178" s="35"/>
      <c r="B178" s="36"/>
      <c r="C178" s="193" t="s">
        <v>631</v>
      </c>
      <c r="D178" s="193" t="s">
        <v>164</v>
      </c>
      <c r="E178" s="194" t="s">
        <v>2676</v>
      </c>
      <c r="F178" s="195" t="s">
        <v>3530</v>
      </c>
      <c r="G178" s="196" t="s">
        <v>2204</v>
      </c>
      <c r="H178" s="197">
        <v>1</v>
      </c>
      <c r="I178" s="198"/>
      <c r="J178" s="199">
        <f t="shared" ref="J178:J209" si="30">ROUND(I178*H178,2)</f>
        <v>0</v>
      </c>
      <c r="K178" s="195" t="s">
        <v>19</v>
      </c>
      <c r="L178" s="40"/>
      <c r="M178" s="200" t="s">
        <v>19</v>
      </c>
      <c r="N178" s="201" t="s">
        <v>42</v>
      </c>
      <c r="O178" s="65"/>
      <c r="P178" s="202">
        <f t="shared" ref="P178:P209" si="31">O178*H178</f>
        <v>0</v>
      </c>
      <c r="Q178" s="202">
        <v>11850</v>
      </c>
      <c r="R178" s="202">
        <f t="shared" ref="R178:R209" si="32">Q178*H178</f>
        <v>11850</v>
      </c>
      <c r="S178" s="202">
        <v>0</v>
      </c>
      <c r="T178" s="203">
        <f t="shared" ref="T178:T209" si="33">S178*H178</f>
        <v>0</v>
      </c>
      <c r="U178" s="35"/>
      <c r="V178" s="35"/>
      <c r="W178" s="35"/>
      <c r="X178" s="35"/>
      <c r="Y178" s="35"/>
      <c r="Z178" s="35"/>
      <c r="AA178" s="35"/>
      <c r="AB178" s="35"/>
      <c r="AC178" s="35"/>
      <c r="AD178" s="35"/>
      <c r="AE178" s="35"/>
      <c r="AR178" s="204" t="s">
        <v>169</v>
      </c>
      <c r="AT178" s="204" t="s">
        <v>164</v>
      </c>
      <c r="AU178" s="204" t="s">
        <v>78</v>
      </c>
      <c r="AY178" s="18" t="s">
        <v>162</v>
      </c>
      <c r="BE178" s="205">
        <f t="shared" ref="BE178:BE209" si="34">IF(N178="základní",J178,0)</f>
        <v>0</v>
      </c>
      <c r="BF178" s="205">
        <f t="shared" ref="BF178:BF209" si="35">IF(N178="snížená",J178,0)</f>
        <v>0</v>
      </c>
      <c r="BG178" s="205">
        <f t="shared" ref="BG178:BG209" si="36">IF(N178="zákl. přenesená",J178,0)</f>
        <v>0</v>
      </c>
      <c r="BH178" s="205">
        <f t="shared" ref="BH178:BH209" si="37">IF(N178="sníž. přenesená",J178,0)</f>
        <v>0</v>
      </c>
      <c r="BI178" s="205">
        <f t="shared" ref="BI178:BI209" si="38">IF(N178="nulová",J178,0)</f>
        <v>0</v>
      </c>
      <c r="BJ178" s="18" t="s">
        <v>78</v>
      </c>
      <c r="BK178" s="205">
        <f t="shared" ref="BK178:BK209" si="39">ROUND(I178*H178,2)</f>
        <v>0</v>
      </c>
      <c r="BL178" s="18" t="s">
        <v>169</v>
      </c>
      <c r="BM178" s="204" t="s">
        <v>1107</v>
      </c>
    </row>
    <row r="179" spans="1:65" s="2" customFormat="1" ht="16.5" customHeight="1">
      <c r="A179" s="35"/>
      <c r="B179" s="36"/>
      <c r="C179" s="193" t="s">
        <v>636</v>
      </c>
      <c r="D179" s="193" t="s">
        <v>164</v>
      </c>
      <c r="E179" s="194" t="s">
        <v>2678</v>
      </c>
      <c r="F179" s="195" t="s">
        <v>3531</v>
      </c>
      <c r="G179" s="196" t="s">
        <v>2204</v>
      </c>
      <c r="H179" s="197">
        <v>1</v>
      </c>
      <c r="I179" s="198"/>
      <c r="J179" s="199">
        <f t="shared" si="30"/>
        <v>0</v>
      </c>
      <c r="K179" s="195" t="s">
        <v>19</v>
      </c>
      <c r="L179" s="40"/>
      <c r="M179" s="200" t="s">
        <v>19</v>
      </c>
      <c r="N179" s="201" t="s">
        <v>42</v>
      </c>
      <c r="O179" s="65"/>
      <c r="P179" s="202">
        <f t="shared" si="31"/>
        <v>0</v>
      </c>
      <c r="Q179" s="202">
        <v>22376</v>
      </c>
      <c r="R179" s="202">
        <f t="shared" si="32"/>
        <v>22376</v>
      </c>
      <c r="S179" s="202">
        <v>0</v>
      </c>
      <c r="T179" s="203">
        <f t="shared" si="33"/>
        <v>0</v>
      </c>
      <c r="U179" s="35"/>
      <c r="V179" s="35"/>
      <c r="W179" s="35"/>
      <c r="X179" s="35"/>
      <c r="Y179" s="35"/>
      <c r="Z179" s="35"/>
      <c r="AA179" s="35"/>
      <c r="AB179" s="35"/>
      <c r="AC179" s="35"/>
      <c r="AD179" s="35"/>
      <c r="AE179" s="35"/>
      <c r="AR179" s="204" t="s">
        <v>169</v>
      </c>
      <c r="AT179" s="204" t="s">
        <v>164</v>
      </c>
      <c r="AU179" s="204" t="s">
        <v>78</v>
      </c>
      <c r="AY179" s="18" t="s">
        <v>162</v>
      </c>
      <c r="BE179" s="205">
        <f t="shared" si="34"/>
        <v>0</v>
      </c>
      <c r="BF179" s="205">
        <f t="shared" si="35"/>
        <v>0</v>
      </c>
      <c r="BG179" s="205">
        <f t="shared" si="36"/>
        <v>0</v>
      </c>
      <c r="BH179" s="205">
        <f t="shared" si="37"/>
        <v>0</v>
      </c>
      <c r="BI179" s="205">
        <f t="shared" si="38"/>
        <v>0</v>
      </c>
      <c r="BJ179" s="18" t="s">
        <v>78</v>
      </c>
      <c r="BK179" s="205">
        <f t="shared" si="39"/>
        <v>0</v>
      </c>
      <c r="BL179" s="18" t="s">
        <v>169</v>
      </c>
      <c r="BM179" s="204" t="s">
        <v>1117</v>
      </c>
    </row>
    <row r="180" spans="1:65" s="2" customFormat="1" ht="16.5" customHeight="1">
      <c r="A180" s="35"/>
      <c r="B180" s="36"/>
      <c r="C180" s="193" t="s">
        <v>643</v>
      </c>
      <c r="D180" s="193" t="s">
        <v>164</v>
      </c>
      <c r="E180" s="194" t="s">
        <v>3495</v>
      </c>
      <c r="F180" s="195" t="s">
        <v>3496</v>
      </c>
      <c r="G180" s="196" t="s">
        <v>2204</v>
      </c>
      <c r="H180" s="197">
        <v>1</v>
      </c>
      <c r="I180" s="198"/>
      <c r="J180" s="199">
        <f t="shared" si="30"/>
        <v>0</v>
      </c>
      <c r="K180" s="195" t="s">
        <v>19</v>
      </c>
      <c r="L180" s="40"/>
      <c r="M180" s="200" t="s">
        <v>19</v>
      </c>
      <c r="N180" s="201" t="s">
        <v>42</v>
      </c>
      <c r="O180" s="65"/>
      <c r="P180" s="202">
        <f t="shared" si="31"/>
        <v>0</v>
      </c>
      <c r="Q180" s="202">
        <v>539</v>
      </c>
      <c r="R180" s="202">
        <f t="shared" si="32"/>
        <v>539</v>
      </c>
      <c r="S180" s="202">
        <v>0</v>
      </c>
      <c r="T180" s="203">
        <f t="shared" si="33"/>
        <v>0</v>
      </c>
      <c r="U180" s="35"/>
      <c r="V180" s="35"/>
      <c r="W180" s="35"/>
      <c r="X180" s="35"/>
      <c r="Y180" s="35"/>
      <c r="Z180" s="35"/>
      <c r="AA180" s="35"/>
      <c r="AB180" s="35"/>
      <c r="AC180" s="35"/>
      <c r="AD180" s="35"/>
      <c r="AE180" s="35"/>
      <c r="AR180" s="204" t="s">
        <v>169</v>
      </c>
      <c r="AT180" s="204" t="s">
        <v>164</v>
      </c>
      <c r="AU180" s="204" t="s">
        <v>78</v>
      </c>
      <c r="AY180" s="18" t="s">
        <v>162</v>
      </c>
      <c r="BE180" s="205">
        <f t="shared" si="34"/>
        <v>0</v>
      </c>
      <c r="BF180" s="205">
        <f t="shared" si="35"/>
        <v>0</v>
      </c>
      <c r="BG180" s="205">
        <f t="shared" si="36"/>
        <v>0</v>
      </c>
      <c r="BH180" s="205">
        <f t="shared" si="37"/>
        <v>0</v>
      </c>
      <c r="BI180" s="205">
        <f t="shared" si="38"/>
        <v>0</v>
      </c>
      <c r="BJ180" s="18" t="s">
        <v>78</v>
      </c>
      <c r="BK180" s="205">
        <f t="shared" si="39"/>
        <v>0</v>
      </c>
      <c r="BL180" s="18" t="s">
        <v>169</v>
      </c>
      <c r="BM180" s="204" t="s">
        <v>1126</v>
      </c>
    </row>
    <row r="181" spans="1:65" s="2" customFormat="1" ht="16.5" customHeight="1">
      <c r="A181" s="35"/>
      <c r="B181" s="36"/>
      <c r="C181" s="193" t="s">
        <v>658</v>
      </c>
      <c r="D181" s="193" t="s">
        <v>164</v>
      </c>
      <c r="E181" s="194" t="s">
        <v>2680</v>
      </c>
      <c r="F181" s="195" t="s">
        <v>3532</v>
      </c>
      <c r="G181" s="196" t="s">
        <v>2204</v>
      </c>
      <c r="H181" s="197">
        <v>1</v>
      </c>
      <c r="I181" s="198"/>
      <c r="J181" s="199">
        <f t="shared" si="30"/>
        <v>0</v>
      </c>
      <c r="K181" s="195" t="s">
        <v>19</v>
      </c>
      <c r="L181" s="40"/>
      <c r="M181" s="200" t="s">
        <v>19</v>
      </c>
      <c r="N181" s="201" t="s">
        <v>42</v>
      </c>
      <c r="O181" s="65"/>
      <c r="P181" s="202">
        <f t="shared" si="31"/>
        <v>0</v>
      </c>
      <c r="Q181" s="202">
        <v>9680</v>
      </c>
      <c r="R181" s="202">
        <f t="shared" si="32"/>
        <v>9680</v>
      </c>
      <c r="S181" s="202">
        <v>0</v>
      </c>
      <c r="T181" s="203">
        <f t="shared" si="33"/>
        <v>0</v>
      </c>
      <c r="U181" s="35"/>
      <c r="V181" s="35"/>
      <c r="W181" s="35"/>
      <c r="X181" s="35"/>
      <c r="Y181" s="35"/>
      <c r="Z181" s="35"/>
      <c r="AA181" s="35"/>
      <c r="AB181" s="35"/>
      <c r="AC181" s="35"/>
      <c r="AD181" s="35"/>
      <c r="AE181" s="35"/>
      <c r="AR181" s="204" t="s">
        <v>169</v>
      </c>
      <c r="AT181" s="204" t="s">
        <v>164</v>
      </c>
      <c r="AU181" s="204" t="s">
        <v>78</v>
      </c>
      <c r="AY181" s="18" t="s">
        <v>162</v>
      </c>
      <c r="BE181" s="205">
        <f t="shared" si="34"/>
        <v>0</v>
      </c>
      <c r="BF181" s="205">
        <f t="shared" si="35"/>
        <v>0</v>
      </c>
      <c r="BG181" s="205">
        <f t="shared" si="36"/>
        <v>0</v>
      </c>
      <c r="BH181" s="205">
        <f t="shared" si="37"/>
        <v>0</v>
      </c>
      <c r="BI181" s="205">
        <f t="shared" si="38"/>
        <v>0</v>
      </c>
      <c r="BJ181" s="18" t="s">
        <v>78</v>
      </c>
      <c r="BK181" s="205">
        <f t="shared" si="39"/>
        <v>0</v>
      </c>
      <c r="BL181" s="18" t="s">
        <v>169</v>
      </c>
      <c r="BM181" s="204" t="s">
        <v>1137</v>
      </c>
    </row>
    <row r="182" spans="1:65" s="2" customFormat="1" ht="16.5" customHeight="1">
      <c r="A182" s="35"/>
      <c r="B182" s="36"/>
      <c r="C182" s="193" t="s">
        <v>674</v>
      </c>
      <c r="D182" s="193" t="s">
        <v>164</v>
      </c>
      <c r="E182" s="194" t="s">
        <v>3498</v>
      </c>
      <c r="F182" s="195" t="s">
        <v>3499</v>
      </c>
      <c r="G182" s="196" t="s">
        <v>2204</v>
      </c>
      <c r="H182" s="197">
        <v>1</v>
      </c>
      <c r="I182" s="198"/>
      <c r="J182" s="199">
        <f t="shared" si="30"/>
        <v>0</v>
      </c>
      <c r="K182" s="195" t="s">
        <v>19</v>
      </c>
      <c r="L182" s="40"/>
      <c r="M182" s="200" t="s">
        <v>19</v>
      </c>
      <c r="N182" s="201" t="s">
        <v>42</v>
      </c>
      <c r="O182" s="65"/>
      <c r="P182" s="202">
        <f t="shared" si="31"/>
        <v>0</v>
      </c>
      <c r="Q182" s="202">
        <v>601</v>
      </c>
      <c r="R182" s="202">
        <f t="shared" si="32"/>
        <v>601</v>
      </c>
      <c r="S182" s="202">
        <v>0</v>
      </c>
      <c r="T182" s="203">
        <f t="shared" si="33"/>
        <v>0</v>
      </c>
      <c r="U182" s="35"/>
      <c r="V182" s="35"/>
      <c r="W182" s="35"/>
      <c r="X182" s="35"/>
      <c r="Y182" s="35"/>
      <c r="Z182" s="35"/>
      <c r="AA182" s="35"/>
      <c r="AB182" s="35"/>
      <c r="AC182" s="35"/>
      <c r="AD182" s="35"/>
      <c r="AE182" s="35"/>
      <c r="AR182" s="204" t="s">
        <v>169</v>
      </c>
      <c r="AT182" s="204" t="s">
        <v>164</v>
      </c>
      <c r="AU182" s="204" t="s">
        <v>78</v>
      </c>
      <c r="AY182" s="18" t="s">
        <v>162</v>
      </c>
      <c r="BE182" s="205">
        <f t="shared" si="34"/>
        <v>0</v>
      </c>
      <c r="BF182" s="205">
        <f t="shared" si="35"/>
        <v>0</v>
      </c>
      <c r="BG182" s="205">
        <f t="shared" si="36"/>
        <v>0</v>
      </c>
      <c r="BH182" s="205">
        <f t="shared" si="37"/>
        <v>0</v>
      </c>
      <c r="BI182" s="205">
        <f t="shared" si="38"/>
        <v>0</v>
      </c>
      <c r="BJ182" s="18" t="s">
        <v>78</v>
      </c>
      <c r="BK182" s="205">
        <f t="shared" si="39"/>
        <v>0</v>
      </c>
      <c r="BL182" s="18" t="s">
        <v>169</v>
      </c>
      <c r="BM182" s="204" t="s">
        <v>1148</v>
      </c>
    </row>
    <row r="183" spans="1:65" s="2" customFormat="1" ht="16.5" customHeight="1">
      <c r="A183" s="35"/>
      <c r="B183" s="36"/>
      <c r="C183" s="193" t="s">
        <v>678</v>
      </c>
      <c r="D183" s="193" t="s">
        <v>164</v>
      </c>
      <c r="E183" s="194" t="s">
        <v>2682</v>
      </c>
      <c r="F183" s="195" t="s">
        <v>3533</v>
      </c>
      <c r="G183" s="196" t="s">
        <v>2204</v>
      </c>
      <c r="H183" s="197">
        <v>1</v>
      </c>
      <c r="I183" s="198"/>
      <c r="J183" s="199">
        <f t="shared" si="30"/>
        <v>0</v>
      </c>
      <c r="K183" s="195" t="s">
        <v>19</v>
      </c>
      <c r="L183" s="40"/>
      <c r="M183" s="200" t="s">
        <v>19</v>
      </c>
      <c r="N183" s="201" t="s">
        <v>42</v>
      </c>
      <c r="O183" s="65"/>
      <c r="P183" s="202">
        <f t="shared" si="31"/>
        <v>0</v>
      </c>
      <c r="Q183" s="202">
        <v>8762</v>
      </c>
      <c r="R183" s="202">
        <f t="shared" si="32"/>
        <v>8762</v>
      </c>
      <c r="S183" s="202">
        <v>0</v>
      </c>
      <c r="T183" s="203">
        <f t="shared" si="33"/>
        <v>0</v>
      </c>
      <c r="U183" s="35"/>
      <c r="V183" s="35"/>
      <c r="W183" s="35"/>
      <c r="X183" s="35"/>
      <c r="Y183" s="35"/>
      <c r="Z183" s="35"/>
      <c r="AA183" s="35"/>
      <c r="AB183" s="35"/>
      <c r="AC183" s="35"/>
      <c r="AD183" s="35"/>
      <c r="AE183" s="35"/>
      <c r="AR183" s="204" t="s">
        <v>169</v>
      </c>
      <c r="AT183" s="204" t="s">
        <v>164</v>
      </c>
      <c r="AU183" s="204" t="s">
        <v>78</v>
      </c>
      <c r="AY183" s="18" t="s">
        <v>162</v>
      </c>
      <c r="BE183" s="205">
        <f t="shared" si="34"/>
        <v>0</v>
      </c>
      <c r="BF183" s="205">
        <f t="shared" si="35"/>
        <v>0</v>
      </c>
      <c r="BG183" s="205">
        <f t="shared" si="36"/>
        <v>0</v>
      </c>
      <c r="BH183" s="205">
        <f t="shared" si="37"/>
        <v>0</v>
      </c>
      <c r="BI183" s="205">
        <f t="shared" si="38"/>
        <v>0</v>
      </c>
      <c r="BJ183" s="18" t="s">
        <v>78</v>
      </c>
      <c r="BK183" s="205">
        <f t="shared" si="39"/>
        <v>0</v>
      </c>
      <c r="BL183" s="18" t="s">
        <v>169</v>
      </c>
      <c r="BM183" s="204" t="s">
        <v>1159</v>
      </c>
    </row>
    <row r="184" spans="1:65" s="2" customFormat="1" ht="16.5" customHeight="1">
      <c r="A184" s="35"/>
      <c r="B184" s="36"/>
      <c r="C184" s="193" t="s">
        <v>683</v>
      </c>
      <c r="D184" s="193" t="s">
        <v>164</v>
      </c>
      <c r="E184" s="194" t="s">
        <v>3534</v>
      </c>
      <c r="F184" s="195" t="s">
        <v>3535</v>
      </c>
      <c r="G184" s="196" t="s">
        <v>2204</v>
      </c>
      <c r="H184" s="197">
        <v>1</v>
      </c>
      <c r="I184" s="198"/>
      <c r="J184" s="199">
        <f t="shared" si="30"/>
        <v>0</v>
      </c>
      <c r="K184" s="195" t="s">
        <v>19</v>
      </c>
      <c r="L184" s="40"/>
      <c r="M184" s="200" t="s">
        <v>19</v>
      </c>
      <c r="N184" s="201" t="s">
        <v>42</v>
      </c>
      <c r="O184" s="65"/>
      <c r="P184" s="202">
        <f t="shared" si="31"/>
        <v>0</v>
      </c>
      <c r="Q184" s="202">
        <v>681</v>
      </c>
      <c r="R184" s="202">
        <f t="shared" si="32"/>
        <v>681</v>
      </c>
      <c r="S184" s="202">
        <v>0</v>
      </c>
      <c r="T184" s="203">
        <f t="shared" si="33"/>
        <v>0</v>
      </c>
      <c r="U184" s="35"/>
      <c r="V184" s="35"/>
      <c r="W184" s="35"/>
      <c r="X184" s="35"/>
      <c r="Y184" s="35"/>
      <c r="Z184" s="35"/>
      <c r="AA184" s="35"/>
      <c r="AB184" s="35"/>
      <c r="AC184" s="35"/>
      <c r="AD184" s="35"/>
      <c r="AE184" s="35"/>
      <c r="AR184" s="204" t="s">
        <v>169</v>
      </c>
      <c r="AT184" s="204" t="s">
        <v>164</v>
      </c>
      <c r="AU184" s="204" t="s">
        <v>78</v>
      </c>
      <c r="AY184" s="18" t="s">
        <v>162</v>
      </c>
      <c r="BE184" s="205">
        <f t="shared" si="34"/>
        <v>0</v>
      </c>
      <c r="BF184" s="205">
        <f t="shared" si="35"/>
        <v>0</v>
      </c>
      <c r="BG184" s="205">
        <f t="shared" si="36"/>
        <v>0</v>
      </c>
      <c r="BH184" s="205">
        <f t="shared" si="37"/>
        <v>0</v>
      </c>
      <c r="BI184" s="205">
        <f t="shared" si="38"/>
        <v>0</v>
      </c>
      <c r="BJ184" s="18" t="s">
        <v>78</v>
      </c>
      <c r="BK184" s="205">
        <f t="shared" si="39"/>
        <v>0</v>
      </c>
      <c r="BL184" s="18" t="s">
        <v>169</v>
      </c>
      <c r="BM184" s="204" t="s">
        <v>1169</v>
      </c>
    </row>
    <row r="185" spans="1:65" s="2" customFormat="1" ht="33" customHeight="1">
      <c r="A185" s="35"/>
      <c r="B185" s="36"/>
      <c r="C185" s="193" t="s">
        <v>687</v>
      </c>
      <c r="D185" s="193" t="s">
        <v>164</v>
      </c>
      <c r="E185" s="194" t="s">
        <v>2684</v>
      </c>
      <c r="F185" s="195" t="s">
        <v>3536</v>
      </c>
      <c r="G185" s="196" t="s">
        <v>2204</v>
      </c>
      <c r="H185" s="197">
        <v>1</v>
      </c>
      <c r="I185" s="198"/>
      <c r="J185" s="199">
        <f t="shared" si="30"/>
        <v>0</v>
      </c>
      <c r="K185" s="195" t="s">
        <v>19</v>
      </c>
      <c r="L185" s="40"/>
      <c r="M185" s="200" t="s">
        <v>19</v>
      </c>
      <c r="N185" s="201" t="s">
        <v>42</v>
      </c>
      <c r="O185" s="65"/>
      <c r="P185" s="202">
        <f t="shared" si="31"/>
        <v>0</v>
      </c>
      <c r="Q185" s="202">
        <v>12015</v>
      </c>
      <c r="R185" s="202">
        <f t="shared" si="32"/>
        <v>12015</v>
      </c>
      <c r="S185" s="202">
        <v>0</v>
      </c>
      <c r="T185" s="203">
        <f t="shared" si="33"/>
        <v>0</v>
      </c>
      <c r="U185" s="35"/>
      <c r="V185" s="35"/>
      <c r="W185" s="35"/>
      <c r="X185" s="35"/>
      <c r="Y185" s="35"/>
      <c r="Z185" s="35"/>
      <c r="AA185" s="35"/>
      <c r="AB185" s="35"/>
      <c r="AC185" s="35"/>
      <c r="AD185" s="35"/>
      <c r="AE185" s="35"/>
      <c r="AR185" s="204" t="s">
        <v>169</v>
      </c>
      <c r="AT185" s="204" t="s">
        <v>164</v>
      </c>
      <c r="AU185" s="204" t="s">
        <v>78</v>
      </c>
      <c r="AY185" s="18" t="s">
        <v>162</v>
      </c>
      <c r="BE185" s="205">
        <f t="shared" si="34"/>
        <v>0</v>
      </c>
      <c r="BF185" s="205">
        <f t="shared" si="35"/>
        <v>0</v>
      </c>
      <c r="BG185" s="205">
        <f t="shared" si="36"/>
        <v>0</v>
      </c>
      <c r="BH185" s="205">
        <f t="shared" si="37"/>
        <v>0</v>
      </c>
      <c r="BI185" s="205">
        <f t="shared" si="38"/>
        <v>0</v>
      </c>
      <c r="BJ185" s="18" t="s">
        <v>78</v>
      </c>
      <c r="BK185" s="205">
        <f t="shared" si="39"/>
        <v>0</v>
      </c>
      <c r="BL185" s="18" t="s">
        <v>169</v>
      </c>
      <c r="BM185" s="204" t="s">
        <v>1180</v>
      </c>
    </row>
    <row r="186" spans="1:65" s="2" customFormat="1" ht="16.5" customHeight="1">
      <c r="A186" s="35"/>
      <c r="B186" s="36"/>
      <c r="C186" s="193" t="s">
        <v>691</v>
      </c>
      <c r="D186" s="193" t="s">
        <v>164</v>
      </c>
      <c r="E186" s="194" t="s">
        <v>3537</v>
      </c>
      <c r="F186" s="195" t="s">
        <v>3538</v>
      </c>
      <c r="G186" s="196" t="s">
        <v>2204</v>
      </c>
      <c r="H186" s="197">
        <v>1</v>
      </c>
      <c r="I186" s="198"/>
      <c r="J186" s="199">
        <f t="shared" si="30"/>
        <v>0</v>
      </c>
      <c r="K186" s="195" t="s">
        <v>19</v>
      </c>
      <c r="L186" s="40"/>
      <c r="M186" s="200" t="s">
        <v>19</v>
      </c>
      <c r="N186" s="201" t="s">
        <v>42</v>
      </c>
      <c r="O186" s="65"/>
      <c r="P186" s="202">
        <f t="shared" si="31"/>
        <v>0</v>
      </c>
      <c r="Q186" s="202">
        <v>2550</v>
      </c>
      <c r="R186" s="202">
        <f t="shared" si="32"/>
        <v>2550</v>
      </c>
      <c r="S186" s="202">
        <v>0</v>
      </c>
      <c r="T186" s="203">
        <f t="shared" si="33"/>
        <v>0</v>
      </c>
      <c r="U186" s="35"/>
      <c r="V186" s="35"/>
      <c r="W186" s="35"/>
      <c r="X186" s="35"/>
      <c r="Y186" s="35"/>
      <c r="Z186" s="35"/>
      <c r="AA186" s="35"/>
      <c r="AB186" s="35"/>
      <c r="AC186" s="35"/>
      <c r="AD186" s="35"/>
      <c r="AE186" s="35"/>
      <c r="AR186" s="204" t="s">
        <v>169</v>
      </c>
      <c r="AT186" s="204" t="s">
        <v>164</v>
      </c>
      <c r="AU186" s="204" t="s">
        <v>78</v>
      </c>
      <c r="AY186" s="18" t="s">
        <v>162</v>
      </c>
      <c r="BE186" s="205">
        <f t="shared" si="34"/>
        <v>0</v>
      </c>
      <c r="BF186" s="205">
        <f t="shared" si="35"/>
        <v>0</v>
      </c>
      <c r="BG186" s="205">
        <f t="shared" si="36"/>
        <v>0</v>
      </c>
      <c r="BH186" s="205">
        <f t="shared" si="37"/>
        <v>0</v>
      </c>
      <c r="BI186" s="205">
        <f t="shared" si="38"/>
        <v>0</v>
      </c>
      <c r="BJ186" s="18" t="s">
        <v>78</v>
      </c>
      <c r="BK186" s="205">
        <f t="shared" si="39"/>
        <v>0</v>
      </c>
      <c r="BL186" s="18" t="s">
        <v>169</v>
      </c>
      <c r="BM186" s="204" t="s">
        <v>1195</v>
      </c>
    </row>
    <row r="187" spans="1:65" s="2" customFormat="1" ht="16.5" customHeight="1">
      <c r="A187" s="35"/>
      <c r="B187" s="36"/>
      <c r="C187" s="193" t="s">
        <v>698</v>
      </c>
      <c r="D187" s="193" t="s">
        <v>164</v>
      </c>
      <c r="E187" s="194" t="s">
        <v>2686</v>
      </c>
      <c r="F187" s="195" t="s">
        <v>3539</v>
      </c>
      <c r="G187" s="196" t="s">
        <v>2204</v>
      </c>
      <c r="H187" s="197">
        <v>1</v>
      </c>
      <c r="I187" s="198"/>
      <c r="J187" s="199">
        <f t="shared" si="30"/>
        <v>0</v>
      </c>
      <c r="K187" s="195" t="s">
        <v>19</v>
      </c>
      <c r="L187" s="40"/>
      <c r="M187" s="200" t="s">
        <v>19</v>
      </c>
      <c r="N187" s="201" t="s">
        <v>42</v>
      </c>
      <c r="O187" s="65"/>
      <c r="P187" s="202">
        <f t="shared" si="31"/>
        <v>0</v>
      </c>
      <c r="Q187" s="202">
        <v>30250</v>
      </c>
      <c r="R187" s="202">
        <f t="shared" si="32"/>
        <v>30250</v>
      </c>
      <c r="S187" s="202">
        <v>0</v>
      </c>
      <c r="T187" s="203">
        <f t="shared" si="33"/>
        <v>0</v>
      </c>
      <c r="U187" s="35"/>
      <c r="V187" s="35"/>
      <c r="W187" s="35"/>
      <c r="X187" s="35"/>
      <c r="Y187" s="35"/>
      <c r="Z187" s="35"/>
      <c r="AA187" s="35"/>
      <c r="AB187" s="35"/>
      <c r="AC187" s="35"/>
      <c r="AD187" s="35"/>
      <c r="AE187" s="35"/>
      <c r="AR187" s="204" t="s">
        <v>169</v>
      </c>
      <c r="AT187" s="204" t="s">
        <v>164</v>
      </c>
      <c r="AU187" s="204" t="s">
        <v>78</v>
      </c>
      <c r="AY187" s="18" t="s">
        <v>162</v>
      </c>
      <c r="BE187" s="205">
        <f t="shared" si="34"/>
        <v>0</v>
      </c>
      <c r="BF187" s="205">
        <f t="shared" si="35"/>
        <v>0</v>
      </c>
      <c r="BG187" s="205">
        <f t="shared" si="36"/>
        <v>0</v>
      </c>
      <c r="BH187" s="205">
        <f t="shared" si="37"/>
        <v>0</v>
      </c>
      <c r="BI187" s="205">
        <f t="shared" si="38"/>
        <v>0</v>
      </c>
      <c r="BJ187" s="18" t="s">
        <v>78</v>
      </c>
      <c r="BK187" s="205">
        <f t="shared" si="39"/>
        <v>0</v>
      </c>
      <c r="BL187" s="18" t="s">
        <v>169</v>
      </c>
      <c r="BM187" s="204" t="s">
        <v>1205</v>
      </c>
    </row>
    <row r="188" spans="1:65" s="2" customFormat="1" ht="16.5" customHeight="1">
      <c r="A188" s="35"/>
      <c r="B188" s="36"/>
      <c r="C188" s="193" t="s">
        <v>705</v>
      </c>
      <c r="D188" s="193" t="s">
        <v>164</v>
      </c>
      <c r="E188" s="194" t="s">
        <v>3540</v>
      </c>
      <c r="F188" s="195" t="s">
        <v>3541</v>
      </c>
      <c r="G188" s="196" t="s">
        <v>2204</v>
      </c>
      <c r="H188" s="197">
        <v>1</v>
      </c>
      <c r="I188" s="198"/>
      <c r="J188" s="199">
        <f t="shared" si="30"/>
        <v>0</v>
      </c>
      <c r="K188" s="195" t="s">
        <v>19</v>
      </c>
      <c r="L188" s="40"/>
      <c r="M188" s="200" t="s">
        <v>19</v>
      </c>
      <c r="N188" s="201" t="s">
        <v>42</v>
      </c>
      <c r="O188" s="65"/>
      <c r="P188" s="202">
        <f t="shared" si="31"/>
        <v>0</v>
      </c>
      <c r="Q188" s="202">
        <v>1300</v>
      </c>
      <c r="R188" s="202">
        <f t="shared" si="32"/>
        <v>1300</v>
      </c>
      <c r="S188" s="202">
        <v>0</v>
      </c>
      <c r="T188" s="203">
        <f t="shared" si="33"/>
        <v>0</v>
      </c>
      <c r="U188" s="35"/>
      <c r="V188" s="35"/>
      <c r="W188" s="35"/>
      <c r="X188" s="35"/>
      <c r="Y188" s="35"/>
      <c r="Z188" s="35"/>
      <c r="AA188" s="35"/>
      <c r="AB188" s="35"/>
      <c r="AC188" s="35"/>
      <c r="AD188" s="35"/>
      <c r="AE188" s="35"/>
      <c r="AR188" s="204" t="s">
        <v>169</v>
      </c>
      <c r="AT188" s="204" t="s">
        <v>164</v>
      </c>
      <c r="AU188" s="204" t="s">
        <v>78</v>
      </c>
      <c r="AY188" s="18" t="s">
        <v>162</v>
      </c>
      <c r="BE188" s="205">
        <f t="shared" si="34"/>
        <v>0</v>
      </c>
      <c r="BF188" s="205">
        <f t="shared" si="35"/>
        <v>0</v>
      </c>
      <c r="BG188" s="205">
        <f t="shared" si="36"/>
        <v>0</v>
      </c>
      <c r="BH188" s="205">
        <f t="shared" si="37"/>
        <v>0</v>
      </c>
      <c r="BI188" s="205">
        <f t="shared" si="38"/>
        <v>0</v>
      </c>
      <c r="BJ188" s="18" t="s">
        <v>78</v>
      </c>
      <c r="BK188" s="205">
        <f t="shared" si="39"/>
        <v>0</v>
      </c>
      <c r="BL188" s="18" t="s">
        <v>169</v>
      </c>
      <c r="BM188" s="204" t="s">
        <v>1215</v>
      </c>
    </row>
    <row r="189" spans="1:65" s="2" customFormat="1" ht="16.5" customHeight="1">
      <c r="A189" s="35"/>
      <c r="B189" s="36"/>
      <c r="C189" s="193" t="s">
        <v>709</v>
      </c>
      <c r="D189" s="193" t="s">
        <v>164</v>
      </c>
      <c r="E189" s="194" t="s">
        <v>2689</v>
      </c>
      <c r="F189" s="195" t="s">
        <v>3542</v>
      </c>
      <c r="G189" s="196" t="s">
        <v>2204</v>
      </c>
      <c r="H189" s="197">
        <v>1</v>
      </c>
      <c r="I189" s="198"/>
      <c r="J189" s="199">
        <f t="shared" si="30"/>
        <v>0</v>
      </c>
      <c r="K189" s="195" t="s">
        <v>19</v>
      </c>
      <c r="L189" s="40"/>
      <c r="M189" s="200" t="s">
        <v>19</v>
      </c>
      <c r="N189" s="201" t="s">
        <v>42</v>
      </c>
      <c r="O189" s="65"/>
      <c r="P189" s="202">
        <f t="shared" si="31"/>
        <v>0</v>
      </c>
      <c r="Q189" s="202">
        <v>11693</v>
      </c>
      <c r="R189" s="202">
        <f t="shared" si="32"/>
        <v>11693</v>
      </c>
      <c r="S189" s="202">
        <v>0</v>
      </c>
      <c r="T189" s="203">
        <f t="shared" si="33"/>
        <v>0</v>
      </c>
      <c r="U189" s="35"/>
      <c r="V189" s="35"/>
      <c r="W189" s="35"/>
      <c r="X189" s="35"/>
      <c r="Y189" s="35"/>
      <c r="Z189" s="35"/>
      <c r="AA189" s="35"/>
      <c r="AB189" s="35"/>
      <c r="AC189" s="35"/>
      <c r="AD189" s="35"/>
      <c r="AE189" s="35"/>
      <c r="AR189" s="204" t="s">
        <v>169</v>
      </c>
      <c r="AT189" s="204" t="s">
        <v>164</v>
      </c>
      <c r="AU189" s="204" t="s">
        <v>78</v>
      </c>
      <c r="AY189" s="18" t="s">
        <v>162</v>
      </c>
      <c r="BE189" s="205">
        <f t="shared" si="34"/>
        <v>0</v>
      </c>
      <c r="BF189" s="205">
        <f t="shared" si="35"/>
        <v>0</v>
      </c>
      <c r="BG189" s="205">
        <f t="shared" si="36"/>
        <v>0</v>
      </c>
      <c r="BH189" s="205">
        <f t="shared" si="37"/>
        <v>0</v>
      </c>
      <c r="BI189" s="205">
        <f t="shared" si="38"/>
        <v>0</v>
      </c>
      <c r="BJ189" s="18" t="s">
        <v>78</v>
      </c>
      <c r="BK189" s="205">
        <f t="shared" si="39"/>
        <v>0</v>
      </c>
      <c r="BL189" s="18" t="s">
        <v>169</v>
      </c>
      <c r="BM189" s="204" t="s">
        <v>1224</v>
      </c>
    </row>
    <row r="190" spans="1:65" s="2" customFormat="1" ht="16.5" customHeight="1">
      <c r="A190" s="35"/>
      <c r="B190" s="36"/>
      <c r="C190" s="193" t="s">
        <v>715</v>
      </c>
      <c r="D190" s="193" t="s">
        <v>164</v>
      </c>
      <c r="E190" s="194" t="s">
        <v>2692</v>
      </c>
      <c r="F190" s="195" t="s">
        <v>3543</v>
      </c>
      <c r="G190" s="196" t="s">
        <v>2204</v>
      </c>
      <c r="H190" s="197">
        <v>1</v>
      </c>
      <c r="I190" s="198"/>
      <c r="J190" s="199">
        <f t="shared" si="30"/>
        <v>0</v>
      </c>
      <c r="K190" s="195" t="s">
        <v>19</v>
      </c>
      <c r="L190" s="40"/>
      <c r="M190" s="200" t="s">
        <v>19</v>
      </c>
      <c r="N190" s="201" t="s">
        <v>42</v>
      </c>
      <c r="O190" s="65"/>
      <c r="P190" s="202">
        <f t="shared" si="31"/>
        <v>0</v>
      </c>
      <c r="Q190" s="202">
        <v>1567</v>
      </c>
      <c r="R190" s="202">
        <f t="shared" si="32"/>
        <v>1567</v>
      </c>
      <c r="S190" s="202">
        <v>0</v>
      </c>
      <c r="T190" s="203">
        <f t="shared" si="33"/>
        <v>0</v>
      </c>
      <c r="U190" s="35"/>
      <c r="V190" s="35"/>
      <c r="W190" s="35"/>
      <c r="X190" s="35"/>
      <c r="Y190" s="35"/>
      <c r="Z190" s="35"/>
      <c r="AA190" s="35"/>
      <c r="AB190" s="35"/>
      <c r="AC190" s="35"/>
      <c r="AD190" s="35"/>
      <c r="AE190" s="35"/>
      <c r="AR190" s="204" t="s">
        <v>169</v>
      </c>
      <c r="AT190" s="204" t="s">
        <v>164</v>
      </c>
      <c r="AU190" s="204" t="s">
        <v>78</v>
      </c>
      <c r="AY190" s="18" t="s">
        <v>162</v>
      </c>
      <c r="BE190" s="205">
        <f t="shared" si="34"/>
        <v>0</v>
      </c>
      <c r="BF190" s="205">
        <f t="shared" si="35"/>
        <v>0</v>
      </c>
      <c r="BG190" s="205">
        <f t="shared" si="36"/>
        <v>0</v>
      </c>
      <c r="BH190" s="205">
        <f t="shared" si="37"/>
        <v>0</v>
      </c>
      <c r="BI190" s="205">
        <f t="shared" si="38"/>
        <v>0</v>
      </c>
      <c r="BJ190" s="18" t="s">
        <v>78</v>
      </c>
      <c r="BK190" s="205">
        <f t="shared" si="39"/>
        <v>0</v>
      </c>
      <c r="BL190" s="18" t="s">
        <v>169</v>
      </c>
      <c r="BM190" s="204" t="s">
        <v>1233</v>
      </c>
    </row>
    <row r="191" spans="1:65" s="2" customFormat="1" ht="16.5" customHeight="1">
      <c r="A191" s="35"/>
      <c r="B191" s="36"/>
      <c r="C191" s="193" t="s">
        <v>719</v>
      </c>
      <c r="D191" s="193" t="s">
        <v>164</v>
      </c>
      <c r="E191" s="194" t="s">
        <v>2694</v>
      </c>
      <c r="F191" s="195" t="s">
        <v>3544</v>
      </c>
      <c r="G191" s="196" t="s">
        <v>2204</v>
      </c>
      <c r="H191" s="197">
        <v>1</v>
      </c>
      <c r="I191" s="198"/>
      <c r="J191" s="199">
        <f t="shared" si="30"/>
        <v>0</v>
      </c>
      <c r="K191" s="195" t="s">
        <v>19</v>
      </c>
      <c r="L191" s="40"/>
      <c r="M191" s="200" t="s">
        <v>19</v>
      </c>
      <c r="N191" s="201" t="s">
        <v>42</v>
      </c>
      <c r="O191" s="65"/>
      <c r="P191" s="202">
        <f t="shared" si="31"/>
        <v>0</v>
      </c>
      <c r="Q191" s="202">
        <v>180</v>
      </c>
      <c r="R191" s="202">
        <f t="shared" si="32"/>
        <v>180</v>
      </c>
      <c r="S191" s="202">
        <v>0</v>
      </c>
      <c r="T191" s="203">
        <f t="shared" si="33"/>
        <v>0</v>
      </c>
      <c r="U191" s="35"/>
      <c r="V191" s="35"/>
      <c r="W191" s="35"/>
      <c r="X191" s="35"/>
      <c r="Y191" s="35"/>
      <c r="Z191" s="35"/>
      <c r="AA191" s="35"/>
      <c r="AB191" s="35"/>
      <c r="AC191" s="35"/>
      <c r="AD191" s="35"/>
      <c r="AE191" s="35"/>
      <c r="AR191" s="204" t="s">
        <v>169</v>
      </c>
      <c r="AT191" s="204" t="s">
        <v>164</v>
      </c>
      <c r="AU191" s="204" t="s">
        <v>78</v>
      </c>
      <c r="AY191" s="18" t="s">
        <v>162</v>
      </c>
      <c r="BE191" s="205">
        <f t="shared" si="34"/>
        <v>0</v>
      </c>
      <c r="BF191" s="205">
        <f t="shared" si="35"/>
        <v>0</v>
      </c>
      <c r="BG191" s="205">
        <f t="shared" si="36"/>
        <v>0</v>
      </c>
      <c r="BH191" s="205">
        <f t="shared" si="37"/>
        <v>0</v>
      </c>
      <c r="BI191" s="205">
        <f t="shared" si="38"/>
        <v>0</v>
      </c>
      <c r="BJ191" s="18" t="s">
        <v>78</v>
      </c>
      <c r="BK191" s="205">
        <f t="shared" si="39"/>
        <v>0</v>
      </c>
      <c r="BL191" s="18" t="s">
        <v>169</v>
      </c>
      <c r="BM191" s="204" t="s">
        <v>1243</v>
      </c>
    </row>
    <row r="192" spans="1:65" s="2" customFormat="1" ht="16.5" customHeight="1">
      <c r="A192" s="35"/>
      <c r="B192" s="36"/>
      <c r="C192" s="193" t="s">
        <v>723</v>
      </c>
      <c r="D192" s="193" t="s">
        <v>164</v>
      </c>
      <c r="E192" s="194" t="s">
        <v>2696</v>
      </c>
      <c r="F192" s="195" t="s">
        <v>3545</v>
      </c>
      <c r="G192" s="196" t="s">
        <v>2204</v>
      </c>
      <c r="H192" s="197">
        <v>1</v>
      </c>
      <c r="I192" s="198"/>
      <c r="J192" s="199">
        <f t="shared" si="30"/>
        <v>0</v>
      </c>
      <c r="K192" s="195" t="s">
        <v>19</v>
      </c>
      <c r="L192" s="40"/>
      <c r="M192" s="200" t="s">
        <v>19</v>
      </c>
      <c r="N192" s="201" t="s">
        <v>42</v>
      </c>
      <c r="O192" s="65"/>
      <c r="P192" s="202">
        <f t="shared" si="31"/>
        <v>0</v>
      </c>
      <c r="Q192" s="202">
        <v>197</v>
      </c>
      <c r="R192" s="202">
        <f t="shared" si="32"/>
        <v>197</v>
      </c>
      <c r="S192" s="202">
        <v>0</v>
      </c>
      <c r="T192" s="203">
        <f t="shared" si="33"/>
        <v>0</v>
      </c>
      <c r="U192" s="35"/>
      <c r="V192" s="35"/>
      <c r="W192" s="35"/>
      <c r="X192" s="35"/>
      <c r="Y192" s="35"/>
      <c r="Z192" s="35"/>
      <c r="AA192" s="35"/>
      <c r="AB192" s="35"/>
      <c r="AC192" s="35"/>
      <c r="AD192" s="35"/>
      <c r="AE192" s="35"/>
      <c r="AR192" s="204" t="s">
        <v>169</v>
      </c>
      <c r="AT192" s="204" t="s">
        <v>164</v>
      </c>
      <c r="AU192" s="204" t="s">
        <v>78</v>
      </c>
      <c r="AY192" s="18" t="s">
        <v>162</v>
      </c>
      <c r="BE192" s="205">
        <f t="shared" si="34"/>
        <v>0</v>
      </c>
      <c r="BF192" s="205">
        <f t="shared" si="35"/>
        <v>0</v>
      </c>
      <c r="BG192" s="205">
        <f t="shared" si="36"/>
        <v>0</v>
      </c>
      <c r="BH192" s="205">
        <f t="shared" si="37"/>
        <v>0</v>
      </c>
      <c r="BI192" s="205">
        <f t="shared" si="38"/>
        <v>0</v>
      </c>
      <c r="BJ192" s="18" t="s">
        <v>78</v>
      </c>
      <c r="BK192" s="205">
        <f t="shared" si="39"/>
        <v>0</v>
      </c>
      <c r="BL192" s="18" t="s">
        <v>169</v>
      </c>
      <c r="BM192" s="204" t="s">
        <v>1252</v>
      </c>
    </row>
    <row r="193" spans="1:65" s="2" customFormat="1" ht="16.5" customHeight="1">
      <c r="A193" s="35"/>
      <c r="B193" s="36"/>
      <c r="C193" s="193" t="s">
        <v>729</v>
      </c>
      <c r="D193" s="193" t="s">
        <v>164</v>
      </c>
      <c r="E193" s="194" t="s">
        <v>2698</v>
      </c>
      <c r="F193" s="195" t="s">
        <v>3546</v>
      </c>
      <c r="G193" s="196" t="s">
        <v>2204</v>
      </c>
      <c r="H193" s="197">
        <v>1</v>
      </c>
      <c r="I193" s="198"/>
      <c r="J193" s="199">
        <f t="shared" si="30"/>
        <v>0</v>
      </c>
      <c r="K193" s="195" t="s">
        <v>19</v>
      </c>
      <c r="L193" s="40"/>
      <c r="M193" s="200" t="s">
        <v>19</v>
      </c>
      <c r="N193" s="201" t="s">
        <v>42</v>
      </c>
      <c r="O193" s="65"/>
      <c r="P193" s="202">
        <f t="shared" si="31"/>
        <v>0</v>
      </c>
      <c r="Q193" s="202">
        <v>48</v>
      </c>
      <c r="R193" s="202">
        <f t="shared" si="32"/>
        <v>48</v>
      </c>
      <c r="S193" s="202">
        <v>0</v>
      </c>
      <c r="T193" s="203">
        <f t="shared" si="33"/>
        <v>0</v>
      </c>
      <c r="U193" s="35"/>
      <c r="V193" s="35"/>
      <c r="W193" s="35"/>
      <c r="X193" s="35"/>
      <c r="Y193" s="35"/>
      <c r="Z193" s="35"/>
      <c r="AA193" s="35"/>
      <c r="AB193" s="35"/>
      <c r="AC193" s="35"/>
      <c r="AD193" s="35"/>
      <c r="AE193" s="35"/>
      <c r="AR193" s="204" t="s">
        <v>169</v>
      </c>
      <c r="AT193" s="204" t="s">
        <v>164</v>
      </c>
      <c r="AU193" s="204" t="s">
        <v>78</v>
      </c>
      <c r="AY193" s="18" t="s">
        <v>162</v>
      </c>
      <c r="BE193" s="205">
        <f t="shared" si="34"/>
        <v>0</v>
      </c>
      <c r="BF193" s="205">
        <f t="shared" si="35"/>
        <v>0</v>
      </c>
      <c r="BG193" s="205">
        <f t="shared" si="36"/>
        <v>0</v>
      </c>
      <c r="BH193" s="205">
        <f t="shared" si="37"/>
        <v>0</v>
      </c>
      <c r="BI193" s="205">
        <f t="shared" si="38"/>
        <v>0</v>
      </c>
      <c r="BJ193" s="18" t="s">
        <v>78</v>
      </c>
      <c r="BK193" s="205">
        <f t="shared" si="39"/>
        <v>0</v>
      </c>
      <c r="BL193" s="18" t="s">
        <v>169</v>
      </c>
      <c r="BM193" s="204" t="s">
        <v>1260</v>
      </c>
    </row>
    <row r="194" spans="1:65" s="2" customFormat="1" ht="16.5" customHeight="1">
      <c r="A194" s="35"/>
      <c r="B194" s="36"/>
      <c r="C194" s="193" t="s">
        <v>735</v>
      </c>
      <c r="D194" s="193" t="s">
        <v>164</v>
      </c>
      <c r="E194" s="194" t="s">
        <v>2701</v>
      </c>
      <c r="F194" s="195" t="s">
        <v>3547</v>
      </c>
      <c r="G194" s="196" t="s">
        <v>2204</v>
      </c>
      <c r="H194" s="197">
        <v>1</v>
      </c>
      <c r="I194" s="198"/>
      <c r="J194" s="199">
        <f t="shared" si="30"/>
        <v>0</v>
      </c>
      <c r="K194" s="195" t="s">
        <v>19</v>
      </c>
      <c r="L194" s="40"/>
      <c r="M194" s="200" t="s">
        <v>19</v>
      </c>
      <c r="N194" s="201" t="s">
        <v>42</v>
      </c>
      <c r="O194" s="65"/>
      <c r="P194" s="202">
        <f t="shared" si="31"/>
        <v>0</v>
      </c>
      <c r="Q194" s="202">
        <v>48</v>
      </c>
      <c r="R194" s="202">
        <f t="shared" si="32"/>
        <v>48</v>
      </c>
      <c r="S194" s="202">
        <v>0</v>
      </c>
      <c r="T194" s="203">
        <f t="shared" si="33"/>
        <v>0</v>
      </c>
      <c r="U194" s="35"/>
      <c r="V194" s="35"/>
      <c r="W194" s="35"/>
      <c r="X194" s="35"/>
      <c r="Y194" s="35"/>
      <c r="Z194" s="35"/>
      <c r="AA194" s="35"/>
      <c r="AB194" s="35"/>
      <c r="AC194" s="35"/>
      <c r="AD194" s="35"/>
      <c r="AE194" s="35"/>
      <c r="AR194" s="204" t="s">
        <v>169</v>
      </c>
      <c r="AT194" s="204" t="s">
        <v>164</v>
      </c>
      <c r="AU194" s="204" t="s">
        <v>78</v>
      </c>
      <c r="AY194" s="18" t="s">
        <v>162</v>
      </c>
      <c r="BE194" s="205">
        <f t="shared" si="34"/>
        <v>0</v>
      </c>
      <c r="BF194" s="205">
        <f t="shared" si="35"/>
        <v>0</v>
      </c>
      <c r="BG194" s="205">
        <f t="shared" si="36"/>
        <v>0</v>
      </c>
      <c r="BH194" s="205">
        <f t="shared" si="37"/>
        <v>0</v>
      </c>
      <c r="BI194" s="205">
        <f t="shared" si="38"/>
        <v>0</v>
      </c>
      <c r="BJ194" s="18" t="s">
        <v>78</v>
      </c>
      <c r="BK194" s="205">
        <f t="shared" si="39"/>
        <v>0</v>
      </c>
      <c r="BL194" s="18" t="s">
        <v>169</v>
      </c>
      <c r="BM194" s="204" t="s">
        <v>1268</v>
      </c>
    </row>
    <row r="195" spans="1:65" s="2" customFormat="1" ht="16.5" customHeight="1">
      <c r="A195" s="35"/>
      <c r="B195" s="36"/>
      <c r="C195" s="193" t="s">
        <v>739</v>
      </c>
      <c r="D195" s="193" t="s">
        <v>164</v>
      </c>
      <c r="E195" s="194" t="s">
        <v>3548</v>
      </c>
      <c r="F195" s="195" t="s">
        <v>3549</v>
      </c>
      <c r="G195" s="196" t="s">
        <v>2204</v>
      </c>
      <c r="H195" s="197">
        <v>36</v>
      </c>
      <c r="I195" s="198"/>
      <c r="J195" s="199">
        <f t="shared" si="30"/>
        <v>0</v>
      </c>
      <c r="K195" s="195" t="s">
        <v>19</v>
      </c>
      <c r="L195" s="40"/>
      <c r="M195" s="200" t="s">
        <v>19</v>
      </c>
      <c r="N195" s="201" t="s">
        <v>42</v>
      </c>
      <c r="O195" s="65"/>
      <c r="P195" s="202">
        <f t="shared" si="31"/>
        <v>0</v>
      </c>
      <c r="Q195" s="202">
        <v>420</v>
      </c>
      <c r="R195" s="202">
        <f t="shared" si="32"/>
        <v>15120</v>
      </c>
      <c r="S195" s="202">
        <v>0</v>
      </c>
      <c r="T195" s="203">
        <f t="shared" si="33"/>
        <v>0</v>
      </c>
      <c r="U195" s="35"/>
      <c r="V195" s="35"/>
      <c r="W195" s="35"/>
      <c r="X195" s="35"/>
      <c r="Y195" s="35"/>
      <c r="Z195" s="35"/>
      <c r="AA195" s="35"/>
      <c r="AB195" s="35"/>
      <c r="AC195" s="35"/>
      <c r="AD195" s="35"/>
      <c r="AE195" s="35"/>
      <c r="AR195" s="204" t="s">
        <v>169</v>
      </c>
      <c r="AT195" s="204" t="s">
        <v>164</v>
      </c>
      <c r="AU195" s="204" t="s">
        <v>78</v>
      </c>
      <c r="AY195" s="18" t="s">
        <v>162</v>
      </c>
      <c r="BE195" s="205">
        <f t="shared" si="34"/>
        <v>0</v>
      </c>
      <c r="BF195" s="205">
        <f t="shared" si="35"/>
        <v>0</v>
      </c>
      <c r="BG195" s="205">
        <f t="shared" si="36"/>
        <v>0</v>
      </c>
      <c r="BH195" s="205">
        <f t="shared" si="37"/>
        <v>0</v>
      </c>
      <c r="BI195" s="205">
        <f t="shared" si="38"/>
        <v>0</v>
      </c>
      <c r="BJ195" s="18" t="s">
        <v>78</v>
      </c>
      <c r="BK195" s="205">
        <f t="shared" si="39"/>
        <v>0</v>
      </c>
      <c r="BL195" s="18" t="s">
        <v>169</v>
      </c>
      <c r="BM195" s="204" t="s">
        <v>1276</v>
      </c>
    </row>
    <row r="196" spans="1:65" s="2" customFormat="1" ht="33" customHeight="1">
      <c r="A196" s="35"/>
      <c r="B196" s="36"/>
      <c r="C196" s="193" t="s">
        <v>748</v>
      </c>
      <c r="D196" s="193" t="s">
        <v>164</v>
      </c>
      <c r="E196" s="194" t="s">
        <v>2703</v>
      </c>
      <c r="F196" s="195" t="s">
        <v>3550</v>
      </c>
      <c r="G196" s="196" t="s">
        <v>2204</v>
      </c>
      <c r="H196" s="197">
        <v>35</v>
      </c>
      <c r="I196" s="198"/>
      <c r="J196" s="199">
        <f t="shared" si="30"/>
        <v>0</v>
      </c>
      <c r="K196" s="195" t="s">
        <v>19</v>
      </c>
      <c r="L196" s="40"/>
      <c r="M196" s="200" t="s">
        <v>19</v>
      </c>
      <c r="N196" s="201" t="s">
        <v>42</v>
      </c>
      <c r="O196" s="65"/>
      <c r="P196" s="202">
        <f t="shared" si="31"/>
        <v>0</v>
      </c>
      <c r="Q196" s="202">
        <v>863</v>
      </c>
      <c r="R196" s="202">
        <f t="shared" si="32"/>
        <v>30205</v>
      </c>
      <c r="S196" s="202">
        <v>0</v>
      </c>
      <c r="T196" s="203">
        <f t="shared" si="33"/>
        <v>0</v>
      </c>
      <c r="U196" s="35"/>
      <c r="V196" s="35"/>
      <c r="W196" s="35"/>
      <c r="X196" s="35"/>
      <c r="Y196" s="35"/>
      <c r="Z196" s="35"/>
      <c r="AA196" s="35"/>
      <c r="AB196" s="35"/>
      <c r="AC196" s="35"/>
      <c r="AD196" s="35"/>
      <c r="AE196" s="35"/>
      <c r="AR196" s="204" t="s">
        <v>169</v>
      </c>
      <c r="AT196" s="204" t="s">
        <v>164</v>
      </c>
      <c r="AU196" s="204" t="s">
        <v>78</v>
      </c>
      <c r="AY196" s="18" t="s">
        <v>162</v>
      </c>
      <c r="BE196" s="205">
        <f t="shared" si="34"/>
        <v>0</v>
      </c>
      <c r="BF196" s="205">
        <f t="shared" si="35"/>
        <v>0</v>
      </c>
      <c r="BG196" s="205">
        <f t="shared" si="36"/>
        <v>0</v>
      </c>
      <c r="BH196" s="205">
        <f t="shared" si="37"/>
        <v>0</v>
      </c>
      <c r="BI196" s="205">
        <f t="shared" si="38"/>
        <v>0</v>
      </c>
      <c r="BJ196" s="18" t="s">
        <v>78</v>
      </c>
      <c r="BK196" s="205">
        <f t="shared" si="39"/>
        <v>0</v>
      </c>
      <c r="BL196" s="18" t="s">
        <v>169</v>
      </c>
      <c r="BM196" s="204" t="s">
        <v>1287</v>
      </c>
    </row>
    <row r="197" spans="1:65" s="2" customFormat="1" ht="16.5" customHeight="1">
      <c r="A197" s="35"/>
      <c r="B197" s="36"/>
      <c r="C197" s="193" t="s">
        <v>753</v>
      </c>
      <c r="D197" s="193" t="s">
        <v>164</v>
      </c>
      <c r="E197" s="194" t="s">
        <v>3551</v>
      </c>
      <c r="F197" s="195" t="s">
        <v>3552</v>
      </c>
      <c r="G197" s="196" t="s">
        <v>2204</v>
      </c>
      <c r="H197" s="197">
        <v>3</v>
      </c>
      <c r="I197" s="198"/>
      <c r="J197" s="199">
        <f t="shared" si="30"/>
        <v>0</v>
      </c>
      <c r="K197" s="195" t="s">
        <v>19</v>
      </c>
      <c r="L197" s="40"/>
      <c r="M197" s="200" t="s">
        <v>19</v>
      </c>
      <c r="N197" s="201" t="s">
        <v>42</v>
      </c>
      <c r="O197" s="65"/>
      <c r="P197" s="202">
        <f t="shared" si="31"/>
        <v>0</v>
      </c>
      <c r="Q197" s="202">
        <v>326</v>
      </c>
      <c r="R197" s="202">
        <f t="shared" si="32"/>
        <v>978</v>
      </c>
      <c r="S197" s="202">
        <v>0</v>
      </c>
      <c r="T197" s="203">
        <f t="shared" si="33"/>
        <v>0</v>
      </c>
      <c r="U197" s="35"/>
      <c r="V197" s="35"/>
      <c r="W197" s="35"/>
      <c r="X197" s="35"/>
      <c r="Y197" s="35"/>
      <c r="Z197" s="35"/>
      <c r="AA197" s="35"/>
      <c r="AB197" s="35"/>
      <c r="AC197" s="35"/>
      <c r="AD197" s="35"/>
      <c r="AE197" s="35"/>
      <c r="AR197" s="204" t="s">
        <v>169</v>
      </c>
      <c r="AT197" s="204" t="s">
        <v>164</v>
      </c>
      <c r="AU197" s="204" t="s">
        <v>78</v>
      </c>
      <c r="AY197" s="18" t="s">
        <v>162</v>
      </c>
      <c r="BE197" s="205">
        <f t="shared" si="34"/>
        <v>0</v>
      </c>
      <c r="BF197" s="205">
        <f t="shared" si="35"/>
        <v>0</v>
      </c>
      <c r="BG197" s="205">
        <f t="shared" si="36"/>
        <v>0</v>
      </c>
      <c r="BH197" s="205">
        <f t="shared" si="37"/>
        <v>0</v>
      </c>
      <c r="BI197" s="205">
        <f t="shared" si="38"/>
        <v>0</v>
      </c>
      <c r="BJ197" s="18" t="s">
        <v>78</v>
      </c>
      <c r="BK197" s="205">
        <f t="shared" si="39"/>
        <v>0</v>
      </c>
      <c r="BL197" s="18" t="s">
        <v>169</v>
      </c>
      <c r="BM197" s="204" t="s">
        <v>1296</v>
      </c>
    </row>
    <row r="198" spans="1:65" s="2" customFormat="1" ht="16.5" customHeight="1">
      <c r="A198" s="35"/>
      <c r="B198" s="36"/>
      <c r="C198" s="193" t="s">
        <v>761</v>
      </c>
      <c r="D198" s="193" t="s">
        <v>164</v>
      </c>
      <c r="E198" s="194" t="s">
        <v>2705</v>
      </c>
      <c r="F198" s="195" t="s">
        <v>3553</v>
      </c>
      <c r="G198" s="196" t="s">
        <v>2204</v>
      </c>
      <c r="H198" s="197">
        <v>3</v>
      </c>
      <c r="I198" s="198"/>
      <c r="J198" s="199">
        <f t="shared" si="30"/>
        <v>0</v>
      </c>
      <c r="K198" s="195" t="s">
        <v>19</v>
      </c>
      <c r="L198" s="40"/>
      <c r="M198" s="200" t="s">
        <v>19</v>
      </c>
      <c r="N198" s="201" t="s">
        <v>42</v>
      </c>
      <c r="O198" s="65"/>
      <c r="P198" s="202">
        <f t="shared" si="31"/>
        <v>0</v>
      </c>
      <c r="Q198" s="202">
        <v>1760</v>
      </c>
      <c r="R198" s="202">
        <f t="shared" si="32"/>
        <v>5280</v>
      </c>
      <c r="S198" s="202">
        <v>0</v>
      </c>
      <c r="T198" s="203">
        <f t="shared" si="33"/>
        <v>0</v>
      </c>
      <c r="U198" s="35"/>
      <c r="V198" s="35"/>
      <c r="W198" s="35"/>
      <c r="X198" s="35"/>
      <c r="Y198" s="35"/>
      <c r="Z198" s="35"/>
      <c r="AA198" s="35"/>
      <c r="AB198" s="35"/>
      <c r="AC198" s="35"/>
      <c r="AD198" s="35"/>
      <c r="AE198" s="35"/>
      <c r="AR198" s="204" t="s">
        <v>169</v>
      </c>
      <c r="AT198" s="204" t="s">
        <v>164</v>
      </c>
      <c r="AU198" s="204" t="s">
        <v>78</v>
      </c>
      <c r="AY198" s="18" t="s">
        <v>162</v>
      </c>
      <c r="BE198" s="205">
        <f t="shared" si="34"/>
        <v>0</v>
      </c>
      <c r="BF198" s="205">
        <f t="shared" si="35"/>
        <v>0</v>
      </c>
      <c r="BG198" s="205">
        <f t="shared" si="36"/>
        <v>0</v>
      </c>
      <c r="BH198" s="205">
        <f t="shared" si="37"/>
        <v>0</v>
      </c>
      <c r="BI198" s="205">
        <f t="shared" si="38"/>
        <v>0</v>
      </c>
      <c r="BJ198" s="18" t="s">
        <v>78</v>
      </c>
      <c r="BK198" s="205">
        <f t="shared" si="39"/>
        <v>0</v>
      </c>
      <c r="BL198" s="18" t="s">
        <v>169</v>
      </c>
      <c r="BM198" s="204" t="s">
        <v>1306</v>
      </c>
    </row>
    <row r="199" spans="1:65" s="2" customFormat="1" ht="16.5" customHeight="1">
      <c r="A199" s="35"/>
      <c r="B199" s="36"/>
      <c r="C199" s="193" t="s">
        <v>766</v>
      </c>
      <c r="D199" s="193" t="s">
        <v>164</v>
      </c>
      <c r="E199" s="194" t="s">
        <v>3554</v>
      </c>
      <c r="F199" s="195" t="s">
        <v>3555</v>
      </c>
      <c r="G199" s="196" t="s">
        <v>2204</v>
      </c>
      <c r="H199" s="197">
        <v>10</v>
      </c>
      <c r="I199" s="198"/>
      <c r="J199" s="199">
        <f t="shared" si="30"/>
        <v>0</v>
      </c>
      <c r="K199" s="195" t="s">
        <v>19</v>
      </c>
      <c r="L199" s="40"/>
      <c r="M199" s="200" t="s">
        <v>19</v>
      </c>
      <c r="N199" s="201" t="s">
        <v>42</v>
      </c>
      <c r="O199" s="65"/>
      <c r="P199" s="202">
        <f t="shared" si="31"/>
        <v>0</v>
      </c>
      <c r="Q199" s="202">
        <v>312</v>
      </c>
      <c r="R199" s="202">
        <f t="shared" si="32"/>
        <v>3120</v>
      </c>
      <c r="S199" s="202">
        <v>0</v>
      </c>
      <c r="T199" s="203">
        <f t="shared" si="33"/>
        <v>0</v>
      </c>
      <c r="U199" s="35"/>
      <c r="V199" s="35"/>
      <c r="W199" s="35"/>
      <c r="X199" s="35"/>
      <c r="Y199" s="35"/>
      <c r="Z199" s="35"/>
      <c r="AA199" s="35"/>
      <c r="AB199" s="35"/>
      <c r="AC199" s="35"/>
      <c r="AD199" s="35"/>
      <c r="AE199" s="35"/>
      <c r="AR199" s="204" t="s">
        <v>169</v>
      </c>
      <c r="AT199" s="204" t="s">
        <v>164</v>
      </c>
      <c r="AU199" s="204" t="s">
        <v>78</v>
      </c>
      <c r="AY199" s="18" t="s">
        <v>162</v>
      </c>
      <c r="BE199" s="205">
        <f t="shared" si="34"/>
        <v>0</v>
      </c>
      <c r="BF199" s="205">
        <f t="shared" si="35"/>
        <v>0</v>
      </c>
      <c r="BG199" s="205">
        <f t="shared" si="36"/>
        <v>0</v>
      </c>
      <c r="BH199" s="205">
        <f t="shared" si="37"/>
        <v>0</v>
      </c>
      <c r="BI199" s="205">
        <f t="shared" si="38"/>
        <v>0</v>
      </c>
      <c r="BJ199" s="18" t="s">
        <v>78</v>
      </c>
      <c r="BK199" s="205">
        <f t="shared" si="39"/>
        <v>0</v>
      </c>
      <c r="BL199" s="18" t="s">
        <v>169</v>
      </c>
      <c r="BM199" s="204" t="s">
        <v>1315</v>
      </c>
    </row>
    <row r="200" spans="1:65" s="2" customFormat="1" ht="44.25" customHeight="1">
      <c r="A200" s="35"/>
      <c r="B200" s="36"/>
      <c r="C200" s="193" t="s">
        <v>771</v>
      </c>
      <c r="D200" s="193" t="s">
        <v>164</v>
      </c>
      <c r="E200" s="194" t="s">
        <v>2708</v>
      </c>
      <c r="F200" s="195" t="s">
        <v>3556</v>
      </c>
      <c r="G200" s="196" t="s">
        <v>2204</v>
      </c>
      <c r="H200" s="197">
        <v>10</v>
      </c>
      <c r="I200" s="198"/>
      <c r="J200" s="199">
        <f t="shared" si="30"/>
        <v>0</v>
      </c>
      <c r="K200" s="195" t="s">
        <v>19</v>
      </c>
      <c r="L200" s="40"/>
      <c r="M200" s="200" t="s">
        <v>19</v>
      </c>
      <c r="N200" s="201" t="s">
        <v>42</v>
      </c>
      <c r="O200" s="65"/>
      <c r="P200" s="202">
        <f t="shared" si="31"/>
        <v>0</v>
      </c>
      <c r="Q200" s="202">
        <v>1851</v>
      </c>
      <c r="R200" s="202">
        <f t="shared" si="32"/>
        <v>18510</v>
      </c>
      <c r="S200" s="202">
        <v>0</v>
      </c>
      <c r="T200" s="203">
        <f t="shared" si="33"/>
        <v>0</v>
      </c>
      <c r="U200" s="35"/>
      <c r="V200" s="35"/>
      <c r="W200" s="35"/>
      <c r="X200" s="35"/>
      <c r="Y200" s="35"/>
      <c r="Z200" s="35"/>
      <c r="AA200" s="35"/>
      <c r="AB200" s="35"/>
      <c r="AC200" s="35"/>
      <c r="AD200" s="35"/>
      <c r="AE200" s="35"/>
      <c r="AR200" s="204" t="s">
        <v>169</v>
      </c>
      <c r="AT200" s="204" t="s">
        <v>164</v>
      </c>
      <c r="AU200" s="204" t="s">
        <v>78</v>
      </c>
      <c r="AY200" s="18" t="s">
        <v>162</v>
      </c>
      <c r="BE200" s="205">
        <f t="shared" si="34"/>
        <v>0</v>
      </c>
      <c r="BF200" s="205">
        <f t="shared" si="35"/>
        <v>0</v>
      </c>
      <c r="BG200" s="205">
        <f t="shared" si="36"/>
        <v>0</v>
      </c>
      <c r="BH200" s="205">
        <f t="shared" si="37"/>
        <v>0</v>
      </c>
      <c r="BI200" s="205">
        <f t="shared" si="38"/>
        <v>0</v>
      </c>
      <c r="BJ200" s="18" t="s">
        <v>78</v>
      </c>
      <c r="BK200" s="205">
        <f t="shared" si="39"/>
        <v>0</v>
      </c>
      <c r="BL200" s="18" t="s">
        <v>169</v>
      </c>
      <c r="BM200" s="204" t="s">
        <v>1324</v>
      </c>
    </row>
    <row r="201" spans="1:65" s="2" customFormat="1" ht="16.5" customHeight="1">
      <c r="A201" s="35"/>
      <c r="B201" s="36"/>
      <c r="C201" s="193" t="s">
        <v>777</v>
      </c>
      <c r="D201" s="193" t="s">
        <v>164</v>
      </c>
      <c r="E201" s="194" t="s">
        <v>3557</v>
      </c>
      <c r="F201" s="195" t="s">
        <v>3558</v>
      </c>
      <c r="G201" s="196" t="s">
        <v>2204</v>
      </c>
      <c r="H201" s="197">
        <v>173</v>
      </c>
      <c r="I201" s="198"/>
      <c r="J201" s="199">
        <f t="shared" si="30"/>
        <v>0</v>
      </c>
      <c r="K201" s="195" t="s">
        <v>19</v>
      </c>
      <c r="L201" s="40"/>
      <c r="M201" s="200" t="s">
        <v>19</v>
      </c>
      <c r="N201" s="201" t="s">
        <v>42</v>
      </c>
      <c r="O201" s="65"/>
      <c r="P201" s="202">
        <f t="shared" si="31"/>
        <v>0</v>
      </c>
      <c r="Q201" s="202">
        <v>55</v>
      </c>
      <c r="R201" s="202">
        <f t="shared" si="32"/>
        <v>9515</v>
      </c>
      <c r="S201" s="202">
        <v>0</v>
      </c>
      <c r="T201" s="203">
        <f t="shared" si="33"/>
        <v>0</v>
      </c>
      <c r="U201" s="35"/>
      <c r="V201" s="35"/>
      <c r="W201" s="35"/>
      <c r="X201" s="35"/>
      <c r="Y201" s="35"/>
      <c r="Z201" s="35"/>
      <c r="AA201" s="35"/>
      <c r="AB201" s="35"/>
      <c r="AC201" s="35"/>
      <c r="AD201" s="35"/>
      <c r="AE201" s="35"/>
      <c r="AR201" s="204" t="s">
        <v>169</v>
      </c>
      <c r="AT201" s="204" t="s">
        <v>164</v>
      </c>
      <c r="AU201" s="204" t="s">
        <v>78</v>
      </c>
      <c r="AY201" s="18" t="s">
        <v>162</v>
      </c>
      <c r="BE201" s="205">
        <f t="shared" si="34"/>
        <v>0</v>
      </c>
      <c r="BF201" s="205">
        <f t="shared" si="35"/>
        <v>0</v>
      </c>
      <c r="BG201" s="205">
        <f t="shared" si="36"/>
        <v>0</v>
      </c>
      <c r="BH201" s="205">
        <f t="shared" si="37"/>
        <v>0</v>
      </c>
      <c r="BI201" s="205">
        <f t="shared" si="38"/>
        <v>0</v>
      </c>
      <c r="BJ201" s="18" t="s">
        <v>78</v>
      </c>
      <c r="BK201" s="205">
        <f t="shared" si="39"/>
        <v>0</v>
      </c>
      <c r="BL201" s="18" t="s">
        <v>169</v>
      </c>
      <c r="BM201" s="204" t="s">
        <v>1334</v>
      </c>
    </row>
    <row r="202" spans="1:65" s="2" customFormat="1" ht="33" customHeight="1">
      <c r="A202" s="35"/>
      <c r="B202" s="36"/>
      <c r="C202" s="193" t="s">
        <v>783</v>
      </c>
      <c r="D202" s="193" t="s">
        <v>164</v>
      </c>
      <c r="E202" s="194" t="s">
        <v>2711</v>
      </c>
      <c r="F202" s="195" t="s">
        <v>3559</v>
      </c>
      <c r="G202" s="196" t="s">
        <v>2204</v>
      </c>
      <c r="H202" s="197">
        <v>161</v>
      </c>
      <c r="I202" s="198"/>
      <c r="J202" s="199">
        <f t="shared" si="30"/>
        <v>0</v>
      </c>
      <c r="K202" s="195" t="s">
        <v>19</v>
      </c>
      <c r="L202" s="40"/>
      <c r="M202" s="200" t="s">
        <v>19</v>
      </c>
      <c r="N202" s="201" t="s">
        <v>42</v>
      </c>
      <c r="O202" s="65"/>
      <c r="P202" s="202">
        <f t="shared" si="31"/>
        <v>0</v>
      </c>
      <c r="Q202" s="202">
        <v>1449</v>
      </c>
      <c r="R202" s="202">
        <f t="shared" si="32"/>
        <v>233289</v>
      </c>
      <c r="S202" s="202">
        <v>0</v>
      </c>
      <c r="T202" s="203">
        <f t="shared" si="33"/>
        <v>0</v>
      </c>
      <c r="U202" s="35"/>
      <c r="V202" s="35"/>
      <c r="W202" s="35"/>
      <c r="X202" s="35"/>
      <c r="Y202" s="35"/>
      <c r="Z202" s="35"/>
      <c r="AA202" s="35"/>
      <c r="AB202" s="35"/>
      <c r="AC202" s="35"/>
      <c r="AD202" s="35"/>
      <c r="AE202" s="35"/>
      <c r="AR202" s="204" t="s">
        <v>169</v>
      </c>
      <c r="AT202" s="204" t="s">
        <v>164</v>
      </c>
      <c r="AU202" s="204" t="s">
        <v>78</v>
      </c>
      <c r="AY202" s="18" t="s">
        <v>162</v>
      </c>
      <c r="BE202" s="205">
        <f t="shared" si="34"/>
        <v>0</v>
      </c>
      <c r="BF202" s="205">
        <f t="shared" si="35"/>
        <v>0</v>
      </c>
      <c r="BG202" s="205">
        <f t="shared" si="36"/>
        <v>0</v>
      </c>
      <c r="BH202" s="205">
        <f t="shared" si="37"/>
        <v>0</v>
      </c>
      <c r="BI202" s="205">
        <f t="shared" si="38"/>
        <v>0</v>
      </c>
      <c r="BJ202" s="18" t="s">
        <v>78</v>
      </c>
      <c r="BK202" s="205">
        <f t="shared" si="39"/>
        <v>0</v>
      </c>
      <c r="BL202" s="18" t="s">
        <v>169</v>
      </c>
      <c r="BM202" s="204" t="s">
        <v>1343</v>
      </c>
    </row>
    <row r="203" spans="1:65" s="2" customFormat="1" ht="55.5" customHeight="1">
      <c r="A203" s="35"/>
      <c r="B203" s="36"/>
      <c r="C203" s="193" t="s">
        <v>789</v>
      </c>
      <c r="D203" s="193" t="s">
        <v>164</v>
      </c>
      <c r="E203" s="194" t="s">
        <v>2713</v>
      </c>
      <c r="F203" s="195" t="s">
        <v>3560</v>
      </c>
      <c r="G203" s="196" t="s">
        <v>2204</v>
      </c>
      <c r="H203" s="197">
        <v>10</v>
      </c>
      <c r="I203" s="198"/>
      <c r="J203" s="199">
        <f t="shared" si="30"/>
        <v>0</v>
      </c>
      <c r="K203" s="195" t="s">
        <v>19</v>
      </c>
      <c r="L203" s="40"/>
      <c r="M203" s="200" t="s">
        <v>19</v>
      </c>
      <c r="N203" s="201" t="s">
        <v>42</v>
      </c>
      <c r="O203" s="65"/>
      <c r="P203" s="202">
        <f t="shared" si="31"/>
        <v>0</v>
      </c>
      <c r="Q203" s="202">
        <v>1701</v>
      </c>
      <c r="R203" s="202">
        <f t="shared" si="32"/>
        <v>17010</v>
      </c>
      <c r="S203" s="202">
        <v>0</v>
      </c>
      <c r="T203" s="203">
        <f t="shared" si="33"/>
        <v>0</v>
      </c>
      <c r="U203" s="35"/>
      <c r="V203" s="35"/>
      <c r="W203" s="35"/>
      <c r="X203" s="35"/>
      <c r="Y203" s="35"/>
      <c r="Z203" s="35"/>
      <c r="AA203" s="35"/>
      <c r="AB203" s="35"/>
      <c r="AC203" s="35"/>
      <c r="AD203" s="35"/>
      <c r="AE203" s="35"/>
      <c r="AR203" s="204" t="s">
        <v>169</v>
      </c>
      <c r="AT203" s="204" t="s">
        <v>164</v>
      </c>
      <c r="AU203" s="204" t="s">
        <v>78</v>
      </c>
      <c r="AY203" s="18" t="s">
        <v>162</v>
      </c>
      <c r="BE203" s="205">
        <f t="shared" si="34"/>
        <v>0</v>
      </c>
      <c r="BF203" s="205">
        <f t="shared" si="35"/>
        <v>0</v>
      </c>
      <c r="BG203" s="205">
        <f t="shared" si="36"/>
        <v>0</v>
      </c>
      <c r="BH203" s="205">
        <f t="shared" si="37"/>
        <v>0</v>
      </c>
      <c r="BI203" s="205">
        <f t="shared" si="38"/>
        <v>0</v>
      </c>
      <c r="BJ203" s="18" t="s">
        <v>78</v>
      </c>
      <c r="BK203" s="205">
        <f t="shared" si="39"/>
        <v>0</v>
      </c>
      <c r="BL203" s="18" t="s">
        <v>169</v>
      </c>
      <c r="BM203" s="204" t="s">
        <v>1351</v>
      </c>
    </row>
    <row r="204" spans="1:65" s="2" customFormat="1" ht="33" customHeight="1">
      <c r="A204" s="35"/>
      <c r="B204" s="36"/>
      <c r="C204" s="193" t="s">
        <v>796</v>
      </c>
      <c r="D204" s="193" t="s">
        <v>164</v>
      </c>
      <c r="E204" s="194" t="s">
        <v>2715</v>
      </c>
      <c r="F204" s="195" t="s">
        <v>3561</v>
      </c>
      <c r="G204" s="196" t="s">
        <v>2204</v>
      </c>
      <c r="H204" s="197">
        <v>2</v>
      </c>
      <c r="I204" s="198"/>
      <c r="J204" s="199">
        <f t="shared" si="30"/>
        <v>0</v>
      </c>
      <c r="K204" s="195" t="s">
        <v>19</v>
      </c>
      <c r="L204" s="40"/>
      <c r="M204" s="200" t="s">
        <v>19</v>
      </c>
      <c r="N204" s="201" t="s">
        <v>42</v>
      </c>
      <c r="O204" s="65"/>
      <c r="P204" s="202">
        <f t="shared" si="31"/>
        <v>0</v>
      </c>
      <c r="Q204" s="202">
        <v>1543</v>
      </c>
      <c r="R204" s="202">
        <f t="shared" si="32"/>
        <v>3086</v>
      </c>
      <c r="S204" s="202">
        <v>0</v>
      </c>
      <c r="T204" s="203">
        <f t="shared" si="33"/>
        <v>0</v>
      </c>
      <c r="U204" s="35"/>
      <c r="V204" s="35"/>
      <c r="W204" s="35"/>
      <c r="X204" s="35"/>
      <c r="Y204" s="35"/>
      <c r="Z204" s="35"/>
      <c r="AA204" s="35"/>
      <c r="AB204" s="35"/>
      <c r="AC204" s="35"/>
      <c r="AD204" s="35"/>
      <c r="AE204" s="35"/>
      <c r="AR204" s="204" t="s">
        <v>169</v>
      </c>
      <c r="AT204" s="204" t="s">
        <v>164</v>
      </c>
      <c r="AU204" s="204" t="s">
        <v>78</v>
      </c>
      <c r="AY204" s="18" t="s">
        <v>162</v>
      </c>
      <c r="BE204" s="205">
        <f t="shared" si="34"/>
        <v>0</v>
      </c>
      <c r="BF204" s="205">
        <f t="shared" si="35"/>
        <v>0</v>
      </c>
      <c r="BG204" s="205">
        <f t="shared" si="36"/>
        <v>0</v>
      </c>
      <c r="BH204" s="205">
        <f t="shared" si="37"/>
        <v>0</v>
      </c>
      <c r="BI204" s="205">
        <f t="shared" si="38"/>
        <v>0</v>
      </c>
      <c r="BJ204" s="18" t="s">
        <v>78</v>
      </c>
      <c r="BK204" s="205">
        <f t="shared" si="39"/>
        <v>0</v>
      </c>
      <c r="BL204" s="18" t="s">
        <v>169</v>
      </c>
      <c r="BM204" s="204" t="s">
        <v>1359</v>
      </c>
    </row>
    <row r="205" spans="1:65" s="2" customFormat="1" ht="16.5" customHeight="1">
      <c r="A205" s="35"/>
      <c r="B205" s="36"/>
      <c r="C205" s="193" t="s">
        <v>801</v>
      </c>
      <c r="D205" s="193" t="s">
        <v>164</v>
      </c>
      <c r="E205" s="194" t="s">
        <v>3562</v>
      </c>
      <c r="F205" s="195" t="s">
        <v>3563</v>
      </c>
      <c r="G205" s="196" t="s">
        <v>2204</v>
      </c>
      <c r="H205" s="197">
        <v>173</v>
      </c>
      <c r="I205" s="198"/>
      <c r="J205" s="199">
        <f t="shared" si="30"/>
        <v>0</v>
      </c>
      <c r="K205" s="195" t="s">
        <v>19</v>
      </c>
      <c r="L205" s="40"/>
      <c r="M205" s="200" t="s">
        <v>19</v>
      </c>
      <c r="N205" s="201" t="s">
        <v>42</v>
      </c>
      <c r="O205" s="65"/>
      <c r="P205" s="202">
        <f t="shared" si="31"/>
        <v>0</v>
      </c>
      <c r="Q205" s="202">
        <v>312</v>
      </c>
      <c r="R205" s="202">
        <f t="shared" si="32"/>
        <v>53976</v>
      </c>
      <c r="S205" s="202">
        <v>0</v>
      </c>
      <c r="T205" s="203">
        <f t="shared" si="33"/>
        <v>0</v>
      </c>
      <c r="U205" s="35"/>
      <c r="V205" s="35"/>
      <c r="W205" s="35"/>
      <c r="X205" s="35"/>
      <c r="Y205" s="35"/>
      <c r="Z205" s="35"/>
      <c r="AA205" s="35"/>
      <c r="AB205" s="35"/>
      <c r="AC205" s="35"/>
      <c r="AD205" s="35"/>
      <c r="AE205" s="35"/>
      <c r="AR205" s="204" t="s">
        <v>169</v>
      </c>
      <c r="AT205" s="204" t="s">
        <v>164</v>
      </c>
      <c r="AU205" s="204" t="s">
        <v>78</v>
      </c>
      <c r="AY205" s="18" t="s">
        <v>162</v>
      </c>
      <c r="BE205" s="205">
        <f t="shared" si="34"/>
        <v>0</v>
      </c>
      <c r="BF205" s="205">
        <f t="shared" si="35"/>
        <v>0</v>
      </c>
      <c r="BG205" s="205">
        <f t="shared" si="36"/>
        <v>0</v>
      </c>
      <c r="BH205" s="205">
        <f t="shared" si="37"/>
        <v>0</v>
      </c>
      <c r="BI205" s="205">
        <f t="shared" si="38"/>
        <v>0</v>
      </c>
      <c r="BJ205" s="18" t="s">
        <v>78</v>
      </c>
      <c r="BK205" s="205">
        <f t="shared" si="39"/>
        <v>0</v>
      </c>
      <c r="BL205" s="18" t="s">
        <v>169</v>
      </c>
      <c r="BM205" s="204" t="s">
        <v>1367</v>
      </c>
    </row>
    <row r="206" spans="1:65" s="2" customFormat="1" ht="16.5" customHeight="1">
      <c r="A206" s="35"/>
      <c r="B206" s="36"/>
      <c r="C206" s="193" t="s">
        <v>805</v>
      </c>
      <c r="D206" s="193" t="s">
        <v>164</v>
      </c>
      <c r="E206" s="194" t="s">
        <v>2717</v>
      </c>
      <c r="F206" s="195" t="s">
        <v>3564</v>
      </c>
      <c r="G206" s="196" t="s">
        <v>2204</v>
      </c>
      <c r="H206" s="197">
        <v>173</v>
      </c>
      <c r="I206" s="198"/>
      <c r="J206" s="199">
        <f t="shared" si="30"/>
        <v>0</v>
      </c>
      <c r="K206" s="195" t="s">
        <v>19</v>
      </c>
      <c r="L206" s="40"/>
      <c r="M206" s="200" t="s">
        <v>19</v>
      </c>
      <c r="N206" s="201" t="s">
        <v>42</v>
      </c>
      <c r="O206" s="65"/>
      <c r="P206" s="202">
        <f t="shared" si="31"/>
        <v>0</v>
      </c>
      <c r="Q206" s="202">
        <v>148</v>
      </c>
      <c r="R206" s="202">
        <f t="shared" si="32"/>
        <v>25604</v>
      </c>
      <c r="S206" s="202">
        <v>0</v>
      </c>
      <c r="T206" s="203">
        <f t="shared" si="33"/>
        <v>0</v>
      </c>
      <c r="U206" s="35"/>
      <c r="V206" s="35"/>
      <c r="W206" s="35"/>
      <c r="X206" s="35"/>
      <c r="Y206" s="35"/>
      <c r="Z206" s="35"/>
      <c r="AA206" s="35"/>
      <c r="AB206" s="35"/>
      <c r="AC206" s="35"/>
      <c r="AD206" s="35"/>
      <c r="AE206" s="35"/>
      <c r="AR206" s="204" t="s">
        <v>169</v>
      </c>
      <c r="AT206" s="204" t="s">
        <v>164</v>
      </c>
      <c r="AU206" s="204" t="s">
        <v>78</v>
      </c>
      <c r="AY206" s="18" t="s">
        <v>162</v>
      </c>
      <c r="BE206" s="205">
        <f t="shared" si="34"/>
        <v>0</v>
      </c>
      <c r="BF206" s="205">
        <f t="shared" si="35"/>
        <v>0</v>
      </c>
      <c r="BG206" s="205">
        <f t="shared" si="36"/>
        <v>0</v>
      </c>
      <c r="BH206" s="205">
        <f t="shared" si="37"/>
        <v>0</v>
      </c>
      <c r="BI206" s="205">
        <f t="shared" si="38"/>
        <v>0</v>
      </c>
      <c r="BJ206" s="18" t="s">
        <v>78</v>
      </c>
      <c r="BK206" s="205">
        <f t="shared" si="39"/>
        <v>0</v>
      </c>
      <c r="BL206" s="18" t="s">
        <v>169</v>
      </c>
      <c r="BM206" s="204" t="s">
        <v>1375</v>
      </c>
    </row>
    <row r="207" spans="1:65" s="2" customFormat="1" ht="16.5" customHeight="1">
      <c r="A207" s="35"/>
      <c r="B207" s="36"/>
      <c r="C207" s="193" t="s">
        <v>812</v>
      </c>
      <c r="D207" s="193" t="s">
        <v>164</v>
      </c>
      <c r="E207" s="194" t="s">
        <v>2719</v>
      </c>
      <c r="F207" s="195" t="s">
        <v>3565</v>
      </c>
      <c r="G207" s="196" t="s">
        <v>2204</v>
      </c>
      <c r="H207" s="197">
        <v>18</v>
      </c>
      <c r="I207" s="198"/>
      <c r="J207" s="199">
        <f t="shared" si="30"/>
        <v>0</v>
      </c>
      <c r="K207" s="195" t="s">
        <v>19</v>
      </c>
      <c r="L207" s="40"/>
      <c r="M207" s="200" t="s">
        <v>19</v>
      </c>
      <c r="N207" s="201" t="s">
        <v>42</v>
      </c>
      <c r="O207" s="65"/>
      <c r="P207" s="202">
        <f t="shared" si="31"/>
        <v>0</v>
      </c>
      <c r="Q207" s="202">
        <v>299</v>
      </c>
      <c r="R207" s="202">
        <f t="shared" si="32"/>
        <v>5382</v>
      </c>
      <c r="S207" s="202">
        <v>0</v>
      </c>
      <c r="T207" s="203">
        <f t="shared" si="33"/>
        <v>0</v>
      </c>
      <c r="U207" s="35"/>
      <c r="V207" s="35"/>
      <c r="W207" s="35"/>
      <c r="X207" s="35"/>
      <c r="Y207" s="35"/>
      <c r="Z207" s="35"/>
      <c r="AA207" s="35"/>
      <c r="AB207" s="35"/>
      <c r="AC207" s="35"/>
      <c r="AD207" s="35"/>
      <c r="AE207" s="35"/>
      <c r="AR207" s="204" t="s">
        <v>169</v>
      </c>
      <c r="AT207" s="204" t="s">
        <v>164</v>
      </c>
      <c r="AU207" s="204" t="s">
        <v>78</v>
      </c>
      <c r="AY207" s="18" t="s">
        <v>162</v>
      </c>
      <c r="BE207" s="205">
        <f t="shared" si="34"/>
        <v>0</v>
      </c>
      <c r="BF207" s="205">
        <f t="shared" si="35"/>
        <v>0</v>
      </c>
      <c r="BG207" s="205">
        <f t="shared" si="36"/>
        <v>0</v>
      </c>
      <c r="BH207" s="205">
        <f t="shared" si="37"/>
        <v>0</v>
      </c>
      <c r="BI207" s="205">
        <f t="shared" si="38"/>
        <v>0</v>
      </c>
      <c r="BJ207" s="18" t="s">
        <v>78</v>
      </c>
      <c r="BK207" s="205">
        <f t="shared" si="39"/>
        <v>0</v>
      </c>
      <c r="BL207" s="18" t="s">
        <v>169</v>
      </c>
      <c r="BM207" s="204" t="s">
        <v>1384</v>
      </c>
    </row>
    <row r="208" spans="1:65" s="2" customFormat="1" ht="16.5" customHeight="1">
      <c r="A208" s="35"/>
      <c r="B208" s="36"/>
      <c r="C208" s="193" t="s">
        <v>820</v>
      </c>
      <c r="D208" s="193" t="s">
        <v>164</v>
      </c>
      <c r="E208" s="194" t="s">
        <v>3566</v>
      </c>
      <c r="F208" s="195" t="s">
        <v>3567</v>
      </c>
      <c r="G208" s="196" t="s">
        <v>2204</v>
      </c>
      <c r="H208" s="197">
        <v>4</v>
      </c>
      <c r="I208" s="198"/>
      <c r="J208" s="199">
        <f t="shared" si="30"/>
        <v>0</v>
      </c>
      <c r="K208" s="195" t="s">
        <v>19</v>
      </c>
      <c r="L208" s="40"/>
      <c r="M208" s="200" t="s">
        <v>19</v>
      </c>
      <c r="N208" s="201" t="s">
        <v>42</v>
      </c>
      <c r="O208" s="65"/>
      <c r="P208" s="202">
        <f t="shared" si="31"/>
        <v>0</v>
      </c>
      <c r="Q208" s="202">
        <v>794</v>
      </c>
      <c r="R208" s="202">
        <f t="shared" si="32"/>
        <v>3176</v>
      </c>
      <c r="S208" s="202">
        <v>0</v>
      </c>
      <c r="T208" s="203">
        <f t="shared" si="33"/>
        <v>0</v>
      </c>
      <c r="U208" s="35"/>
      <c r="V208" s="35"/>
      <c r="W208" s="35"/>
      <c r="X208" s="35"/>
      <c r="Y208" s="35"/>
      <c r="Z208" s="35"/>
      <c r="AA208" s="35"/>
      <c r="AB208" s="35"/>
      <c r="AC208" s="35"/>
      <c r="AD208" s="35"/>
      <c r="AE208" s="35"/>
      <c r="AR208" s="204" t="s">
        <v>169</v>
      </c>
      <c r="AT208" s="204" t="s">
        <v>164</v>
      </c>
      <c r="AU208" s="204" t="s">
        <v>78</v>
      </c>
      <c r="AY208" s="18" t="s">
        <v>162</v>
      </c>
      <c r="BE208" s="205">
        <f t="shared" si="34"/>
        <v>0</v>
      </c>
      <c r="BF208" s="205">
        <f t="shared" si="35"/>
        <v>0</v>
      </c>
      <c r="BG208" s="205">
        <f t="shared" si="36"/>
        <v>0</v>
      </c>
      <c r="BH208" s="205">
        <f t="shared" si="37"/>
        <v>0</v>
      </c>
      <c r="BI208" s="205">
        <f t="shared" si="38"/>
        <v>0</v>
      </c>
      <c r="BJ208" s="18" t="s">
        <v>78</v>
      </c>
      <c r="BK208" s="205">
        <f t="shared" si="39"/>
        <v>0</v>
      </c>
      <c r="BL208" s="18" t="s">
        <v>169</v>
      </c>
      <c r="BM208" s="204" t="s">
        <v>1394</v>
      </c>
    </row>
    <row r="209" spans="1:65" s="2" customFormat="1" ht="16.5" customHeight="1">
      <c r="A209" s="35"/>
      <c r="B209" s="36"/>
      <c r="C209" s="193" t="s">
        <v>827</v>
      </c>
      <c r="D209" s="193" t="s">
        <v>164</v>
      </c>
      <c r="E209" s="194" t="s">
        <v>2721</v>
      </c>
      <c r="F209" s="195" t="s">
        <v>3568</v>
      </c>
      <c r="G209" s="196" t="s">
        <v>2204</v>
      </c>
      <c r="H209" s="197">
        <v>3</v>
      </c>
      <c r="I209" s="198"/>
      <c r="J209" s="199">
        <f t="shared" si="30"/>
        <v>0</v>
      </c>
      <c r="K209" s="195" t="s">
        <v>19</v>
      </c>
      <c r="L209" s="40"/>
      <c r="M209" s="200" t="s">
        <v>19</v>
      </c>
      <c r="N209" s="201" t="s">
        <v>42</v>
      </c>
      <c r="O209" s="65"/>
      <c r="P209" s="202">
        <f t="shared" si="31"/>
        <v>0</v>
      </c>
      <c r="Q209" s="202">
        <v>3527</v>
      </c>
      <c r="R209" s="202">
        <f t="shared" si="32"/>
        <v>10581</v>
      </c>
      <c r="S209" s="202">
        <v>0</v>
      </c>
      <c r="T209" s="203">
        <f t="shared" si="33"/>
        <v>0</v>
      </c>
      <c r="U209" s="35"/>
      <c r="V209" s="35"/>
      <c r="W209" s="35"/>
      <c r="X209" s="35"/>
      <c r="Y209" s="35"/>
      <c r="Z209" s="35"/>
      <c r="AA209" s="35"/>
      <c r="AB209" s="35"/>
      <c r="AC209" s="35"/>
      <c r="AD209" s="35"/>
      <c r="AE209" s="35"/>
      <c r="AR209" s="204" t="s">
        <v>169</v>
      </c>
      <c r="AT209" s="204" t="s">
        <v>164</v>
      </c>
      <c r="AU209" s="204" t="s">
        <v>78</v>
      </c>
      <c r="AY209" s="18" t="s">
        <v>162</v>
      </c>
      <c r="BE209" s="205">
        <f t="shared" si="34"/>
        <v>0</v>
      </c>
      <c r="BF209" s="205">
        <f t="shared" si="35"/>
        <v>0</v>
      </c>
      <c r="BG209" s="205">
        <f t="shared" si="36"/>
        <v>0</v>
      </c>
      <c r="BH209" s="205">
        <f t="shared" si="37"/>
        <v>0</v>
      </c>
      <c r="BI209" s="205">
        <f t="shared" si="38"/>
        <v>0</v>
      </c>
      <c r="BJ209" s="18" t="s">
        <v>78</v>
      </c>
      <c r="BK209" s="205">
        <f t="shared" si="39"/>
        <v>0</v>
      </c>
      <c r="BL209" s="18" t="s">
        <v>169</v>
      </c>
      <c r="BM209" s="204" t="s">
        <v>1403</v>
      </c>
    </row>
    <row r="210" spans="1:65" s="2" customFormat="1" ht="16.5" customHeight="1">
      <c r="A210" s="35"/>
      <c r="B210" s="36"/>
      <c r="C210" s="193" t="s">
        <v>2707</v>
      </c>
      <c r="D210" s="193" t="s">
        <v>164</v>
      </c>
      <c r="E210" s="194" t="s">
        <v>3569</v>
      </c>
      <c r="F210" s="195" t="s">
        <v>3570</v>
      </c>
      <c r="G210" s="196" t="s">
        <v>2204</v>
      </c>
      <c r="H210" s="197">
        <v>1</v>
      </c>
      <c r="I210" s="198"/>
      <c r="J210" s="199">
        <f t="shared" ref="J210:J241" si="40">ROUND(I210*H210,2)</f>
        <v>0</v>
      </c>
      <c r="K210" s="195" t="s">
        <v>19</v>
      </c>
      <c r="L210" s="40"/>
      <c r="M210" s="200" t="s">
        <v>19</v>
      </c>
      <c r="N210" s="201" t="s">
        <v>42</v>
      </c>
      <c r="O210" s="65"/>
      <c r="P210" s="202">
        <f t="shared" ref="P210:P241" si="41">O210*H210</f>
        <v>0</v>
      </c>
      <c r="Q210" s="202">
        <v>5296</v>
      </c>
      <c r="R210" s="202">
        <f t="shared" ref="R210:R241" si="42">Q210*H210</f>
        <v>5296</v>
      </c>
      <c r="S210" s="202">
        <v>0</v>
      </c>
      <c r="T210" s="203">
        <f t="shared" ref="T210:T241" si="43">S210*H210</f>
        <v>0</v>
      </c>
      <c r="U210" s="35"/>
      <c r="V210" s="35"/>
      <c r="W210" s="35"/>
      <c r="X210" s="35"/>
      <c r="Y210" s="35"/>
      <c r="Z210" s="35"/>
      <c r="AA210" s="35"/>
      <c r="AB210" s="35"/>
      <c r="AC210" s="35"/>
      <c r="AD210" s="35"/>
      <c r="AE210" s="35"/>
      <c r="AR210" s="204" t="s">
        <v>169</v>
      </c>
      <c r="AT210" s="204" t="s">
        <v>164</v>
      </c>
      <c r="AU210" s="204" t="s">
        <v>78</v>
      </c>
      <c r="AY210" s="18" t="s">
        <v>162</v>
      </c>
      <c r="BE210" s="205">
        <f t="shared" ref="BE210:BE241" si="44">IF(N210="základní",J210,0)</f>
        <v>0</v>
      </c>
      <c r="BF210" s="205">
        <f t="shared" ref="BF210:BF241" si="45">IF(N210="snížená",J210,0)</f>
        <v>0</v>
      </c>
      <c r="BG210" s="205">
        <f t="shared" ref="BG210:BG241" si="46">IF(N210="zákl. přenesená",J210,0)</f>
        <v>0</v>
      </c>
      <c r="BH210" s="205">
        <f t="shared" ref="BH210:BH241" si="47">IF(N210="sníž. přenesená",J210,0)</f>
        <v>0</v>
      </c>
      <c r="BI210" s="205">
        <f t="shared" ref="BI210:BI241" si="48">IF(N210="nulová",J210,0)</f>
        <v>0</v>
      </c>
      <c r="BJ210" s="18" t="s">
        <v>78</v>
      </c>
      <c r="BK210" s="205">
        <f t="shared" ref="BK210:BK241" si="49">ROUND(I210*H210,2)</f>
        <v>0</v>
      </c>
      <c r="BL210" s="18" t="s">
        <v>169</v>
      </c>
      <c r="BM210" s="204" t="s">
        <v>1412</v>
      </c>
    </row>
    <row r="211" spans="1:65" s="2" customFormat="1" ht="16.5" customHeight="1">
      <c r="A211" s="35"/>
      <c r="B211" s="36"/>
      <c r="C211" s="193" t="s">
        <v>939</v>
      </c>
      <c r="D211" s="193" t="s">
        <v>164</v>
      </c>
      <c r="E211" s="194" t="s">
        <v>3571</v>
      </c>
      <c r="F211" s="195" t="s">
        <v>3572</v>
      </c>
      <c r="G211" s="196" t="s">
        <v>2204</v>
      </c>
      <c r="H211" s="197">
        <v>4</v>
      </c>
      <c r="I211" s="198"/>
      <c r="J211" s="199">
        <f t="shared" si="40"/>
        <v>0</v>
      </c>
      <c r="K211" s="195" t="s">
        <v>19</v>
      </c>
      <c r="L211" s="40"/>
      <c r="M211" s="200" t="s">
        <v>19</v>
      </c>
      <c r="N211" s="201" t="s">
        <v>42</v>
      </c>
      <c r="O211" s="65"/>
      <c r="P211" s="202">
        <f t="shared" si="41"/>
        <v>0</v>
      </c>
      <c r="Q211" s="202">
        <v>145</v>
      </c>
      <c r="R211" s="202">
        <f t="shared" si="42"/>
        <v>580</v>
      </c>
      <c r="S211" s="202">
        <v>0</v>
      </c>
      <c r="T211" s="203">
        <f t="shared" si="43"/>
        <v>0</v>
      </c>
      <c r="U211" s="35"/>
      <c r="V211" s="35"/>
      <c r="W211" s="35"/>
      <c r="X211" s="35"/>
      <c r="Y211" s="35"/>
      <c r="Z211" s="35"/>
      <c r="AA211" s="35"/>
      <c r="AB211" s="35"/>
      <c r="AC211" s="35"/>
      <c r="AD211" s="35"/>
      <c r="AE211" s="35"/>
      <c r="AR211" s="204" t="s">
        <v>169</v>
      </c>
      <c r="AT211" s="204" t="s">
        <v>164</v>
      </c>
      <c r="AU211" s="204" t="s">
        <v>78</v>
      </c>
      <c r="AY211" s="18" t="s">
        <v>162</v>
      </c>
      <c r="BE211" s="205">
        <f t="shared" si="44"/>
        <v>0</v>
      </c>
      <c r="BF211" s="205">
        <f t="shared" si="45"/>
        <v>0</v>
      </c>
      <c r="BG211" s="205">
        <f t="shared" si="46"/>
        <v>0</v>
      </c>
      <c r="BH211" s="205">
        <f t="shared" si="47"/>
        <v>0</v>
      </c>
      <c r="BI211" s="205">
        <f t="shared" si="48"/>
        <v>0</v>
      </c>
      <c r="BJ211" s="18" t="s">
        <v>78</v>
      </c>
      <c r="BK211" s="205">
        <f t="shared" si="49"/>
        <v>0</v>
      </c>
      <c r="BL211" s="18" t="s">
        <v>169</v>
      </c>
      <c r="BM211" s="204" t="s">
        <v>1422</v>
      </c>
    </row>
    <row r="212" spans="1:65" s="2" customFormat="1" ht="16.5" customHeight="1">
      <c r="A212" s="35"/>
      <c r="B212" s="36"/>
      <c r="C212" s="193" t="s">
        <v>832</v>
      </c>
      <c r="D212" s="193" t="s">
        <v>164</v>
      </c>
      <c r="E212" s="194" t="s">
        <v>3573</v>
      </c>
      <c r="F212" s="195" t="s">
        <v>3574</v>
      </c>
      <c r="G212" s="196" t="s">
        <v>2204</v>
      </c>
      <c r="H212" s="197">
        <v>4</v>
      </c>
      <c r="I212" s="198"/>
      <c r="J212" s="199">
        <f t="shared" si="40"/>
        <v>0</v>
      </c>
      <c r="K212" s="195" t="s">
        <v>19</v>
      </c>
      <c r="L212" s="40"/>
      <c r="M212" s="200" t="s">
        <v>19</v>
      </c>
      <c r="N212" s="201" t="s">
        <v>42</v>
      </c>
      <c r="O212" s="65"/>
      <c r="P212" s="202">
        <f t="shared" si="41"/>
        <v>0</v>
      </c>
      <c r="Q212" s="202">
        <v>308</v>
      </c>
      <c r="R212" s="202">
        <f t="shared" si="42"/>
        <v>1232</v>
      </c>
      <c r="S212" s="202">
        <v>0</v>
      </c>
      <c r="T212" s="203">
        <f t="shared" si="43"/>
        <v>0</v>
      </c>
      <c r="U212" s="35"/>
      <c r="V212" s="35"/>
      <c r="W212" s="35"/>
      <c r="X212" s="35"/>
      <c r="Y212" s="35"/>
      <c r="Z212" s="35"/>
      <c r="AA212" s="35"/>
      <c r="AB212" s="35"/>
      <c r="AC212" s="35"/>
      <c r="AD212" s="35"/>
      <c r="AE212" s="35"/>
      <c r="AR212" s="204" t="s">
        <v>169</v>
      </c>
      <c r="AT212" s="204" t="s">
        <v>164</v>
      </c>
      <c r="AU212" s="204" t="s">
        <v>78</v>
      </c>
      <c r="AY212" s="18" t="s">
        <v>162</v>
      </c>
      <c r="BE212" s="205">
        <f t="shared" si="44"/>
        <v>0</v>
      </c>
      <c r="BF212" s="205">
        <f t="shared" si="45"/>
        <v>0</v>
      </c>
      <c r="BG212" s="205">
        <f t="shared" si="46"/>
        <v>0</v>
      </c>
      <c r="BH212" s="205">
        <f t="shared" si="47"/>
        <v>0</v>
      </c>
      <c r="BI212" s="205">
        <f t="shared" si="48"/>
        <v>0</v>
      </c>
      <c r="BJ212" s="18" t="s">
        <v>78</v>
      </c>
      <c r="BK212" s="205">
        <f t="shared" si="49"/>
        <v>0</v>
      </c>
      <c r="BL212" s="18" t="s">
        <v>169</v>
      </c>
      <c r="BM212" s="204" t="s">
        <v>1432</v>
      </c>
    </row>
    <row r="213" spans="1:65" s="2" customFormat="1" ht="16.5" customHeight="1">
      <c r="A213" s="35"/>
      <c r="B213" s="36"/>
      <c r="C213" s="193" t="s">
        <v>838</v>
      </c>
      <c r="D213" s="193" t="s">
        <v>164</v>
      </c>
      <c r="E213" s="194" t="s">
        <v>3575</v>
      </c>
      <c r="F213" s="195" t="s">
        <v>3576</v>
      </c>
      <c r="G213" s="196" t="s">
        <v>2204</v>
      </c>
      <c r="H213" s="197">
        <v>1</v>
      </c>
      <c r="I213" s="198"/>
      <c r="J213" s="199">
        <f t="shared" si="40"/>
        <v>0</v>
      </c>
      <c r="K213" s="195" t="s">
        <v>19</v>
      </c>
      <c r="L213" s="40"/>
      <c r="M213" s="200" t="s">
        <v>19</v>
      </c>
      <c r="N213" s="201" t="s">
        <v>42</v>
      </c>
      <c r="O213" s="65"/>
      <c r="P213" s="202">
        <f t="shared" si="41"/>
        <v>0</v>
      </c>
      <c r="Q213" s="202">
        <v>272</v>
      </c>
      <c r="R213" s="202">
        <f t="shared" si="42"/>
        <v>272</v>
      </c>
      <c r="S213" s="202">
        <v>0</v>
      </c>
      <c r="T213" s="203">
        <f t="shared" si="43"/>
        <v>0</v>
      </c>
      <c r="U213" s="35"/>
      <c r="V213" s="35"/>
      <c r="W213" s="35"/>
      <c r="X213" s="35"/>
      <c r="Y213" s="35"/>
      <c r="Z213" s="35"/>
      <c r="AA213" s="35"/>
      <c r="AB213" s="35"/>
      <c r="AC213" s="35"/>
      <c r="AD213" s="35"/>
      <c r="AE213" s="35"/>
      <c r="AR213" s="204" t="s">
        <v>169</v>
      </c>
      <c r="AT213" s="204" t="s">
        <v>164</v>
      </c>
      <c r="AU213" s="204" t="s">
        <v>78</v>
      </c>
      <c r="AY213" s="18" t="s">
        <v>162</v>
      </c>
      <c r="BE213" s="205">
        <f t="shared" si="44"/>
        <v>0</v>
      </c>
      <c r="BF213" s="205">
        <f t="shared" si="45"/>
        <v>0</v>
      </c>
      <c r="BG213" s="205">
        <f t="shared" si="46"/>
        <v>0</v>
      </c>
      <c r="BH213" s="205">
        <f t="shared" si="47"/>
        <v>0</v>
      </c>
      <c r="BI213" s="205">
        <f t="shared" si="48"/>
        <v>0</v>
      </c>
      <c r="BJ213" s="18" t="s">
        <v>78</v>
      </c>
      <c r="BK213" s="205">
        <f t="shared" si="49"/>
        <v>0</v>
      </c>
      <c r="BL213" s="18" t="s">
        <v>169</v>
      </c>
      <c r="BM213" s="204" t="s">
        <v>1443</v>
      </c>
    </row>
    <row r="214" spans="1:65" s="2" customFormat="1" ht="16.5" customHeight="1">
      <c r="A214" s="35"/>
      <c r="B214" s="36"/>
      <c r="C214" s="193" t="s">
        <v>843</v>
      </c>
      <c r="D214" s="193" t="s">
        <v>164</v>
      </c>
      <c r="E214" s="194" t="s">
        <v>3577</v>
      </c>
      <c r="F214" s="195" t="s">
        <v>3578</v>
      </c>
      <c r="G214" s="196" t="s">
        <v>2204</v>
      </c>
      <c r="H214" s="197">
        <v>1</v>
      </c>
      <c r="I214" s="198"/>
      <c r="J214" s="199">
        <f t="shared" si="40"/>
        <v>0</v>
      </c>
      <c r="K214" s="195" t="s">
        <v>19</v>
      </c>
      <c r="L214" s="40"/>
      <c r="M214" s="200" t="s">
        <v>19</v>
      </c>
      <c r="N214" s="201" t="s">
        <v>42</v>
      </c>
      <c r="O214" s="65"/>
      <c r="P214" s="202">
        <f t="shared" si="41"/>
        <v>0</v>
      </c>
      <c r="Q214" s="202">
        <v>442</v>
      </c>
      <c r="R214" s="202">
        <f t="shared" si="42"/>
        <v>442</v>
      </c>
      <c r="S214" s="202">
        <v>0</v>
      </c>
      <c r="T214" s="203">
        <f t="shared" si="43"/>
        <v>0</v>
      </c>
      <c r="U214" s="35"/>
      <c r="V214" s="35"/>
      <c r="W214" s="35"/>
      <c r="X214" s="35"/>
      <c r="Y214" s="35"/>
      <c r="Z214" s="35"/>
      <c r="AA214" s="35"/>
      <c r="AB214" s="35"/>
      <c r="AC214" s="35"/>
      <c r="AD214" s="35"/>
      <c r="AE214" s="35"/>
      <c r="AR214" s="204" t="s">
        <v>169</v>
      </c>
      <c r="AT214" s="204" t="s">
        <v>164</v>
      </c>
      <c r="AU214" s="204" t="s">
        <v>78</v>
      </c>
      <c r="AY214" s="18" t="s">
        <v>162</v>
      </c>
      <c r="BE214" s="205">
        <f t="shared" si="44"/>
        <v>0</v>
      </c>
      <c r="BF214" s="205">
        <f t="shared" si="45"/>
        <v>0</v>
      </c>
      <c r="BG214" s="205">
        <f t="shared" si="46"/>
        <v>0</v>
      </c>
      <c r="BH214" s="205">
        <f t="shared" si="47"/>
        <v>0</v>
      </c>
      <c r="BI214" s="205">
        <f t="shared" si="48"/>
        <v>0</v>
      </c>
      <c r="BJ214" s="18" t="s">
        <v>78</v>
      </c>
      <c r="BK214" s="205">
        <f t="shared" si="49"/>
        <v>0</v>
      </c>
      <c r="BL214" s="18" t="s">
        <v>169</v>
      </c>
      <c r="BM214" s="204" t="s">
        <v>1453</v>
      </c>
    </row>
    <row r="215" spans="1:65" s="2" customFormat="1" ht="16.5" customHeight="1">
      <c r="A215" s="35"/>
      <c r="B215" s="36"/>
      <c r="C215" s="193" t="s">
        <v>848</v>
      </c>
      <c r="D215" s="193" t="s">
        <v>164</v>
      </c>
      <c r="E215" s="194" t="s">
        <v>3579</v>
      </c>
      <c r="F215" s="195" t="s">
        <v>3580</v>
      </c>
      <c r="G215" s="196" t="s">
        <v>2204</v>
      </c>
      <c r="H215" s="197">
        <v>5</v>
      </c>
      <c r="I215" s="198"/>
      <c r="J215" s="199">
        <f t="shared" si="40"/>
        <v>0</v>
      </c>
      <c r="K215" s="195" t="s">
        <v>19</v>
      </c>
      <c r="L215" s="40"/>
      <c r="M215" s="200" t="s">
        <v>19</v>
      </c>
      <c r="N215" s="201" t="s">
        <v>42</v>
      </c>
      <c r="O215" s="65"/>
      <c r="P215" s="202">
        <f t="shared" si="41"/>
        <v>0</v>
      </c>
      <c r="Q215" s="202">
        <v>382</v>
      </c>
      <c r="R215" s="202">
        <f t="shared" si="42"/>
        <v>1910</v>
      </c>
      <c r="S215" s="202">
        <v>0</v>
      </c>
      <c r="T215" s="203">
        <f t="shared" si="43"/>
        <v>0</v>
      </c>
      <c r="U215" s="35"/>
      <c r="V215" s="35"/>
      <c r="W215" s="35"/>
      <c r="X215" s="35"/>
      <c r="Y215" s="35"/>
      <c r="Z215" s="35"/>
      <c r="AA215" s="35"/>
      <c r="AB215" s="35"/>
      <c r="AC215" s="35"/>
      <c r="AD215" s="35"/>
      <c r="AE215" s="35"/>
      <c r="AR215" s="204" t="s">
        <v>169</v>
      </c>
      <c r="AT215" s="204" t="s">
        <v>164</v>
      </c>
      <c r="AU215" s="204" t="s">
        <v>78</v>
      </c>
      <c r="AY215" s="18" t="s">
        <v>162</v>
      </c>
      <c r="BE215" s="205">
        <f t="shared" si="44"/>
        <v>0</v>
      </c>
      <c r="BF215" s="205">
        <f t="shared" si="45"/>
        <v>0</v>
      </c>
      <c r="BG215" s="205">
        <f t="shared" si="46"/>
        <v>0</v>
      </c>
      <c r="BH215" s="205">
        <f t="shared" si="47"/>
        <v>0</v>
      </c>
      <c r="BI215" s="205">
        <f t="shared" si="48"/>
        <v>0</v>
      </c>
      <c r="BJ215" s="18" t="s">
        <v>78</v>
      </c>
      <c r="BK215" s="205">
        <f t="shared" si="49"/>
        <v>0</v>
      </c>
      <c r="BL215" s="18" t="s">
        <v>169</v>
      </c>
      <c r="BM215" s="204" t="s">
        <v>1463</v>
      </c>
    </row>
    <row r="216" spans="1:65" s="2" customFormat="1" ht="16.5" customHeight="1">
      <c r="A216" s="35"/>
      <c r="B216" s="36"/>
      <c r="C216" s="193" t="s">
        <v>852</v>
      </c>
      <c r="D216" s="193" t="s">
        <v>164</v>
      </c>
      <c r="E216" s="194" t="s">
        <v>3581</v>
      </c>
      <c r="F216" s="195" t="s">
        <v>3582</v>
      </c>
      <c r="G216" s="196" t="s">
        <v>2204</v>
      </c>
      <c r="H216" s="197">
        <v>1</v>
      </c>
      <c r="I216" s="198"/>
      <c r="J216" s="199">
        <f t="shared" si="40"/>
        <v>0</v>
      </c>
      <c r="K216" s="195" t="s">
        <v>19</v>
      </c>
      <c r="L216" s="40"/>
      <c r="M216" s="200" t="s">
        <v>19</v>
      </c>
      <c r="N216" s="201" t="s">
        <v>42</v>
      </c>
      <c r="O216" s="65"/>
      <c r="P216" s="202">
        <f t="shared" si="41"/>
        <v>0</v>
      </c>
      <c r="Q216" s="202">
        <v>43</v>
      </c>
      <c r="R216" s="202">
        <f t="shared" si="42"/>
        <v>43</v>
      </c>
      <c r="S216" s="202">
        <v>0</v>
      </c>
      <c r="T216" s="203">
        <f t="shared" si="43"/>
        <v>0</v>
      </c>
      <c r="U216" s="35"/>
      <c r="V216" s="35"/>
      <c r="W216" s="35"/>
      <c r="X216" s="35"/>
      <c r="Y216" s="35"/>
      <c r="Z216" s="35"/>
      <c r="AA216" s="35"/>
      <c r="AB216" s="35"/>
      <c r="AC216" s="35"/>
      <c r="AD216" s="35"/>
      <c r="AE216" s="35"/>
      <c r="AR216" s="204" t="s">
        <v>169</v>
      </c>
      <c r="AT216" s="204" t="s">
        <v>164</v>
      </c>
      <c r="AU216" s="204" t="s">
        <v>78</v>
      </c>
      <c r="AY216" s="18" t="s">
        <v>162</v>
      </c>
      <c r="BE216" s="205">
        <f t="shared" si="44"/>
        <v>0</v>
      </c>
      <c r="BF216" s="205">
        <f t="shared" si="45"/>
        <v>0</v>
      </c>
      <c r="BG216" s="205">
        <f t="shared" si="46"/>
        <v>0</v>
      </c>
      <c r="BH216" s="205">
        <f t="shared" si="47"/>
        <v>0</v>
      </c>
      <c r="BI216" s="205">
        <f t="shared" si="48"/>
        <v>0</v>
      </c>
      <c r="BJ216" s="18" t="s">
        <v>78</v>
      </c>
      <c r="BK216" s="205">
        <f t="shared" si="49"/>
        <v>0</v>
      </c>
      <c r="BL216" s="18" t="s">
        <v>169</v>
      </c>
      <c r="BM216" s="204" t="s">
        <v>1473</v>
      </c>
    </row>
    <row r="217" spans="1:65" s="2" customFormat="1" ht="16.5" customHeight="1">
      <c r="A217" s="35"/>
      <c r="B217" s="36"/>
      <c r="C217" s="193" t="s">
        <v>854</v>
      </c>
      <c r="D217" s="193" t="s">
        <v>164</v>
      </c>
      <c r="E217" s="194" t="s">
        <v>3583</v>
      </c>
      <c r="F217" s="195" t="s">
        <v>3584</v>
      </c>
      <c r="G217" s="196" t="s">
        <v>2204</v>
      </c>
      <c r="H217" s="197">
        <v>3</v>
      </c>
      <c r="I217" s="198"/>
      <c r="J217" s="199">
        <f t="shared" si="40"/>
        <v>0</v>
      </c>
      <c r="K217" s="195" t="s">
        <v>19</v>
      </c>
      <c r="L217" s="40"/>
      <c r="M217" s="200" t="s">
        <v>19</v>
      </c>
      <c r="N217" s="201" t="s">
        <v>42</v>
      </c>
      <c r="O217" s="65"/>
      <c r="P217" s="202">
        <f t="shared" si="41"/>
        <v>0</v>
      </c>
      <c r="Q217" s="202">
        <v>49</v>
      </c>
      <c r="R217" s="202">
        <f t="shared" si="42"/>
        <v>147</v>
      </c>
      <c r="S217" s="202">
        <v>0</v>
      </c>
      <c r="T217" s="203">
        <f t="shared" si="43"/>
        <v>0</v>
      </c>
      <c r="U217" s="35"/>
      <c r="V217" s="35"/>
      <c r="W217" s="35"/>
      <c r="X217" s="35"/>
      <c r="Y217" s="35"/>
      <c r="Z217" s="35"/>
      <c r="AA217" s="35"/>
      <c r="AB217" s="35"/>
      <c r="AC217" s="35"/>
      <c r="AD217" s="35"/>
      <c r="AE217" s="35"/>
      <c r="AR217" s="204" t="s">
        <v>169</v>
      </c>
      <c r="AT217" s="204" t="s">
        <v>164</v>
      </c>
      <c r="AU217" s="204" t="s">
        <v>78</v>
      </c>
      <c r="AY217" s="18" t="s">
        <v>162</v>
      </c>
      <c r="BE217" s="205">
        <f t="shared" si="44"/>
        <v>0</v>
      </c>
      <c r="BF217" s="205">
        <f t="shared" si="45"/>
        <v>0</v>
      </c>
      <c r="BG217" s="205">
        <f t="shared" si="46"/>
        <v>0</v>
      </c>
      <c r="BH217" s="205">
        <f t="shared" si="47"/>
        <v>0</v>
      </c>
      <c r="BI217" s="205">
        <f t="shared" si="48"/>
        <v>0</v>
      </c>
      <c r="BJ217" s="18" t="s">
        <v>78</v>
      </c>
      <c r="BK217" s="205">
        <f t="shared" si="49"/>
        <v>0</v>
      </c>
      <c r="BL217" s="18" t="s">
        <v>169</v>
      </c>
      <c r="BM217" s="204" t="s">
        <v>1483</v>
      </c>
    </row>
    <row r="218" spans="1:65" s="2" customFormat="1" ht="16.5" customHeight="1">
      <c r="A218" s="35"/>
      <c r="B218" s="36"/>
      <c r="C218" s="193" t="s">
        <v>859</v>
      </c>
      <c r="D218" s="193" t="s">
        <v>164</v>
      </c>
      <c r="E218" s="194" t="s">
        <v>3585</v>
      </c>
      <c r="F218" s="195" t="s">
        <v>3586</v>
      </c>
      <c r="G218" s="196" t="s">
        <v>2204</v>
      </c>
      <c r="H218" s="197">
        <v>1</v>
      </c>
      <c r="I218" s="198"/>
      <c r="J218" s="199">
        <f t="shared" si="40"/>
        <v>0</v>
      </c>
      <c r="K218" s="195" t="s">
        <v>19</v>
      </c>
      <c r="L218" s="40"/>
      <c r="M218" s="200" t="s">
        <v>19</v>
      </c>
      <c r="N218" s="201" t="s">
        <v>42</v>
      </c>
      <c r="O218" s="65"/>
      <c r="P218" s="202">
        <f t="shared" si="41"/>
        <v>0</v>
      </c>
      <c r="Q218" s="202">
        <v>508</v>
      </c>
      <c r="R218" s="202">
        <f t="shared" si="42"/>
        <v>508</v>
      </c>
      <c r="S218" s="202">
        <v>0</v>
      </c>
      <c r="T218" s="203">
        <f t="shared" si="43"/>
        <v>0</v>
      </c>
      <c r="U218" s="35"/>
      <c r="V218" s="35"/>
      <c r="W218" s="35"/>
      <c r="X218" s="35"/>
      <c r="Y218" s="35"/>
      <c r="Z218" s="35"/>
      <c r="AA218" s="35"/>
      <c r="AB218" s="35"/>
      <c r="AC218" s="35"/>
      <c r="AD218" s="35"/>
      <c r="AE218" s="35"/>
      <c r="AR218" s="204" t="s">
        <v>169</v>
      </c>
      <c r="AT218" s="204" t="s">
        <v>164</v>
      </c>
      <c r="AU218" s="204" t="s">
        <v>78</v>
      </c>
      <c r="AY218" s="18" t="s">
        <v>162</v>
      </c>
      <c r="BE218" s="205">
        <f t="shared" si="44"/>
        <v>0</v>
      </c>
      <c r="BF218" s="205">
        <f t="shared" si="45"/>
        <v>0</v>
      </c>
      <c r="BG218" s="205">
        <f t="shared" si="46"/>
        <v>0</v>
      </c>
      <c r="BH218" s="205">
        <f t="shared" si="47"/>
        <v>0</v>
      </c>
      <c r="BI218" s="205">
        <f t="shared" si="48"/>
        <v>0</v>
      </c>
      <c r="BJ218" s="18" t="s">
        <v>78</v>
      </c>
      <c r="BK218" s="205">
        <f t="shared" si="49"/>
        <v>0</v>
      </c>
      <c r="BL218" s="18" t="s">
        <v>169</v>
      </c>
      <c r="BM218" s="204" t="s">
        <v>1493</v>
      </c>
    </row>
    <row r="219" spans="1:65" s="2" customFormat="1" ht="16.5" customHeight="1">
      <c r="A219" s="35"/>
      <c r="B219" s="36"/>
      <c r="C219" s="193" t="s">
        <v>865</v>
      </c>
      <c r="D219" s="193" t="s">
        <v>164</v>
      </c>
      <c r="E219" s="194" t="s">
        <v>3587</v>
      </c>
      <c r="F219" s="195" t="s">
        <v>3588</v>
      </c>
      <c r="G219" s="196" t="s">
        <v>2204</v>
      </c>
      <c r="H219" s="197">
        <v>1</v>
      </c>
      <c r="I219" s="198"/>
      <c r="J219" s="199">
        <f t="shared" si="40"/>
        <v>0</v>
      </c>
      <c r="K219" s="195" t="s">
        <v>19</v>
      </c>
      <c r="L219" s="40"/>
      <c r="M219" s="200" t="s">
        <v>19</v>
      </c>
      <c r="N219" s="201" t="s">
        <v>42</v>
      </c>
      <c r="O219" s="65"/>
      <c r="P219" s="202">
        <f t="shared" si="41"/>
        <v>0</v>
      </c>
      <c r="Q219" s="202">
        <v>250</v>
      </c>
      <c r="R219" s="202">
        <f t="shared" si="42"/>
        <v>250</v>
      </c>
      <c r="S219" s="202">
        <v>0</v>
      </c>
      <c r="T219" s="203">
        <f t="shared" si="43"/>
        <v>0</v>
      </c>
      <c r="U219" s="35"/>
      <c r="V219" s="35"/>
      <c r="W219" s="35"/>
      <c r="X219" s="35"/>
      <c r="Y219" s="35"/>
      <c r="Z219" s="35"/>
      <c r="AA219" s="35"/>
      <c r="AB219" s="35"/>
      <c r="AC219" s="35"/>
      <c r="AD219" s="35"/>
      <c r="AE219" s="35"/>
      <c r="AR219" s="204" t="s">
        <v>169</v>
      </c>
      <c r="AT219" s="204" t="s">
        <v>164</v>
      </c>
      <c r="AU219" s="204" t="s">
        <v>78</v>
      </c>
      <c r="AY219" s="18" t="s">
        <v>162</v>
      </c>
      <c r="BE219" s="205">
        <f t="shared" si="44"/>
        <v>0</v>
      </c>
      <c r="BF219" s="205">
        <f t="shared" si="45"/>
        <v>0</v>
      </c>
      <c r="BG219" s="205">
        <f t="shared" si="46"/>
        <v>0</v>
      </c>
      <c r="BH219" s="205">
        <f t="shared" si="47"/>
        <v>0</v>
      </c>
      <c r="BI219" s="205">
        <f t="shared" si="48"/>
        <v>0</v>
      </c>
      <c r="BJ219" s="18" t="s">
        <v>78</v>
      </c>
      <c r="BK219" s="205">
        <f t="shared" si="49"/>
        <v>0</v>
      </c>
      <c r="BL219" s="18" t="s">
        <v>169</v>
      </c>
      <c r="BM219" s="204" t="s">
        <v>1503</v>
      </c>
    </row>
    <row r="220" spans="1:65" s="2" customFormat="1" ht="16.5" customHeight="1">
      <c r="A220" s="35"/>
      <c r="B220" s="36"/>
      <c r="C220" s="193" t="s">
        <v>871</v>
      </c>
      <c r="D220" s="193" t="s">
        <v>164</v>
      </c>
      <c r="E220" s="194" t="s">
        <v>3589</v>
      </c>
      <c r="F220" s="195" t="s">
        <v>3590</v>
      </c>
      <c r="G220" s="196" t="s">
        <v>2204</v>
      </c>
      <c r="H220" s="197">
        <v>2</v>
      </c>
      <c r="I220" s="198"/>
      <c r="J220" s="199">
        <f t="shared" si="40"/>
        <v>0</v>
      </c>
      <c r="K220" s="195" t="s">
        <v>19</v>
      </c>
      <c r="L220" s="40"/>
      <c r="M220" s="200" t="s">
        <v>19</v>
      </c>
      <c r="N220" s="201" t="s">
        <v>42</v>
      </c>
      <c r="O220" s="65"/>
      <c r="P220" s="202">
        <f t="shared" si="41"/>
        <v>0</v>
      </c>
      <c r="Q220" s="202">
        <v>1004</v>
      </c>
      <c r="R220" s="202">
        <f t="shared" si="42"/>
        <v>2008</v>
      </c>
      <c r="S220" s="202">
        <v>0</v>
      </c>
      <c r="T220" s="203">
        <f t="shared" si="43"/>
        <v>0</v>
      </c>
      <c r="U220" s="35"/>
      <c r="V220" s="35"/>
      <c r="W220" s="35"/>
      <c r="X220" s="35"/>
      <c r="Y220" s="35"/>
      <c r="Z220" s="35"/>
      <c r="AA220" s="35"/>
      <c r="AB220" s="35"/>
      <c r="AC220" s="35"/>
      <c r="AD220" s="35"/>
      <c r="AE220" s="35"/>
      <c r="AR220" s="204" t="s">
        <v>169</v>
      </c>
      <c r="AT220" s="204" t="s">
        <v>164</v>
      </c>
      <c r="AU220" s="204" t="s">
        <v>78</v>
      </c>
      <c r="AY220" s="18" t="s">
        <v>162</v>
      </c>
      <c r="BE220" s="205">
        <f t="shared" si="44"/>
        <v>0</v>
      </c>
      <c r="BF220" s="205">
        <f t="shared" si="45"/>
        <v>0</v>
      </c>
      <c r="BG220" s="205">
        <f t="shared" si="46"/>
        <v>0</v>
      </c>
      <c r="BH220" s="205">
        <f t="shared" si="47"/>
        <v>0</v>
      </c>
      <c r="BI220" s="205">
        <f t="shared" si="48"/>
        <v>0</v>
      </c>
      <c r="BJ220" s="18" t="s">
        <v>78</v>
      </c>
      <c r="BK220" s="205">
        <f t="shared" si="49"/>
        <v>0</v>
      </c>
      <c r="BL220" s="18" t="s">
        <v>169</v>
      </c>
      <c r="BM220" s="204" t="s">
        <v>1512</v>
      </c>
    </row>
    <row r="221" spans="1:65" s="2" customFormat="1" ht="16.5" customHeight="1">
      <c r="A221" s="35"/>
      <c r="B221" s="36"/>
      <c r="C221" s="193" t="s">
        <v>877</v>
      </c>
      <c r="D221" s="193" t="s">
        <v>164</v>
      </c>
      <c r="E221" s="194" t="s">
        <v>3467</v>
      </c>
      <c r="F221" s="195" t="s">
        <v>3468</v>
      </c>
      <c r="G221" s="196" t="s">
        <v>245</v>
      </c>
      <c r="H221" s="197">
        <v>3820</v>
      </c>
      <c r="I221" s="198"/>
      <c r="J221" s="199">
        <f t="shared" si="40"/>
        <v>0</v>
      </c>
      <c r="K221" s="195" t="s">
        <v>19</v>
      </c>
      <c r="L221" s="40"/>
      <c r="M221" s="200" t="s">
        <v>19</v>
      </c>
      <c r="N221" s="201" t="s">
        <v>42</v>
      </c>
      <c r="O221" s="65"/>
      <c r="P221" s="202">
        <f t="shared" si="41"/>
        <v>0</v>
      </c>
      <c r="Q221" s="202">
        <v>14.7</v>
      </c>
      <c r="R221" s="202">
        <f t="shared" si="42"/>
        <v>56154</v>
      </c>
      <c r="S221" s="202">
        <v>0</v>
      </c>
      <c r="T221" s="203">
        <f t="shared" si="43"/>
        <v>0</v>
      </c>
      <c r="U221" s="35"/>
      <c r="V221" s="35"/>
      <c r="W221" s="35"/>
      <c r="X221" s="35"/>
      <c r="Y221" s="35"/>
      <c r="Z221" s="35"/>
      <c r="AA221" s="35"/>
      <c r="AB221" s="35"/>
      <c r="AC221" s="35"/>
      <c r="AD221" s="35"/>
      <c r="AE221" s="35"/>
      <c r="AR221" s="204" t="s">
        <v>169</v>
      </c>
      <c r="AT221" s="204" t="s">
        <v>164</v>
      </c>
      <c r="AU221" s="204" t="s">
        <v>78</v>
      </c>
      <c r="AY221" s="18" t="s">
        <v>162</v>
      </c>
      <c r="BE221" s="205">
        <f t="shared" si="44"/>
        <v>0</v>
      </c>
      <c r="BF221" s="205">
        <f t="shared" si="45"/>
        <v>0</v>
      </c>
      <c r="BG221" s="205">
        <f t="shared" si="46"/>
        <v>0</v>
      </c>
      <c r="BH221" s="205">
        <f t="shared" si="47"/>
        <v>0</v>
      </c>
      <c r="BI221" s="205">
        <f t="shared" si="48"/>
        <v>0</v>
      </c>
      <c r="BJ221" s="18" t="s">
        <v>78</v>
      </c>
      <c r="BK221" s="205">
        <f t="shared" si="49"/>
        <v>0</v>
      </c>
      <c r="BL221" s="18" t="s">
        <v>169</v>
      </c>
      <c r="BM221" s="204" t="s">
        <v>1520</v>
      </c>
    </row>
    <row r="222" spans="1:65" s="2" customFormat="1" ht="21.75" customHeight="1">
      <c r="A222" s="35"/>
      <c r="B222" s="36"/>
      <c r="C222" s="193" t="s">
        <v>880</v>
      </c>
      <c r="D222" s="193" t="s">
        <v>164</v>
      </c>
      <c r="E222" s="194" t="s">
        <v>3591</v>
      </c>
      <c r="F222" s="195" t="s">
        <v>3592</v>
      </c>
      <c r="G222" s="196" t="s">
        <v>245</v>
      </c>
      <c r="H222" s="197">
        <v>3300</v>
      </c>
      <c r="I222" s="198"/>
      <c r="J222" s="199">
        <f t="shared" si="40"/>
        <v>0</v>
      </c>
      <c r="K222" s="195" t="s">
        <v>19</v>
      </c>
      <c r="L222" s="40"/>
      <c r="M222" s="200" t="s">
        <v>19</v>
      </c>
      <c r="N222" s="201" t="s">
        <v>42</v>
      </c>
      <c r="O222" s="65"/>
      <c r="P222" s="202">
        <f t="shared" si="41"/>
        <v>0</v>
      </c>
      <c r="Q222" s="202">
        <v>13</v>
      </c>
      <c r="R222" s="202">
        <f t="shared" si="42"/>
        <v>42900</v>
      </c>
      <c r="S222" s="202">
        <v>0</v>
      </c>
      <c r="T222" s="203">
        <f t="shared" si="43"/>
        <v>0</v>
      </c>
      <c r="U222" s="35"/>
      <c r="V222" s="35"/>
      <c r="W222" s="35"/>
      <c r="X222" s="35"/>
      <c r="Y222" s="35"/>
      <c r="Z222" s="35"/>
      <c r="AA222" s="35"/>
      <c r="AB222" s="35"/>
      <c r="AC222" s="35"/>
      <c r="AD222" s="35"/>
      <c r="AE222" s="35"/>
      <c r="AR222" s="204" t="s">
        <v>169</v>
      </c>
      <c r="AT222" s="204" t="s">
        <v>164</v>
      </c>
      <c r="AU222" s="204" t="s">
        <v>78</v>
      </c>
      <c r="AY222" s="18" t="s">
        <v>162</v>
      </c>
      <c r="BE222" s="205">
        <f t="shared" si="44"/>
        <v>0</v>
      </c>
      <c r="BF222" s="205">
        <f t="shared" si="45"/>
        <v>0</v>
      </c>
      <c r="BG222" s="205">
        <f t="shared" si="46"/>
        <v>0</v>
      </c>
      <c r="BH222" s="205">
        <f t="shared" si="47"/>
        <v>0</v>
      </c>
      <c r="BI222" s="205">
        <f t="shared" si="48"/>
        <v>0</v>
      </c>
      <c r="BJ222" s="18" t="s">
        <v>78</v>
      </c>
      <c r="BK222" s="205">
        <f t="shared" si="49"/>
        <v>0</v>
      </c>
      <c r="BL222" s="18" t="s">
        <v>169</v>
      </c>
      <c r="BM222" s="204" t="s">
        <v>1528</v>
      </c>
    </row>
    <row r="223" spans="1:65" s="2" customFormat="1" ht="21.75" customHeight="1">
      <c r="A223" s="35"/>
      <c r="B223" s="36"/>
      <c r="C223" s="193" t="s">
        <v>886</v>
      </c>
      <c r="D223" s="193" t="s">
        <v>164</v>
      </c>
      <c r="E223" s="194" t="s">
        <v>3593</v>
      </c>
      <c r="F223" s="195" t="s">
        <v>3594</v>
      </c>
      <c r="G223" s="196" t="s">
        <v>245</v>
      </c>
      <c r="H223" s="197">
        <v>180</v>
      </c>
      <c r="I223" s="198"/>
      <c r="J223" s="199">
        <f t="shared" si="40"/>
        <v>0</v>
      </c>
      <c r="K223" s="195" t="s">
        <v>19</v>
      </c>
      <c r="L223" s="40"/>
      <c r="M223" s="200" t="s">
        <v>19</v>
      </c>
      <c r="N223" s="201" t="s">
        <v>42</v>
      </c>
      <c r="O223" s="65"/>
      <c r="P223" s="202">
        <f t="shared" si="41"/>
        <v>0</v>
      </c>
      <c r="Q223" s="202">
        <v>19</v>
      </c>
      <c r="R223" s="202">
        <f t="shared" si="42"/>
        <v>3420</v>
      </c>
      <c r="S223" s="202">
        <v>0</v>
      </c>
      <c r="T223" s="203">
        <f t="shared" si="43"/>
        <v>0</v>
      </c>
      <c r="U223" s="35"/>
      <c r="V223" s="35"/>
      <c r="W223" s="35"/>
      <c r="X223" s="35"/>
      <c r="Y223" s="35"/>
      <c r="Z223" s="35"/>
      <c r="AA223" s="35"/>
      <c r="AB223" s="35"/>
      <c r="AC223" s="35"/>
      <c r="AD223" s="35"/>
      <c r="AE223" s="35"/>
      <c r="AR223" s="204" t="s">
        <v>169</v>
      </c>
      <c r="AT223" s="204" t="s">
        <v>164</v>
      </c>
      <c r="AU223" s="204" t="s">
        <v>78</v>
      </c>
      <c r="AY223" s="18" t="s">
        <v>162</v>
      </c>
      <c r="BE223" s="205">
        <f t="shared" si="44"/>
        <v>0</v>
      </c>
      <c r="BF223" s="205">
        <f t="shared" si="45"/>
        <v>0</v>
      </c>
      <c r="BG223" s="205">
        <f t="shared" si="46"/>
        <v>0</v>
      </c>
      <c r="BH223" s="205">
        <f t="shared" si="47"/>
        <v>0</v>
      </c>
      <c r="BI223" s="205">
        <f t="shared" si="48"/>
        <v>0</v>
      </c>
      <c r="BJ223" s="18" t="s">
        <v>78</v>
      </c>
      <c r="BK223" s="205">
        <f t="shared" si="49"/>
        <v>0</v>
      </c>
      <c r="BL223" s="18" t="s">
        <v>169</v>
      </c>
      <c r="BM223" s="204" t="s">
        <v>1536</v>
      </c>
    </row>
    <row r="224" spans="1:65" s="2" customFormat="1" ht="21.75" customHeight="1">
      <c r="A224" s="35"/>
      <c r="B224" s="36"/>
      <c r="C224" s="193" t="s">
        <v>890</v>
      </c>
      <c r="D224" s="193" t="s">
        <v>164</v>
      </c>
      <c r="E224" s="194" t="s">
        <v>3595</v>
      </c>
      <c r="F224" s="195" t="s">
        <v>3596</v>
      </c>
      <c r="G224" s="196" t="s">
        <v>245</v>
      </c>
      <c r="H224" s="197">
        <v>340</v>
      </c>
      <c r="I224" s="198"/>
      <c r="J224" s="199">
        <f t="shared" si="40"/>
        <v>0</v>
      </c>
      <c r="K224" s="195" t="s">
        <v>19</v>
      </c>
      <c r="L224" s="40"/>
      <c r="M224" s="200" t="s">
        <v>19</v>
      </c>
      <c r="N224" s="201" t="s">
        <v>42</v>
      </c>
      <c r="O224" s="65"/>
      <c r="P224" s="202">
        <f t="shared" si="41"/>
        <v>0</v>
      </c>
      <c r="Q224" s="202">
        <v>36</v>
      </c>
      <c r="R224" s="202">
        <f t="shared" si="42"/>
        <v>12240</v>
      </c>
      <c r="S224" s="202">
        <v>0</v>
      </c>
      <c r="T224" s="203">
        <f t="shared" si="43"/>
        <v>0</v>
      </c>
      <c r="U224" s="35"/>
      <c r="V224" s="35"/>
      <c r="W224" s="35"/>
      <c r="X224" s="35"/>
      <c r="Y224" s="35"/>
      <c r="Z224" s="35"/>
      <c r="AA224" s="35"/>
      <c r="AB224" s="35"/>
      <c r="AC224" s="35"/>
      <c r="AD224" s="35"/>
      <c r="AE224" s="35"/>
      <c r="AR224" s="204" t="s">
        <v>169</v>
      </c>
      <c r="AT224" s="204" t="s">
        <v>164</v>
      </c>
      <c r="AU224" s="204" t="s">
        <v>78</v>
      </c>
      <c r="AY224" s="18" t="s">
        <v>162</v>
      </c>
      <c r="BE224" s="205">
        <f t="shared" si="44"/>
        <v>0</v>
      </c>
      <c r="BF224" s="205">
        <f t="shared" si="45"/>
        <v>0</v>
      </c>
      <c r="BG224" s="205">
        <f t="shared" si="46"/>
        <v>0</v>
      </c>
      <c r="BH224" s="205">
        <f t="shared" si="47"/>
        <v>0</v>
      </c>
      <c r="BI224" s="205">
        <f t="shared" si="48"/>
        <v>0</v>
      </c>
      <c r="BJ224" s="18" t="s">
        <v>78</v>
      </c>
      <c r="BK224" s="205">
        <f t="shared" si="49"/>
        <v>0</v>
      </c>
      <c r="BL224" s="18" t="s">
        <v>169</v>
      </c>
      <c r="BM224" s="204" t="s">
        <v>1544</v>
      </c>
    </row>
    <row r="225" spans="1:65" s="2" customFormat="1" ht="16.5" customHeight="1">
      <c r="A225" s="35"/>
      <c r="B225" s="36"/>
      <c r="C225" s="193" t="s">
        <v>894</v>
      </c>
      <c r="D225" s="193" t="s">
        <v>164</v>
      </c>
      <c r="E225" s="194" t="s">
        <v>3597</v>
      </c>
      <c r="F225" s="195" t="s">
        <v>3598</v>
      </c>
      <c r="G225" s="196" t="s">
        <v>245</v>
      </c>
      <c r="H225" s="197">
        <v>610</v>
      </c>
      <c r="I225" s="198"/>
      <c r="J225" s="199">
        <f t="shared" si="40"/>
        <v>0</v>
      </c>
      <c r="K225" s="195" t="s">
        <v>19</v>
      </c>
      <c r="L225" s="40"/>
      <c r="M225" s="200" t="s">
        <v>19</v>
      </c>
      <c r="N225" s="201" t="s">
        <v>42</v>
      </c>
      <c r="O225" s="65"/>
      <c r="P225" s="202">
        <f t="shared" si="41"/>
        <v>0</v>
      </c>
      <c r="Q225" s="202">
        <v>31.3</v>
      </c>
      <c r="R225" s="202">
        <f t="shared" si="42"/>
        <v>19093</v>
      </c>
      <c r="S225" s="202">
        <v>0</v>
      </c>
      <c r="T225" s="203">
        <f t="shared" si="43"/>
        <v>0</v>
      </c>
      <c r="U225" s="35"/>
      <c r="V225" s="35"/>
      <c r="W225" s="35"/>
      <c r="X225" s="35"/>
      <c r="Y225" s="35"/>
      <c r="Z225" s="35"/>
      <c r="AA225" s="35"/>
      <c r="AB225" s="35"/>
      <c r="AC225" s="35"/>
      <c r="AD225" s="35"/>
      <c r="AE225" s="35"/>
      <c r="AR225" s="204" t="s">
        <v>169</v>
      </c>
      <c r="AT225" s="204" t="s">
        <v>164</v>
      </c>
      <c r="AU225" s="204" t="s">
        <v>78</v>
      </c>
      <c r="AY225" s="18" t="s">
        <v>162</v>
      </c>
      <c r="BE225" s="205">
        <f t="shared" si="44"/>
        <v>0</v>
      </c>
      <c r="BF225" s="205">
        <f t="shared" si="45"/>
        <v>0</v>
      </c>
      <c r="BG225" s="205">
        <f t="shared" si="46"/>
        <v>0</v>
      </c>
      <c r="BH225" s="205">
        <f t="shared" si="47"/>
        <v>0</v>
      </c>
      <c r="BI225" s="205">
        <f t="shared" si="48"/>
        <v>0</v>
      </c>
      <c r="BJ225" s="18" t="s">
        <v>78</v>
      </c>
      <c r="BK225" s="205">
        <f t="shared" si="49"/>
        <v>0</v>
      </c>
      <c r="BL225" s="18" t="s">
        <v>169</v>
      </c>
      <c r="BM225" s="204" t="s">
        <v>1554</v>
      </c>
    </row>
    <row r="226" spans="1:65" s="2" customFormat="1" ht="21.75" customHeight="1">
      <c r="A226" s="35"/>
      <c r="B226" s="36"/>
      <c r="C226" s="193" t="s">
        <v>899</v>
      </c>
      <c r="D226" s="193" t="s">
        <v>164</v>
      </c>
      <c r="E226" s="194" t="s">
        <v>3599</v>
      </c>
      <c r="F226" s="195" t="s">
        <v>3600</v>
      </c>
      <c r="G226" s="196" t="s">
        <v>245</v>
      </c>
      <c r="H226" s="197">
        <v>600</v>
      </c>
      <c r="I226" s="198"/>
      <c r="J226" s="199">
        <f t="shared" si="40"/>
        <v>0</v>
      </c>
      <c r="K226" s="195" t="s">
        <v>19</v>
      </c>
      <c r="L226" s="40"/>
      <c r="M226" s="200" t="s">
        <v>19</v>
      </c>
      <c r="N226" s="201" t="s">
        <v>42</v>
      </c>
      <c r="O226" s="65"/>
      <c r="P226" s="202">
        <f t="shared" si="41"/>
        <v>0</v>
      </c>
      <c r="Q226" s="202">
        <v>25</v>
      </c>
      <c r="R226" s="202">
        <f t="shared" si="42"/>
        <v>15000</v>
      </c>
      <c r="S226" s="202">
        <v>0</v>
      </c>
      <c r="T226" s="203">
        <f t="shared" si="43"/>
        <v>0</v>
      </c>
      <c r="U226" s="35"/>
      <c r="V226" s="35"/>
      <c r="W226" s="35"/>
      <c r="X226" s="35"/>
      <c r="Y226" s="35"/>
      <c r="Z226" s="35"/>
      <c r="AA226" s="35"/>
      <c r="AB226" s="35"/>
      <c r="AC226" s="35"/>
      <c r="AD226" s="35"/>
      <c r="AE226" s="35"/>
      <c r="AR226" s="204" t="s">
        <v>169</v>
      </c>
      <c r="AT226" s="204" t="s">
        <v>164</v>
      </c>
      <c r="AU226" s="204" t="s">
        <v>78</v>
      </c>
      <c r="AY226" s="18" t="s">
        <v>162</v>
      </c>
      <c r="BE226" s="205">
        <f t="shared" si="44"/>
        <v>0</v>
      </c>
      <c r="BF226" s="205">
        <f t="shared" si="45"/>
        <v>0</v>
      </c>
      <c r="BG226" s="205">
        <f t="shared" si="46"/>
        <v>0</v>
      </c>
      <c r="BH226" s="205">
        <f t="shared" si="47"/>
        <v>0</v>
      </c>
      <c r="BI226" s="205">
        <f t="shared" si="48"/>
        <v>0</v>
      </c>
      <c r="BJ226" s="18" t="s">
        <v>78</v>
      </c>
      <c r="BK226" s="205">
        <f t="shared" si="49"/>
        <v>0</v>
      </c>
      <c r="BL226" s="18" t="s">
        <v>169</v>
      </c>
      <c r="BM226" s="204" t="s">
        <v>1567</v>
      </c>
    </row>
    <row r="227" spans="1:65" s="2" customFormat="1" ht="16.5" customHeight="1">
      <c r="A227" s="35"/>
      <c r="B227" s="36"/>
      <c r="C227" s="193" t="s">
        <v>904</v>
      </c>
      <c r="D227" s="193" t="s">
        <v>164</v>
      </c>
      <c r="E227" s="194" t="s">
        <v>3601</v>
      </c>
      <c r="F227" s="195" t="s">
        <v>3602</v>
      </c>
      <c r="G227" s="196" t="s">
        <v>245</v>
      </c>
      <c r="H227" s="197">
        <v>10</v>
      </c>
      <c r="I227" s="198"/>
      <c r="J227" s="199">
        <f t="shared" si="40"/>
        <v>0</v>
      </c>
      <c r="K227" s="195" t="s">
        <v>19</v>
      </c>
      <c r="L227" s="40"/>
      <c r="M227" s="200" t="s">
        <v>19</v>
      </c>
      <c r="N227" s="201" t="s">
        <v>42</v>
      </c>
      <c r="O227" s="65"/>
      <c r="P227" s="202">
        <f t="shared" si="41"/>
        <v>0</v>
      </c>
      <c r="Q227" s="202">
        <v>30</v>
      </c>
      <c r="R227" s="202">
        <f t="shared" si="42"/>
        <v>300</v>
      </c>
      <c r="S227" s="202">
        <v>0</v>
      </c>
      <c r="T227" s="203">
        <f t="shared" si="43"/>
        <v>0</v>
      </c>
      <c r="U227" s="35"/>
      <c r="V227" s="35"/>
      <c r="W227" s="35"/>
      <c r="X227" s="35"/>
      <c r="Y227" s="35"/>
      <c r="Z227" s="35"/>
      <c r="AA227" s="35"/>
      <c r="AB227" s="35"/>
      <c r="AC227" s="35"/>
      <c r="AD227" s="35"/>
      <c r="AE227" s="35"/>
      <c r="AR227" s="204" t="s">
        <v>169</v>
      </c>
      <c r="AT227" s="204" t="s">
        <v>164</v>
      </c>
      <c r="AU227" s="204" t="s">
        <v>78</v>
      </c>
      <c r="AY227" s="18" t="s">
        <v>162</v>
      </c>
      <c r="BE227" s="205">
        <f t="shared" si="44"/>
        <v>0</v>
      </c>
      <c r="BF227" s="205">
        <f t="shared" si="45"/>
        <v>0</v>
      </c>
      <c r="BG227" s="205">
        <f t="shared" si="46"/>
        <v>0</v>
      </c>
      <c r="BH227" s="205">
        <f t="shared" si="47"/>
        <v>0</v>
      </c>
      <c r="BI227" s="205">
        <f t="shared" si="48"/>
        <v>0</v>
      </c>
      <c r="BJ227" s="18" t="s">
        <v>78</v>
      </c>
      <c r="BK227" s="205">
        <f t="shared" si="49"/>
        <v>0</v>
      </c>
      <c r="BL227" s="18" t="s">
        <v>169</v>
      </c>
      <c r="BM227" s="204" t="s">
        <v>1575</v>
      </c>
    </row>
    <row r="228" spans="1:65" s="2" customFormat="1" ht="16.5" customHeight="1">
      <c r="A228" s="35"/>
      <c r="B228" s="36"/>
      <c r="C228" s="193" t="s">
        <v>909</v>
      </c>
      <c r="D228" s="193" t="s">
        <v>164</v>
      </c>
      <c r="E228" s="194" t="s">
        <v>3472</v>
      </c>
      <c r="F228" s="195" t="s">
        <v>3473</v>
      </c>
      <c r="G228" s="196" t="s">
        <v>245</v>
      </c>
      <c r="H228" s="197">
        <v>411</v>
      </c>
      <c r="I228" s="198"/>
      <c r="J228" s="199">
        <f t="shared" si="40"/>
        <v>0</v>
      </c>
      <c r="K228" s="195" t="s">
        <v>19</v>
      </c>
      <c r="L228" s="40"/>
      <c r="M228" s="200" t="s">
        <v>19</v>
      </c>
      <c r="N228" s="201" t="s">
        <v>42</v>
      </c>
      <c r="O228" s="65"/>
      <c r="P228" s="202">
        <f t="shared" si="41"/>
        <v>0</v>
      </c>
      <c r="Q228" s="202">
        <v>29</v>
      </c>
      <c r="R228" s="202">
        <f t="shared" si="42"/>
        <v>11919</v>
      </c>
      <c r="S228" s="202">
        <v>0</v>
      </c>
      <c r="T228" s="203">
        <f t="shared" si="43"/>
        <v>0</v>
      </c>
      <c r="U228" s="35"/>
      <c r="V228" s="35"/>
      <c r="W228" s="35"/>
      <c r="X228" s="35"/>
      <c r="Y228" s="35"/>
      <c r="Z228" s="35"/>
      <c r="AA228" s="35"/>
      <c r="AB228" s="35"/>
      <c r="AC228" s="35"/>
      <c r="AD228" s="35"/>
      <c r="AE228" s="35"/>
      <c r="AR228" s="204" t="s">
        <v>169</v>
      </c>
      <c r="AT228" s="204" t="s">
        <v>164</v>
      </c>
      <c r="AU228" s="204" t="s">
        <v>78</v>
      </c>
      <c r="AY228" s="18" t="s">
        <v>162</v>
      </c>
      <c r="BE228" s="205">
        <f t="shared" si="44"/>
        <v>0</v>
      </c>
      <c r="BF228" s="205">
        <f t="shared" si="45"/>
        <v>0</v>
      </c>
      <c r="BG228" s="205">
        <f t="shared" si="46"/>
        <v>0</v>
      </c>
      <c r="BH228" s="205">
        <f t="shared" si="47"/>
        <v>0</v>
      </c>
      <c r="BI228" s="205">
        <f t="shared" si="48"/>
        <v>0</v>
      </c>
      <c r="BJ228" s="18" t="s">
        <v>78</v>
      </c>
      <c r="BK228" s="205">
        <f t="shared" si="49"/>
        <v>0</v>
      </c>
      <c r="BL228" s="18" t="s">
        <v>169</v>
      </c>
      <c r="BM228" s="204" t="s">
        <v>1586</v>
      </c>
    </row>
    <row r="229" spans="1:65" s="2" customFormat="1" ht="16.5" customHeight="1">
      <c r="A229" s="35"/>
      <c r="B229" s="36"/>
      <c r="C229" s="193" t="s">
        <v>914</v>
      </c>
      <c r="D229" s="193" t="s">
        <v>164</v>
      </c>
      <c r="E229" s="194" t="s">
        <v>3603</v>
      </c>
      <c r="F229" s="195" t="s">
        <v>3474</v>
      </c>
      <c r="G229" s="196" t="s">
        <v>245</v>
      </c>
      <c r="H229" s="197">
        <v>411</v>
      </c>
      <c r="I229" s="198"/>
      <c r="J229" s="199">
        <f t="shared" si="40"/>
        <v>0</v>
      </c>
      <c r="K229" s="195" t="s">
        <v>19</v>
      </c>
      <c r="L229" s="40"/>
      <c r="M229" s="200" t="s">
        <v>19</v>
      </c>
      <c r="N229" s="201" t="s">
        <v>42</v>
      </c>
      <c r="O229" s="65"/>
      <c r="P229" s="202">
        <f t="shared" si="41"/>
        <v>0</v>
      </c>
      <c r="Q229" s="202">
        <v>29</v>
      </c>
      <c r="R229" s="202">
        <f t="shared" si="42"/>
        <v>11919</v>
      </c>
      <c r="S229" s="202">
        <v>0</v>
      </c>
      <c r="T229" s="203">
        <f t="shared" si="43"/>
        <v>0</v>
      </c>
      <c r="U229" s="35"/>
      <c r="V229" s="35"/>
      <c r="W229" s="35"/>
      <c r="X229" s="35"/>
      <c r="Y229" s="35"/>
      <c r="Z229" s="35"/>
      <c r="AA229" s="35"/>
      <c r="AB229" s="35"/>
      <c r="AC229" s="35"/>
      <c r="AD229" s="35"/>
      <c r="AE229" s="35"/>
      <c r="AR229" s="204" t="s">
        <v>169</v>
      </c>
      <c r="AT229" s="204" t="s">
        <v>164</v>
      </c>
      <c r="AU229" s="204" t="s">
        <v>78</v>
      </c>
      <c r="AY229" s="18" t="s">
        <v>162</v>
      </c>
      <c r="BE229" s="205">
        <f t="shared" si="44"/>
        <v>0</v>
      </c>
      <c r="BF229" s="205">
        <f t="shared" si="45"/>
        <v>0</v>
      </c>
      <c r="BG229" s="205">
        <f t="shared" si="46"/>
        <v>0</v>
      </c>
      <c r="BH229" s="205">
        <f t="shared" si="47"/>
        <v>0</v>
      </c>
      <c r="BI229" s="205">
        <f t="shared" si="48"/>
        <v>0</v>
      </c>
      <c r="BJ229" s="18" t="s">
        <v>78</v>
      </c>
      <c r="BK229" s="205">
        <f t="shared" si="49"/>
        <v>0</v>
      </c>
      <c r="BL229" s="18" t="s">
        <v>169</v>
      </c>
      <c r="BM229" s="204" t="s">
        <v>1594</v>
      </c>
    </row>
    <row r="230" spans="1:65" s="2" customFormat="1" ht="16.5" customHeight="1">
      <c r="A230" s="35"/>
      <c r="B230" s="36"/>
      <c r="C230" s="193" t="s">
        <v>919</v>
      </c>
      <c r="D230" s="193" t="s">
        <v>164</v>
      </c>
      <c r="E230" s="194" t="s">
        <v>3475</v>
      </c>
      <c r="F230" s="195" t="s">
        <v>3476</v>
      </c>
      <c r="G230" s="196" t="s">
        <v>245</v>
      </c>
      <c r="H230" s="197">
        <v>180</v>
      </c>
      <c r="I230" s="198"/>
      <c r="J230" s="199">
        <f t="shared" si="40"/>
        <v>0</v>
      </c>
      <c r="K230" s="195" t="s">
        <v>19</v>
      </c>
      <c r="L230" s="40"/>
      <c r="M230" s="200" t="s">
        <v>19</v>
      </c>
      <c r="N230" s="201" t="s">
        <v>42</v>
      </c>
      <c r="O230" s="65"/>
      <c r="P230" s="202">
        <f t="shared" si="41"/>
        <v>0</v>
      </c>
      <c r="Q230" s="202">
        <v>36.700000000000003</v>
      </c>
      <c r="R230" s="202">
        <f t="shared" si="42"/>
        <v>6606.0000000000009</v>
      </c>
      <c r="S230" s="202">
        <v>0</v>
      </c>
      <c r="T230" s="203">
        <f t="shared" si="43"/>
        <v>0</v>
      </c>
      <c r="U230" s="35"/>
      <c r="V230" s="35"/>
      <c r="W230" s="35"/>
      <c r="X230" s="35"/>
      <c r="Y230" s="35"/>
      <c r="Z230" s="35"/>
      <c r="AA230" s="35"/>
      <c r="AB230" s="35"/>
      <c r="AC230" s="35"/>
      <c r="AD230" s="35"/>
      <c r="AE230" s="35"/>
      <c r="AR230" s="204" t="s">
        <v>169</v>
      </c>
      <c r="AT230" s="204" t="s">
        <v>164</v>
      </c>
      <c r="AU230" s="204" t="s">
        <v>78</v>
      </c>
      <c r="AY230" s="18" t="s">
        <v>162</v>
      </c>
      <c r="BE230" s="205">
        <f t="shared" si="44"/>
        <v>0</v>
      </c>
      <c r="BF230" s="205">
        <f t="shared" si="45"/>
        <v>0</v>
      </c>
      <c r="BG230" s="205">
        <f t="shared" si="46"/>
        <v>0</v>
      </c>
      <c r="BH230" s="205">
        <f t="shared" si="47"/>
        <v>0</v>
      </c>
      <c r="BI230" s="205">
        <f t="shared" si="48"/>
        <v>0</v>
      </c>
      <c r="BJ230" s="18" t="s">
        <v>78</v>
      </c>
      <c r="BK230" s="205">
        <f t="shared" si="49"/>
        <v>0</v>
      </c>
      <c r="BL230" s="18" t="s">
        <v>169</v>
      </c>
      <c r="BM230" s="204" t="s">
        <v>1605</v>
      </c>
    </row>
    <row r="231" spans="1:65" s="2" customFormat="1" ht="16.5" customHeight="1">
      <c r="A231" s="35"/>
      <c r="B231" s="36"/>
      <c r="C231" s="193" t="s">
        <v>925</v>
      </c>
      <c r="D231" s="193" t="s">
        <v>164</v>
      </c>
      <c r="E231" s="194" t="s">
        <v>3604</v>
      </c>
      <c r="F231" s="195" t="s">
        <v>3477</v>
      </c>
      <c r="G231" s="196" t="s">
        <v>245</v>
      </c>
      <c r="H231" s="197">
        <v>180</v>
      </c>
      <c r="I231" s="198"/>
      <c r="J231" s="199">
        <f t="shared" si="40"/>
        <v>0</v>
      </c>
      <c r="K231" s="195" t="s">
        <v>19</v>
      </c>
      <c r="L231" s="40"/>
      <c r="M231" s="200" t="s">
        <v>19</v>
      </c>
      <c r="N231" s="201" t="s">
        <v>42</v>
      </c>
      <c r="O231" s="65"/>
      <c r="P231" s="202">
        <f t="shared" si="41"/>
        <v>0</v>
      </c>
      <c r="Q231" s="202">
        <v>22</v>
      </c>
      <c r="R231" s="202">
        <f t="shared" si="42"/>
        <v>3960</v>
      </c>
      <c r="S231" s="202">
        <v>0</v>
      </c>
      <c r="T231" s="203">
        <f t="shared" si="43"/>
        <v>0</v>
      </c>
      <c r="U231" s="35"/>
      <c r="V231" s="35"/>
      <c r="W231" s="35"/>
      <c r="X231" s="35"/>
      <c r="Y231" s="35"/>
      <c r="Z231" s="35"/>
      <c r="AA231" s="35"/>
      <c r="AB231" s="35"/>
      <c r="AC231" s="35"/>
      <c r="AD231" s="35"/>
      <c r="AE231" s="35"/>
      <c r="AR231" s="204" t="s">
        <v>169</v>
      </c>
      <c r="AT231" s="204" t="s">
        <v>164</v>
      </c>
      <c r="AU231" s="204" t="s">
        <v>78</v>
      </c>
      <c r="AY231" s="18" t="s">
        <v>162</v>
      </c>
      <c r="BE231" s="205">
        <f t="shared" si="44"/>
        <v>0</v>
      </c>
      <c r="BF231" s="205">
        <f t="shared" si="45"/>
        <v>0</v>
      </c>
      <c r="BG231" s="205">
        <f t="shared" si="46"/>
        <v>0</v>
      </c>
      <c r="BH231" s="205">
        <f t="shared" si="47"/>
        <v>0</v>
      </c>
      <c r="BI231" s="205">
        <f t="shared" si="48"/>
        <v>0</v>
      </c>
      <c r="BJ231" s="18" t="s">
        <v>78</v>
      </c>
      <c r="BK231" s="205">
        <f t="shared" si="49"/>
        <v>0</v>
      </c>
      <c r="BL231" s="18" t="s">
        <v>169</v>
      </c>
      <c r="BM231" s="204" t="s">
        <v>1618</v>
      </c>
    </row>
    <row r="232" spans="1:65" s="2" customFormat="1" ht="16.5" customHeight="1">
      <c r="A232" s="35"/>
      <c r="B232" s="36"/>
      <c r="C232" s="193" t="s">
        <v>928</v>
      </c>
      <c r="D232" s="193" t="s">
        <v>164</v>
      </c>
      <c r="E232" s="194" t="s">
        <v>3478</v>
      </c>
      <c r="F232" s="195" t="s">
        <v>3479</v>
      </c>
      <c r="G232" s="196" t="s">
        <v>2204</v>
      </c>
      <c r="H232" s="197">
        <v>12453</v>
      </c>
      <c r="I232" s="198"/>
      <c r="J232" s="199">
        <f t="shared" si="40"/>
        <v>0</v>
      </c>
      <c r="K232" s="195" t="s">
        <v>19</v>
      </c>
      <c r="L232" s="40"/>
      <c r="M232" s="200" t="s">
        <v>19</v>
      </c>
      <c r="N232" s="201" t="s">
        <v>42</v>
      </c>
      <c r="O232" s="65"/>
      <c r="P232" s="202">
        <f t="shared" si="41"/>
        <v>0</v>
      </c>
      <c r="Q232" s="202">
        <v>3.67</v>
      </c>
      <c r="R232" s="202">
        <f t="shared" si="42"/>
        <v>45702.51</v>
      </c>
      <c r="S232" s="202">
        <v>0</v>
      </c>
      <c r="T232" s="203">
        <f t="shared" si="43"/>
        <v>0</v>
      </c>
      <c r="U232" s="35"/>
      <c r="V232" s="35"/>
      <c r="W232" s="35"/>
      <c r="X232" s="35"/>
      <c r="Y232" s="35"/>
      <c r="Z232" s="35"/>
      <c r="AA232" s="35"/>
      <c r="AB232" s="35"/>
      <c r="AC232" s="35"/>
      <c r="AD232" s="35"/>
      <c r="AE232" s="35"/>
      <c r="AR232" s="204" t="s">
        <v>169</v>
      </c>
      <c r="AT232" s="204" t="s">
        <v>164</v>
      </c>
      <c r="AU232" s="204" t="s">
        <v>78</v>
      </c>
      <c r="AY232" s="18" t="s">
        <v>162</v>
      </c>
      <c r="BE232" s="205">
        <f t="shared" si="44"/>
        <v>0</v>
      </c>
      <c r="BF232" s="205">
        <f t="shared" si="45"/>
        <v>0</v>
      </c>
      <c r="BG232" s="205">
        <f t="shared" si="46"/>
        <v>0</v>
      </c>
      <c r="BH232" s="205">
        <f t="shared" si="47"/>
        <v>0</v>
      </c>
      <c r="BI232" s="205">
        <f t="shared" si="48"/>
        <v>0</v>
      </c>
      <c r="BJ232" s="18" t="s">
        <v>78</v>
      </c>
      <c r="BK232" s="205">
        <f t="shared" si="49"/>
        <v>0</v>
      </c>
      <c r="BL232" s="18" t="s">
        <v>169</v>
      </c>
      <c r="BM232" s="204" t="s">
        <v>1627</v>
      </c>
    </row>
    <row r="233" spans="1:65" s="2" customFormat="1" ht="16.5" customHeight="1">
      <c r="A233" s="35"/>
      <c r="B233" s="36"/>
      <c r="C233" s="193" t="s">
        <v>945</v>
      </c>
      <c r="D233" s="193" t="s">
        <v>164</v>
      </c>
      <c r="E233" s="194" t="s">
        <v>3605</v>
      </c>
      <c r="F233" s="195" t="s">
        <v>3480</v>
      </c>
      <c r="G233" s="196" t="s">
        <v>2204</v>
      </c>
      <c r="H233" s="197">
        <v>9090</v>
      </c>
      <c r="I233" s="198"/>
      <c r="J233" s="199">
        <f t="shared" si="40"/>
        <v>0</v>
      </c>
      <c r="K233" s="195" t="s">
        <v>19</v>
      </c>
      <c r="L233" s="40"/>
      <c r="M233" s="200" t="s">
        <v>19</v>
      </c>
      <c r="N233" s="201" t="s">
        <v>42</v>
      </c>
      <c r="O233" s="65"/>
      <c r="P233" s="202">
        <f t="shared" si="41"/>
        <v>0</v>
      </c>
      <c r="Q233" s="202">
        <v>3</v>
      </c>
      <c r="R233" s="202">
        <f t="shared" si="42"/>
        <v>27270</v>
      </c>
      <c r="S233" s="202">
        <v>0</v>
      </c>
      <c r="T233" s="203">
        <f t="shared" si="43"/>
        <v>0</v>
      </c>
      <c r="U233" s="35"/>
      <c r="V233" s="35"/>
      <c r="W233" s="35"/>
      <c r="X233" s="35"/>
      <c r="Y233" s="35"/>
      <c r="Z233" s="35"/>
      <c r="AA233" s="35"/>
      <c r="AB233" s="35"/>
      <c r="AC233" s="35"/>
      <c r="AD233" s="35"/>
      <c r="AE233" s="35"/>
      <c r="AR233" s="204" t="s">
        <v>169</v>
      </c>
      <c r="AT233" s="204" t="s">
        <v>164</v>
      </c>
      <c r="AU233" s="204" t="s">
        <v>78</v>
      </c>
      <c r="AY233" s="18" t="s">
        <v>162</v>
      </c>
      <c r="BE233" s="205">
        <f t="shared" si="44"/>
        <v>0</v>
      </c>
      <c r="BF233" s="205">
        <f t="shared" si="45"/>
        <v>0</v>
      </c>
      <c r="BG233" s="205">
        <f t="shared" si="46"/>
        <v>0</v>
      </c>
      <c r="BH233" s="205">
        <f t="shared" si="47"/>
        <v>0</v>
      </c>
      <c r="BI233" s="205">
        <f t="shared" si="48"/>
        <v>0</v>
      </c>
      <c r="BJ233" s="18" t="s">
        <v>78</v>
      </c>
      <c r="BK233" s="205">
        <f t="shared" si="49"/>
        <v>0</v>
      </c>
      <c r="BL233" s="18" t="s">
        <v>169</v>
      </c>
      <c r="BM233" s="204" t="s">
        <v>1639</v>
      </c>
    </row>
    <row r="234" spans="1:65" s="2" customFormat="1" ht="16.5" customHeight="1">
      <c r="A234" s="35"/>
      <c r="B234" s="36"/>
      <c r="C234" s="193" t="s">
        <v>951</v>
      </c>
      <c r="D234" s="193" t="s">
        <v>164</v>
      </c>
      <c r="E234" s="194" t="s">
        <v>3606</v>
      </c>
      <c r="F234" s="195" t="s">
        <v>3607</v>
      </c>
      <c r="G234" s="196" t="s">
        <v>2204</v>
      </c>
      <c r="H234" s="197">
        <v>545</v>
      </c>
      <c r="I234" s="198"/>
      <c r="J234" s="199">
        <f t="shared" si="40"/>
        <v>0</v>
      </c>
      <c r="K234" s="195" t="s">
        <v>19</v>
      </c>
      <c r="L234" s="40"/>
      <c r="M234" s="200" t="s">
        <v>19</v>
      </c>
      <c r="N234" s="201" t="s">
        <v>42</v>
      </c>
      <c r="O234" s="65"/>
      <c r="P234" s="202">
        <f t="shared" si="41"/>
        <v>0</v>
      </c>
      <c r="Q234" s="202">
        <v>6.3504587155963304</v>
      </c>
      <c r="R234" s="202">
        <f t="shared" si="42"/>
        <v>3461</v>
      </c>
      <c r="S234" s="202">
        <v>0</v>
      </c>
      <c r="T234" s="203">
        <f t="shared" si="43"/>
        <v>0</v>
      </c>
      <c r="U234" s="35"/>
      <c r="V234" s="35"/>
      <c r="W234" s="35"/>
      <c r="X234" s="35"/>
      <c r="Y234" s="35"/>
      <c r="Z234" s="35"/>
      <c r="AA234" s="35"/>
      <c r="AB234" s="35"/>
      <c r="AC234" s="35"/>
      <c r="AD234" s="35"/>
      <c r="AE234" s="35"/>
      <c r="AR234" s="204" t="s">
        <v>169</v>
      </c>
      <c r="AT234" s="204" t="s">
        <v>164</v>
      </c>
      <c r="AU234" s="204" t="s">
        <v>78</v>
      </c>
      <c r="AY234" s="18" t="s">
        <v>162</v>
      </c>
      <c r="BE234" s="205">
        <f t="shared" si="44"/>
        <v>0</v>
      </c>
      <c r="BF234" s="205">
        <f t="shared" si="45"/>
        <v>0</v>
      </c>
      <c r="BG234" s="205">
        <f t="shared" si="46"/>
        <v>0</v>
      </c>
      <c r="BH234" s="205">
        <f t="shared" si="47"/>
        <v>0</v>
      </c>
      <c r="BI234" s="205">
        <f t="shared" si="48"/>
        <v>0</v>
      </c>
      <c r="BJ234" s="18" t="s">
        <v>78</v>
      </c>
      <c r="BK234" s="205">
        <f t="shared" si="49"/>
        <v>0</v>
      </c>
      <c r="BL234" s="18" t="s">
        <v>169</v>
      </c>
      <c r="BM234" s="204" t="s">
        <v>2915</v>
      </c>
    </row>
    <row r="235" spans="1:65" s="2" customFormat="1" ht="16.5" customHeight="1">
      <c r="A235" s="35"/>
      <c r="B235" s="36"/>
      <c r="C235" s="193" t="s">
        <v>958</v>
      </c>
      <c r="D235" s="193" t="s">
        <v>164</v>
      </c>
      <c r="E235" s="194" t="s">
        <v>3608</v>
      </c>
      <c r="F235" s="195" t="s">
        <v>3609</v>
      </c>
      <c r="G235" s="196" t="s">
        <v>2204</v>
      </c>
      <c r="H235" s="197">
        <v>1818</v>
      </c>
      <c r="I235" s="198"/>
      <c r="J235" s="199">
        <f t="shared" si="40"/>
        <v>0</v>
      </c>
      <c r="K235" s="195" t="s">
        <v>19</v>
      </c>
      <c r="L235" s="40"/>
      <c r="M235" s="200" t="s">
        <v>19</v>
      </c>
      <c r="N235" s="201" t="s">
        <v>42</v>
      </c>
      <c r="O235" s="65"/>
      <c r="P235" s="202">
        <f t="shared" si="41"/>
        <v>0</v>
      </c>
      <c r="Q235" s="202">
        <v>7.7997799779978001</v>
      </c>
      <c r="R235" s="202">
        <f t="shared" si="42"/>
        <v>14180</v>
      </c>
      <c r="S235" s="202">
        <v>0</v>
      </c>
      <c r="T235" s="203">
        <f t="shared" si="43"/>
        <v>0</v>
      </c>
      <c r="U235" s="35"/>
      <c r="V235" s="35"/>
      <c r="W235" s="35"/>
      <c r="X235" s="35"/>
      <c r="Y235" s="35"/>
      <c r="Z235" s="35"/>
      <c r="AA235" s="35"/>
      <c r="AB235" s="35"/>
      <c r="AC235" s="35"/>
      <c r="AD235" s="35"/>
      <c r="AE235" s="35"/>
      <c r="AR235" s="204" t="s">
        <v>169</v>
      </c>
      <c r="AT235" s="204" t="s">
        <v>164</v>
      </c>
      <c r="AU235" s="204" t="s">
        <v>78</v>
      </c>
      <c r="AY235" s="18" t="s">
        <v>162</v>
      </c>
      <c r="BE235" s="205">
        <f t="shared" si="44"/>
        <v>0</v>
      </c>
      <c r="BF235" s="205">
        <f t="shared" si="45"/>
        <v>0</v>
      </c>
      <c r="BG235" s="205">
        <f t="shared" si="46"/>
        <v>0</v>
      </c>
      <c r="BH235" s="205">
        <f t="shared" si="47"/>
        <v>0</v>
      </c>
      <c r="BI235" s="205">
        <f t="shared" si="48"/>
        <v>0</v>
      </c>
      <c r="BJ235" s="18" t="s">
        <v>78</v>
      </c>
      <c r="BK235" s="205">
        <f t="shared" si="49"/>
        <v>0</v>
      </c>
      <c r="BL235" s="18" t="s">
        <v>169</v>
      </c>
      <c r="BM235" s="204" t="s">
        <v>1698</v>
      </c>
    </row>
    <row r="236" spans="1:65" s="2" customFormat="1" ht="16.5" customHeight="1">
      <c r="A236" s="35"/>
      <c r="B236" s="36"/>
      <c r="C236" s="193" t="s">
        <v>963</v>
      </c>
      <c r="D236" s="193" t="s">
        <v>164</v>
      </c>
      <c r="E236" s="194" t="s">
        <v>3610</v>
      </c>
      <c r="F236" s="195" t="s">
        <v>3611</v>
      </c>
      <c r="G236" s="196" t="s">
        <v>2204</v>
      </c>
      <c r="H236" s="197">
        <v>1000</v>
      </c>
      <c r="I236" s="198"/>
      <c r="J236" s="199">
        <f t="shared" si="40"/>
        <v>0</v>
      </c>
      <c r="K236" s="195" t="s">
        <v>19</v>
      </c>
      <c r="L236" s="40"/>
      <c r="M236" s="200" t="s">
        <v>19</v>
      </c>
      <c r="N236" s="201" t="s">
        <v>42</v>
      </c>
      <c r="O236" s="65"/>
      <c r="P236" s="202">
        <f t="shared" si="41"/>
        <v>0</v>
      </c>
      <c r="Q236" s="202">
        <v>8.15</v>
      </c>
      <c r="R236" s="202">
        <f t="shared" si="42"/>
        <v>8150</v>
      </c>
      <c r="S236" s="202">
        <v>0</v>
      </c>
      <c r="T236" s="203">
        <f t="shared" si="43"/>
        <v>0</v>
      </c>
      <c r="U236" s="35"/>
      <c r="V236" s="35"/>
      <c r="W236" s="35"/>
      <c r="X236" s="35"/>
      <c r="Y236" s="35"/>
      <c r="Z236" s="35"/>
      <c r="AA236" s="35"/>
      <c r="AB236" s="35"/>
      <c r="AC236" s="35"/>
      <c r="AD236" s="35"/>
      <c r="AE236" s="35"/>
      <c r="AR236" s="204" t="s">
        <v>169</v>
      </c>
      <c r="AT236" s="204" t="s">
        <v>164</v>
      </c>
      <c r="AU236" s="204" t="s">
        <v>78</v>
      </c>
      <c r="AY236" s="18" t="s">
        <v>162</v>
      </c>
      <c r="BE236" s="205">
        <f t="shared" si="44"/>
        <v>0</v>
      </c>
      <c r="BF236" s="205">
        <f t="shared" si="45"/>
        <v>0</v>
      </c>
      <c r="BG236" s="205">
        <f t="shared" si="46"/>
        <v>0</v>
      </c>
      <c r="BH236" s="205">
        <f t="shared" si="47"/>
        <v>0</v>
      </c>
      <c r="BI236" s="205">
        <f t="shared" si="48"/>
        <v>0</v>
      </c>
      <c r="BJ236" s="18" t="s">
        <v>78</v>
      </c>
      <c r="BK236" s="205">
        <f t="shared" si="49"/>
        <v>0</v>
      </c>
      <c r="BL236" s="18" t="s">
        <v>169</v>
      </c>
      <c r="BM236" s="204" t="s">
        <v>1711</v>
      </c>
    </row>
    <row r="237" spans="1:65" s="2" customFormat="1" ht="16.5" customHeight="1">
      <c r="A237" s="35"/>
      <c r="B237" s="36"/>
      <c r="C237" s="193" t="s">
        <v>968</v>
      </c>
      <c r="D237" s="193" t="s">
        <v>164</v>
      </c>
      <c r="E237" s="194" t="s">
        <v>3612</v>
      </c>
      <c r="F237" s="195" t="s">
        <v>3613</v>
      </c>
      <c r="G237" s="196" t="s">
        <v>2204</v>
      </c>
      <c r="H237" s="197">
        <v>3363</v>
      </c>
      <c r="I237" s="198"/>
      <c r="J237" s="199">
        <f t="shared" si="40"/>
        <v>0</v>
      </c>
      <c r="K237" s="195" t="s">
        <v>19</v>
      </c>
      <c r="L237" s="40"/>
      <c r="M237" s="200" t="s">
        <v>19</v>
      </c>
      <c r="N237" s="201" t="s">
        <v>42</v>
      </c>
      <c r="O237" s="65"/>
      <c r="P237" s="202">
        <f t="shared" si="41"/>
        <v>0</v>
      </c>
      <c r="Q237" s="202">
        <v>2.3999405292893301</v>
      </c>
      <c r="R237" s="202">
        <f t="shared" si="42"/>
        <v>8071.0000000000173</v>
      </c>
      <c r="S237" s="202">
        <v>0</v>
      </c>
      <c r="T237" s="203">
        <f t="shared" si="43"/>
        <v>0</v>
      </c>
      <c r="U237" s="35"/>
      <c r="V237" s="35"/>
      <c r="W237" s="35"/>
      <c r="X237" s="35"/>
      <c r="Y237" s="35"/>
      <c r="Z237" s="35"/>
      <c r="AA237" s="35"/>
      <c r="AB237" s="35"/>
      <c r="AC237" s="35"/>
      <c r="AD237" s="35"/>
      <c r="AE237" s="35"/>
      <c r="AR237" s="204" t="s">
        <v>169</v>
      </c>
      <c r="AT237" s="204" t="s">
        <v>164</v>
      </c>
      <c r="AU237" s="204" t="s">
        <v>78</v>
      </c>
      <c r="AY237" s="18" t="s">
        <v>162</v>
      </c>
      <c r="BE237" s="205">
        <f t="shared" si="44"/>
        <v>0</v>
      </c>
      <c r="BF237" s="205">
        <f t="shared" si="45"/>
        <v>0</v>
      </c>
      <c r="BG237" s="205">
        <f t="shared" si="46"/>
        <v>0</v>
      </c>
      <c r="BH237" s="205">
        <f t="shared" si="47"/>
        <v>0</v>
      </c>
      <c r="BI237" s="205">
        <f t="shared" si="48"/>
        <v>0</v>
      </c>
      <c r="BJ237" s="18" t="s">
        <v>78</v>
      </c>
      <c r="BK237" s="205">
        <f t="shared" si="49"/>
        <v>0</v>
      </c>
      <c r="BL237" s="18" t="s">
        <v>169</v>
      </c>
      <c r="BM237" s="204" t="s">
        <v>1720</v>
      </c>
    </row>
    <row r="238" spans="1:65" s="2" customFormat="1" ht="16.5" customHeight="1">
      <c r="A238" s="35"/>
      <c r="B238" s="36"/>
      <c r="C238" s="193" t="s">
        <v>972</v>
      </c>
      <c r="D238" s="193" t="s">
        <v>164</v>
      </c>
      <c r="E238" s="194" t="s">
        <v>3614</v>
      </c>
      <c r="F238" s="195" t="s">
        <v>3615</v>
      </c>
      <c r="G238" s="196" t="s">
        <v>2204</v>
      </c>
      <c r="H238" s="197">
        <v>1</v>
      </c>
      <c r="I238" s="198"/>
      <c r="J238" s="199">
        <f t="shared" si="40"/>
        <v>0</v>
      </c>
      <c r="K238" s="195" t="s">
        <v>19</v>
      </c>
      <c r="L238" s="40"/>
      <c r="M238" s="200" t="s">
        <v>19</v>
      </c>
      <c r="N238" s="201" t="s">
        <v>42</v>
      </c>
      <c r="O238" s="65"/>
      <c r="P238" s="202">
        <f t="shared" si="41"/>
        <v>0</v>
      </c>
      <c r="Q238" s="202">
        <v>969</v>
      </c>
      <c r="R238" s="202">
        <f t="shared" si="42"/>
        <v>969</v>
      </c>
      <c r="S238" s="202">
        <v>0</v>
      </c>
      <c r="T238" s="203">
        <f t="shared" si="43"/>
        <v>0</v>
      </c>
      <c r="U238" s="35"/>
      <c r="V238" s="35"/>
      <c r="W238" s="35"/>
      <c r="X238" s="35"/>
      <c r="Y238" s="35"/>
      <c r="Z238" s="35"/>
      <c r="AA238" s="35"/>
      <c r="AB238" s="35"/>
      <c r="AC238" s="35"/>
      <c r="AD238" s="35"/>
      <c r="AE238" s="35"/>
      <c r="AR238" s="204" t="s">
        <v>169</v>
      </c>
      <c r="AT238" s="204" t="s">
        <v>164</v>
      </c>
      <c r="AU238" s="204" t="s">
        <v>78</v>
      </c>
      <c r="AY238" s="18" t="s">
        <v>162</v>
      </c>
      <c r="BE238" s="205">
        <f t="shared" si="44"/>
        <v>0</v>
      </c>
      <c r="BF238" s="205">
        <f t="shared" si="45"/>
        <v>0</v>
      </c>
      <c r="BG238" s="205">
        <f t="shared" si="46"/>
        <v>0</v>
      </c>
      <c r="BH238" s="205">
        <f t="shared" si="47"/>
        <v>0</v>
      </c>
      <c r="BI238" s="205">
        <f t="shared" si="48"/>
        <v>0</v>
      </c>
      <c r="BJ238" s="18" t="s">
        <v>78</v>
      </c>
      <c r="BK238" s="205">
        <f t="shared" si="49"/>
        <v>0</v>
      </c>
      <c r="BL238" s="18" t="s">
        <v>169</v>
      </c>
      <c r="BM238" s="204" t="s">
        <v>1731</v>
      </c>
    </row>
    <row r="239" spans="1:65" s="2" customFormat="1" ht="16.5" customHeight="1">
      <c r="A239" s="35"/>
      <c r="B239" s="36"/>
      <c r="C239" s="193" t="s">
        <v>978</v>
      </c>
      <c r="D239" s="193" t="s">
        <v>164</v>
      </c>
      <c r="E239" s="194" t="s">
        <v>3616</v>
      </c>
      <c r="F239" s="195" t="s">
        <v>3617</v>
      </c>
      <c r="G239" s="196" t="s">
        <v>2204</v>
      </c>
      <c r="H239" s="197">
        <v>1</v>
      </c>
      <c r="I239" s="198"/>
      <c r="J239" s="199">
        <f t="shared" si="40"/>
        <v>0</v>
      </c>
      <c r="K239" s="195" t="s">
        <v>19</v>
      </c>
      <c r="L239" s="40"/>
      <c r="M239" s="200" t="s">
        <v>19</v>
      </c>
      <c r="N239" s="201" t="s">
        <v>42</v>
      </c>
      <c r="O239" s="65"/>
      <c r="P239" s="202">
        <f t="shared" si="41"/>
        <v>0</v>
      </c>
      <c r="Q239" s="202">
        <v>1216</v>
      </c>
      <c r="R239" s="202">
        <f t="shared" si="42"/>
        <v>1216</v>
      </c>
      <c r="S239" s="202">
        <v>0</v>
      </c>
      <c r="T239" s="203">
        <f t="shared" si="43"/>
        <v>0</v>
      </c>
      <c r="U239" s="35"/>
      <c r="V239" s="35"/>
      <c r="W239" s="35"/>
      <c r="X239" s="35"/>
      <c r="Y239" s="35"/>
      <c r="Z239" s="35"/>
      <c r="AA239" s="35"/>
      <c r="AB239" s="35"/>
      <c r="AC239" s="35"/>
      <c r="AD239" s="35"/>
      <c r="AE239" s="35"/>
      <c r="AR239" s="204" t="s">
        <v>169</v>
      </c>
      <c r="AT239" s="204" t="s">
        <v>164</v>
      </c>
      <c r="AU239" s="204" t="s">
        <v>78</v>
      </c>
      <c r="AY239" s="18" t="s">
        <v>162</v>
      </c>
      <c r="BE239" s="205">
        <f t="shared" si="44"/>
        <v>0</v>
      </c>
      <c r="BF239" s="205">
        <f t="shared" si="45"/>
        <v>0</v>
      </c>
      <c r="BG239" s="205">
        <f t="shared" si="46"/>
        <v>0</v>
      </c>
      <c r="BH239" s="205">
        <f t="shared" si="47"/>
        <v>0</v>
      </c>
      <c r="BI239" s="205">
        <f t="shared" si="48"/>
        <v>0</v>
      </c>
      <c r="BJ239" s="18" t="s">
        <v>78</v>
      </c>
      <c r="BK239" s="205">
        <f t="shared" si="49"/>
        <v>0</v>
      </c>
      <c r="BL239" s="18" t="s">
        <v>169</v>
      </c>
      <c r="BM239" s="204" t="s">
        <v>1739</v>
      </c>
    </row>
    <row r="240" spans="1:65" s="2" customFormat="1" ht="16.5" customHeight="1">
      <c r="A240" s="35"/>
      <c r="B240" s="36"/>
      <c r="C240" s="193" t="s">
        <v>985</v>
      </c>
      <c r="D240" s="193" t="s">
        <v>164</v>
      </c>
      <c r="E240" s="194" t="s">
        <v>3483</v>
      </c>
      <c r="F240" s="195" t="s">
        <v>3484</v>
      </c>
      <c r="G240" s="196" t="s">
        <v>2204</v>
      </c>
      <c r="H240" s="197">
        <v>10</v>
      </c>
      <c r="I240" s="198"/>
      <c r="J240" s="199">
        <f t="shared" si="40"/>
        <v>0</v>
      </c>
      <c r="K240" s="195" t="s">
        <v>19</v>
      </c>
      <c r="L240" s="40"/>
      <c r="M240" s="200" t="s">
        <v>19</v>
      </c>
      <c r="N240" s="201" t="s">
        <v>42</v>
      </c>
      <c r="O240" s="65"/>
      <c r="P240" s="202">
        <f t="shared" si="41"/>
        <v>0</v>
      </c>
      <c r="Q240" s="202">
        <v>44.12</v>
      </c>
      <c r="R240" s="202">
        <f t="shared" si="42"/>
        <v>441.2</v>
      </c>
      <c r="S240" s="202">
        <v>0</v>
      </c>
      <c r="T240" s="203">
        <f t="shared" si="43"/>
        <v>0</v>
      </c>
      <c r="U240" s="35"/>
      <c r="V240" s="35"/>
      <c r="W240" s="35"/>
      <c r="X240" s="35"/>
      <c r="Y240" s="35"/>
      <c r="Z240" s="35"/>
      <c r="AA240" s="35"/>
      <c r="AB240" s="35"/>
      <c r="AC240" s="35"/>
      <c r="AD240" s="35"/>
      <c r="AE240" s="35"/>
      <c r="AR240" s="204" t="s">
        <v>169</v>
      </c>
      <c r="AT240" s="204" t="s">
        <v>164</v>
      </c>
      <c r="AU240" s="204" t="s">
        <v>78</v>
      </c>
      <c r="AY240" s="18" t="s">
        <v>162</v>
      </c>
      <c r="BE240" s="205">
        <f t="shared" si="44"/>
        <v>0</v>
      </c>
      <c r="BF240" s="205">
        <f t="shared" si="45"/>
        <v>0</v>
      </c>
      <c r="BG240" s="205">
        <f t="shared" si="46"/>
        <v>0</v>
      </c>
      <c r="BH240" s="205">
        <f t="shared" si="47"/>
        <v>0</v>
      </c>
      <c r="BI240" s="205">
        <f t="shared" si="48"/>
        <v>0</v>
      </c>
      <c r="BJ240" s="18" t="s">
        <v>78</v>
      </c>
      <c r="BK240" s="205">
        <f t="shared" si="49"/>
        <v>0</v>
      </c>
      <c r="BL240" s="18" t="s">
        <v>169</v>
      </c>
      <c r="BM240" s="204" t="s">
        <v>1747</v>
      </c>
    </row>
    <row r="241" spans="1:65" s="2" customFormat="1" ht="16.5" customHeight="1">
      <c r="A241" s="35"/>
      <c r="B241" s="36"/>
      <c r="C241" s="193" t="s">
        <v>990</v>
      </c>
      <c r="D241" s="193" t="s">
        <v>164</v>
      </c>
      <c r="E241" s="194" t="s">
        <v>3618</v>
      </c>
      <c r="F241" s="195" t="s">
        <v>3485</v>
      </c>
      <c r="G241" s="196" t="s">
        <v>2204</v>
      </c>
      <c r="H241" s="197">
        <v>10</v>
      </c>
      <c r="I241" s="198"/>
      <c r="J241" s="199">
        <f t="shared" si="40"/>
        <v>0</v>
      </c>
      <c r="K241" s="195" t="s">
        <v>19</v>
      </c>
      <c r="L241" s="40"/>
      <c r="M241" s="200" t="s">
        <v>19</v>
      </c>
      <c r="N241" s="201" t="s">
        <v>42</v>
      </c>
      <c r="O241" s="65"/>
      <c r="P241" s="202">
        <f t="shared" si="41"/>
        <v>0</v>
      </c>
      <c r="Q241" s="202">
        <v>7</v>
      </c>
      <c r="R241" s="202">
        <f t="shared" si="42"/>
        <v>70</v>
      </c>
      <c r="S241" s="202">
        <v>0</v>
      </c>
      <c r="T241" s="203">
        <f t="shared" si="43"/>
        <v>0</v>
      </c>
      <c r="U241" s="35"/>
      <c r="V241" s="35"/>
      <c r="W241" s="35"/>
      <c r="X241" s="35"/>
      <c r="Y241" s="35"/>
      <c r="Z241" s="35"/>
      <c r="AA241" s="35"/>
      <c r="AB241" s="35"/>
      <c r="AC241" s="35"/>
      <c r="AD241" s="35"/>
      <c r="AE241" s="35"/>
      <c r="AR241" s="204" t="s">
        <v>169</v>
      </c>
      <c r="AT241" s="204" t="s">
        <v>164</v>
      </c>
      <c r="AU241" s="204" t="s">
        <v>78</v>
      </c>
      <c r="AY241" s="18" t="s">
        <v>162</v>
      </c>
      <c r="BE241" s="205">
        <f t="shared" si="44"/>
        <v>0</v>
      </c>
      <c r="BF241" s="205">
        <f t="shared" si="45"/>
        <v>0</v>
      </c>
      <c r="BG241" s="205">
        <f t="shared" si="46"/>
        <v>0</v>
      </c>
      <c r="BH241" s="205">
        <f t="shared" si="47"/>
        <v>0</v>
      </c>
      <c r="BI241" s="205">
        <f t="shared" si="48"/>
        <v>0</v>
      </c>
      <c r="BJ241" s="18" t="s">
        <v>78</v>
      </c>
      <c r="BK241" s="205">
        <f t="shared" si="49"/>
        <v>0</v>
      </c>
      <c r="BL241" s="18" t="s">
        <v>169</v>
      </c>
      <c r="BM241" s="204" t="s">
        <v>1757</v>
      </c>
    </row>
    <row r="242" spans="1:65" s="2" customFormat="1" ht="16.5" customHeight="1">
      <c r="A242" s="35"/>
      <c r="B242" s="36"/>
      <c r="C242" s="193" t="s">
        <v>995</v>
      </c>
      <c r="D242" s="193" t="s">
        <v>164</v>
      </c>
      <c r="E242" s="194" t="s">
        <v>3619</v>
      </c>
      <c r="F242" s="195" t="s">
        <v>3620</v>
      </c>
      <c r="G242" s="196" t="s">
        <v>2204</v>
      </c>
      <c r="H242" s="197">
        <v>22</v>
      </c>
      <c r="I242" s="198"/>
      <c r="J242" s="199">
        <f t="shared" ref="J242:J273" si="50">ROUND(I242*H242,2)</f>
        <v>0</v>
      </c>
      <c r="K242" s="195" t="s">
        <v>19</v>
      </c>
      <c r="L242" s="40"/>
      <c r="M242" s="200" t="s">
        <v>19</v>
      </c>
      <c r="N242" s="201" t="s">
        <v>42</v>
      </c>
      <c r="O242" s="65"/>
      <c r="P242" s="202">
        <f t="shared" ref="P242:P273" si="51">O242*H242</f>
        <v>0</v>
      </c>
      <c r="Q242" s="202">
        <v>267</v>
      </c>
      <c r="R242" s="202">
        <f t="shared" ref="R242:R273" si="52">Q242*H242</f>
        <v>5874</v>
      </c>
      <c r="S242" s="202">
        <v>0</v>
      </c>
      <c r="T242" s="203">
        <f t="shared" ref="T242:T273" si="53">S242*H242</f>
        <v>0</v>
      </c>
      <c r="U242" s="35"/>
      <c r="V242" s="35"/>
      <c r="W242" s="35"/>
      <c r="X242" s="35"/>
      <c r="Y242" s="35"/>
      <c r="Z242" s="35"/>
      <c r="AA242" s="35"/>
      <c r="AB242" s="35"/>
      <c r="AC242" s="35"/>
      <c r="AD242" s="35"/>
      <c r="AE242" s="35"/>
      <c r="AR242" s="204" t="s">
        <v>169</v>
      </c>
      <c r="AT242" s="204" t="s">
        <v>164</v>
      </c>
      <c r="AU242" s="204" t="s">
        <v>78</v>
      </c>
      <c r="AY242" s="18" t="s">
        <v>162</v>
      </c>
      <c r="BE242" s="205">
        <f t="shared" ref="BE242:BE249" si="54">IF(N242="základní",J242,0)</f>
        <v>0</v>
      </c>
      <c r="BF242" s="205">
        <f t="shared" ref="BF242:BF249" si="55">IF(N242="snížená",J242,0)</f>
        <v>0</v>
      </c>
      <c r="BG242" s="205">
        <f t="shared" ref="BG242:BG249" si="56">IF(N242="zákl. přenesená",J242,0)</f>
        <v>0</v>
      </c>
      <c r="BH242" s="205">
        <f t="shared" ref="BH242:BH249" si="57">IF(N242="sníž. přenesená",J242,0)</f>
        <v>0</v>
      </c>
      <c r="BI242" s="205">
        <f t="shared" ref="BI242:BI249" si="58">IF(N242="nulová",J242,0)</f>
        <v>0</v>
      </c>
      <c r="BJ242" s="18" t="s">
        <v>78</v>
      </c>
      <c r="BK242" s="205">
        <f t="shared" ref="BK242:BK249" si="59">ROUND(I242*H242,2)</f>
        <v>0</v>
      </c>
      <c r="BL242" s="18" t="s">
        <v>169</v>
      </c>
      <c r="BM242" s="204" t="s">
        <v>1767</v>
      </c>
    </row>
    <row r="243" spans="1:65" s="2" customFormat="1" ht="16.5" customHeight="1">
      <c r="A243" s="35"/>
      <c r="B243" s="36"/>
      <c r="C243" s="193" t="s">
        <v>1001</v>
      </c>
      <c r="D243" s="193" t="s">
        <v>164</v>
      </c>
      <c r="E243" s="194" t="s">
        <v>3621</v>
      </c>
      <c r="F243" s="195" t="s">
        <v>3622</v>
      </c>
      <c r="G243" s="196" t="s">
        <v>2204</v>
      </c>
      <c r="H243" s="197">
        <v>1</v>
      </c>
      <c r="I243" s="198"/>
      <c r="J243" s="199">
        <f t="shared" si="50"/>
        <v>0</v>
      </c>
      <c r="K243" s="195" t="s">
        <v>19</v>
      </c>
      <c r="L243" s="40"/>
      <c r="M243" s="200" t="s">
        <v>19</v>
      </c>
      <c r="N243" s="201" t="s">
        <v>42</v>
      </c>
      <c r="O243" s="65"/>
      <c r="P243" s="202">
        <f t="shared" si="51"/>
        <v>0</v>
      </c>
      <c r="Q243" s="202">
        <v>482</v>
      </c>
      <c r="R243" s="202">
        <f t="shared" si="52"/>
        <v>482</v>
      </c>
      <c r="S243" s="202">
        <v>0</v>
      </c>
      <c r="T243" s="203">
        <f t="shared" si="53"/>
        <v>0</v>
      </c>
      <c r="U243" s="35"/>
      <c r="V243" s="35"/>
      <c r="W243" s="35"/>
      <c r="X243" s="35"/>
      <c r="Y243" s="35"/>
      <c r="Z243" s="35"/>
      <c r="AA243" s="35"/>
      <c r="AB243" s="35"/>
      <c r="AC243" s="35"/>
      <c r="AD243" s="35"/>
      <c r="AE243" s="35"/>
      <c r="AR243" s="204" t="s">
        <v>169</v>
      </c>
      <c r="AT243" s="204" t="s">
        <v>164</v>
      </c>
      <c r="AU243" s="204" t="s">
        <v>78</v>
      </c>
      <c r="AY243" s="18" t="s">
        <v>162</v>
      </c>
      <c r="BE243" s="205">
        <f t="shared" si="54"/>
        <v>0</v>
      </c>
      <c r="BF243" s="205">
        <f t="shared" si="55"/>
        <v>0</v>
      </c>
      <c r="BG243" s="205">
        <f t="shared" si="56"/>
        <v>0</v>
      </c>
      <c r="BH243" s="205">
        <f t="shared" si="57"/>
        <v>0</v>
      </c>
      <c r="BI243" s="205">
        <f t="shared" si="58"/>
        <v>0</v>
      </c>
      <c r="BJ243" s="18" t="s">
        <v>78</v>
      </c>
      <c r="BK243" s="205">
        <f t="shared" si="59"/>
        <v>0</v>
      </c>
      <c r="BL243" s="18" t="s">
        <v>169</v>
      </c>
      <c r="BM243" s="204" t="s">
        <v>1773</v>
      </c>
    </row>
    <row r="244" spans="1:65" s="2" customFormat="1" ht="16.5" customHeight="1">
      <c r="A244" s="35"/>
      <c r="B244" s="36"/>
      <c r="C244" s="193" t="s">
        <v>1007</v>
      </c>
      <c r="D244" s="193" t="s">
        <v>164</v>
      </c>
      <c r="E244" s="194" t="s">
        <v>3623</v>
      </c>
      <c r="F244" s="195" t="s">
        <v>3624</v>
      </c>
      <c r="G244" s="196" t="s">
        <v>2204</v>
      </c>
      <c r="H244" s="197">
        <v>179</v>
      </c>
      <c r="I244" s="198"/>
      <c r="J244" s="199">
        <f t="shared" si="50"/>
        <v>0</v>
      </c>
      <c r="K244" s="195" t="s">
        <v>19</v>
      </c>
      <c r="L244" s="40"/>
      <c r="M244" s="200" t="s">
        <v>19</v>
      </c>
      <c r="N244" s="201" t="s">
        <v>42</v>
      </c>
      <c r="O244" s="65"/>
      <c r="P244" s="202">
        <f t="shared" si="51"/>
        <v>0</v>
      </c>
      <c r="Q244" s="202">
        <v>48.2</v>
      </c>
      <c r="R244" s="202">
        <f t="shared" si="52"/>
        <v>8627.8000000000011</v>
      </c>
      <c r="S244" s="202">
        <v>0</v>
      </c>
      <c r="T244" s="203">
        <f t="shared" si="53"/>
        <v>0</v>
      </c>
      <c r="U244" s="35"/>
      <c r="V244" s="35"/>
      <c r="W244" s="35"/>
      <c r="X244" s="35"/>
      <c r="Y244" s="35"/>
      <c r="Z244" s="35"/>
      <c r="AA244" s="35"/>
      <c r="AB244" s="35"/>
      <c r="AC244" s="35"/>
      <c r="AD244" s="35"/>
      <c r="AE244" s="35"/>
      <c r="AR244" s="204" t="s">
        <v>169</v>
      </c>
      <c r="AT244" s="204" t="s">
        <v>164</v>
      </c>
      <c r="AU244" s="204" t="s">
        <v>78</v>
      </c>
      <c r="AY244" s="18" t="s">
        <v>162</v>
      </c>
      <c r="BE244" s="205">
        <f t="shared" si="54"/>
        <v>0</v>
      </c>
      <c r="BF244" s="205">
        <f t="shared" si="55"/>
        <v>0</v>
      </c>
      <c r="BG244" s="205">
        <f t="shared" si="56"/>
        <v>0</v>
      </c>
      <c r="BH244" s="205">
        <f t="shared" si="57"/>
        <v>0</v>
      </c>
      <c r="BI244" s="205">
        <f t="shared" si="58"/>
        <v>0</v>
      </c>
      <c r="BJ244" s="18" t="s">
        <v>78</v>
      </c>
      <c r="BK244" s="205">
        <f t="shared" si="59"/>
        <v>0</v>
      </c>
      <c r="BL244" s="18" t="s">
        <v>169</v>
      </c>
      <c r="BM244" s="204" t="s">
        <v>1782</v>
      </c>
    </row>
    <row r="245" spans="1:65" s="2" customFormat="1" ht="16.5" customHeight="1">
      <c r="A245" s="35"/>
      <c r="B245" s="36"/>
      <c r="C245" s="193" t="s">
        <v>1012</v>
      </c>
      <c r="D245" s="193" t="s">
        <v>164</v>
      </c>
      <c r="E245" s="194" t="s">
        <v>3625</v>
      </c>
      <c r="F245" s="195" t="s">
        <v>3626</v>
      </c>
      <c r="G245" s="196" t="s">
        <v>2204</v>
      </c>
      <c r="H245" s="197">
        <v>1</v>
      </c>
      <c r="I245" s="198"/>
      <c r="J245" s="199">
        <f t="shared" si="50"/>
        <v>0</v>
      </c>
      <c r="K245" s="195" t="s">
        <v>19</v>
      </c>
      <c r="L245" s="40"/>
      <c r="M245" s="200" t="s">
        <v>19</v>
      </c>
      <c r="N245" s="201" t="s">
        <v>42</v>
      </c>
      <c r="O245" s="65"/>
      <c r="P245" s="202">
        <f t="shared" si="51"/>
        <v>0</v>
      </c>
      <c r="Q245" s="202">
        <v>6350</v>
      </c>
      <c r="R245" s="202">
        <f t="shared" si="52"/>
        <v>6350</v>
      </c>
      <c r="S245" s="202">
        <v>0</v>
      </c>
      <c r="T245" s="203">
        <f t="shared" si="53"/>
        <v>0</v>
      </c>
      <c r="U245" s="35"/>
      <c r="V245" s="35"/>
      <c r="W245" s="35"/>
      <c r="X245" s="35"/>
      <c r="Y245" s="35"/>
      <c r="Z245" s="35"/>
      <c r="AA245" s="35"/>
      <c r="AB245" s="35"/>
      <c r="AC245" s="35"/>
      <c r="AD245" s="35"/>
      <c r="AE245" s="35"/>
      <c r="AR245" s="204" t="s">
        <v>169</v>
      </c>
      <c r="AT245" s="204" t="s">
        <v>164</v>
      </c>
      <c r="AU245" s="204" t="s">
        <v>78</v>
      </c>
      <c r="AY245" s="18" t="s">
        <v>162</v>
      </c>
      <c r="BE245" s="205">
        <f t="shared" si="54"/>
        <v>0</v>
      </c>
      <c r="BF245" s="205">
        <f t="shared" si="55"/>
        <v>0</v>
      </c>
      <c r="BG245" s="205">
        <f t="shared" si="56"/>
        <v>0</v>
      </c>
      <c r="BH245" s="205">
        <f t="shared" si="57"/>
        <v>0</v>
      </c>
      <c r="BI245" s="205">
        <f t="shared" si="58"/>
        <v>0</v>
      </c>
      <c r="BJ245" s="18" t="s">
        <v>78</v>
      </c>
      <c r="BK245" s="205">
        <f t="shared" si="59"/>
        <v>0</v>
      </c>
      <c r="BL245" s="18" t="s">
        <v>169</v>
      </c>
      <c r="BM245" s="204" t="s">
        <v>1793</v>
      </c>
    </row>
    <row r="246" spans="1:65" s="2" customFormat="1" ht="16.5" customHeight="1">
      <c r="A246" s="35"/>
      <c r="B246" s="36"/>
      <c r="C246" s="193" t="s">
        <v>1017</v>
      </c>
      <c r="D246" s="193" t="s">
        <v>164</v>
      </c>
      <c r="E246" s="194" t="s">
        <v>3627</v>
      </c>
      <c r="F246" s="195" t="s">
        <v>3628</v>
      </c>
      <c r="G246" s="196" t="s">
        <v>2204</v>
      </c>
      <c r="H246" s="197">
        <v>179</v>
      </c>
      <c r="I246" s="198"/>
      <c r="J246" s="199">
        <f t="shared" si="50"/>
        <v>0</v>
      </c>
      <c r="K246" s="195" t="s">
        <v>19</v>
      </c>
      <c r="L246" s="40"/>
      <c r="M246" s="200" t="s">
        <v>19</v>
      </c>
      <c r="N246" s="201" t="s">
        <v>42</v>
      </c>
      <c r="O246" s="65"/>
      <c r="P246" s="202">
        <f t="shared" si="51"/>
        <v>0</v>
      </c>
      <c r="Q246" s="202">
        <v>96.4</v>
      </c>
      <c r="R246" s="202">
        <f t="shared" si="52"/>
        <v>17255.600000000002</v>
      </c>
      <c r="S246" s="202">
        <v>0</v>
      </c>
      <c r="T246" s="203">
        <f t="shared" si="53"/>
        <v>0</v>
      </c>
      <c r="U246" s="35"/>
      <c r="V246" s="35"/>
      <c r="W246" s="35"/>
      <c r="X246" s="35"/>
      <c r="Y246" s="35"/>
      <c r="Z246" s="35"/>
      <c r="AA246" s="35"/>
      <c r="AB246" s="35"/>
      <c r="AC246" s="35"/>
      <c r="AD246" s="35"/>
      <c r="AE246" s="35"/>
      <c r="AR246" s="204" t="s">
        <v>169</v>
      </c>
      <c r="AT246" s="204" t="s">
        <v>164</v>
      </c>
      <c r="AU246" s="204" t="s">
        <v>78</v>
      </c>
      <c r="AY246" s="18" t="s">
        <v>162</v>
      </c>
      <c r="BE246" s="205">
        <f t="shared" si="54"/>
        <v>0</v>
      </c>
      <c r="BF246" s="205">
        <f t="shared" si="55"/>
        <v>0</v>
      </c>
      <c r="BG246" s="205">
        <f t="shared" si="56"/>
        <v>0</v>
      </c>
      <c r="BH246" s="205">
        <f t="shared" si="57"/>
        <v>0</v>
      </c>
      <c r="BI246" s="205">
        <f t="shared" si="58"/>
        <v>0</v>
      </c>
      <c r="BJ246" s="18" t="s">
        <v>78</v>
      </c>
      <c r="BK246" s="205">
        <f t="shared" si="59"/>
        <v>0</v>
      </c>
      <c r="BL246" s="18" t="s">
        <v>169</v>
      </c>
      <c r="BM246" s="204" t="s">
        <v>1804</v>
      </c>
    </row>
    <row r="247" spans="1:65" s="2" customFormat="1" ht="16.5" customHeight="1">
      <c r="A247" s="35"/>
      <c r="B247" s="36"/>
      <c r="C247" s="193" t="s">
        <v>1023</v>
      </c>
      <c r="D247" s="193" t="s">
        <v>164</v>
      </c>
      <c r="E247" s="194" t="s">
        <v>3629</v>
      </c>
      <c r="F247" s="195" t="s">
        <v>3488</v>
      </c>
      <c r="G247" s="196" t="s">
        <v>167</v>
      </c>
      <c r="H247" s="197">
        <v>24</v>
      </c>
      <c r="I247" s="198"/>
      <c r="J247" s="199">
        <f t="shared" si="50"/>
        <v>0</v>
      </c>
      <c r="K247" s="195" t="s">
        <v>19</v>
      </c>
      <c r="L247" s="40"/>
      <c r="M247" s="200" t="s">
        <v>19</v>
      </c>
      <c r="N247" s="201" t="s">
        <v>42</v>
      </c>
      <c r="O247" s="65"/>
      <c r="P247" s="202">
        <f t="shared" si="51"/>
        <v>0</v>
      </c>
      <c r="Q247" s="202">
        <v>450</v>
      </c>
      <c r="R247" s="202">
        <f t="shared" si="52"/>
        <v>10800</v>
      </c>
      <c r="S247" s="202">
        <v>0</v>
      </c>
      <c r="T247" s="203">
        <f t="shared" si="53"/>
        <v>0</v>
      </c>
      <c r="U247" s="35"/>
      <c r="V247" s="35"/>
      <c r="W247" s="35"/>
      <c r="X247" s="35"/>
      <c r="Y247" s="35"/>
      <c r="Z247" s="35"/>
      <c r="AA247" s="35"/>
      <c r="AB247" s="35"/>
      <c r="AC247" s="35"/>
      <c r="AD247" s="35"/>
      <c r="AE247" s="35"/>
      <c r="AR247" s="204" t="s">
        <v>169</v>
      </c>
      <c r="AT247" s="204" t="s">
        <v>164</v>
      </c>
      <c r="AU247" s="204" t="s">
        <v>78</v>
      </c>
      <c r="AY247" s="18" t="s">
        <v>162</v>
      </c>
      <c r="BE247" s="205">
        <f t="shared" si="54"/>
        <v>0</v>
      </c>
      <c r="BF247" s="205">
        <f t="shared" si="55"/>
        <v>0</v>
      </c>
      <c r="BG247" s="205">
        <f t="shared" si="56"/>
        <v>0</v>
      </c>
      <c r="BH247" s="205">
        <f t="shared" si="57"/>
        <v>0</v>
      </c>
      <c r="BI247" s="205">
        <f t="shared" si="58"/>
        <v>0</v>
      </c>
      <c r="BJ247" s="18" t="s">
        <v>78</v>
      </c>
      <c r="BK247" s="205">
        <f t="shared" si="59"/>
        <v>0</v>
      </c>
      <c r="BL247" s="18" t="s">
        <v>169</v>
      </c>
      <c r="BM247" s="204" t="s">
        <v>1812</v>
      </c>
    </row>
    <row r="248" spans="1:65" s="2" customFormat="1" ht="33" customHeight="1">
      <c r="A248" s="35"/>
      <c r="B248" s="36"/>
      <c r="C248" s="193" t="s">
        <v>1029</v>
      </c>
      <c r="D248" s="193" t="s">
        <v>164</v>
      </c>
      <c r="E248" s="194" t="s">
        <v>3630</v>
      </c>
      <c r="F248" s="195" t="s">
        <v>3489</v>
      </c>
      <c r="G248" s="196" t="s">
        <v>2204</v>
      </c>
      <c r="H248" s="197">
        <v>1</v>
      </c>
      <c r="I248" s="198"/>
      <c r="J248" s="199">
        <f t="shared" si="50"/>
        <v>0</v>
      </c>
      <c r="K248" s="195" t="s">
        <v>19</v>
      </c>
      <c r="L248" s="40"/>
      <c r="M248" s="200" t="s">
        <v>19</v>
      </c>
      <c r="N248" s="201" t="s">
        <v>42</v>
      </c>
      <c r="O248" s="65"/>
      <c r="P248" s="202">
        <f t="shared" si="51"/>
        <v>0</v>
      </c>
      <c r="Q248" s="202">
        <v>8800</v>
      </c>
      <c r="R248" s="202">
        <f t="shared" si="52"/>
        <v>8800</v>
      </c>
      <c r="S248" s="202">
        <v>0</v>
      </c>
      <c r="T248" s="203">
        <f t="shared" si="53"/>
        <v>0</v>
      </c>
      <c r="U248" s="35"/>
      <c r="V248" s="35"/>
      <c r="W248" s="35"/>
      <c r="X248" s="35"/>
      <c r="Y248" s="35"/>
      <c r="Z248" s="35"/>
      <c r="AA248" s="35"/>
      <c r="AB248" s="35"/>
      <c r="AC248" s="35"/>
      <c r="AD248" s="35"/>
      <c r="AE248" s="35"/>
      <c r="AR248" s="204" t="s">
        <v>169</v>
      </c>
      <c r="AT248" s="204" t="s">
        <v>164</v>
      </c>
      <c r="AU248" s="204" t="s">
        <v>78</v>
      </c>
      <c r="AY248" s="18" t="s">
        <v>162</v>
      </c>
      <c r="BE248" s="205">
        <f t="shared" si="54"/>
        <v>0</v>
      </c>
      <c r="BF248" s="205">
        <f t="shared" si="55"/>
        <v>0</v>
      </c>
      <c r="BG248" s="205">
        <f t="shared" si="56"/>
        <v>0</v>
      </c>
      <c r="BH248" s="205">
        <f t="shared" si="57"/>
        <v>0</v>
      </c>
      <c r="BI248" s="205">
        <f t="shared" si="58"/>
        <v>0</v>
      </c>
      <c r="BJ248" s="18" t="s">
        <v>78</v>
      </c>
      <c r="BK248" s="205">
        <f t="shared" si="59"/>
        <v>0</v>
      </c>
      <c r="BL248" s="18" t="s">
        <v>169</v>
      </c>
      <c r="BM248" s="204" t="s">
        <v>1820</v>
      </c>
    </row>
    <row r="249" spans="1:65" s="2" customFormat="1" ht="33" customHeight="1">
      <c r="A249" s="35"/>
      <c r="B249" s="36"/>
      <c r="C249" s="193" t="s">
        <v>1034</v>
      </c>
      <c r="D249" s="193" t="s">
        <v>164</v>
      </c>
      <c r="E249" s="194" t="s">
        <v>3631</v>
      </c>
      <c r="F249" s="195" t="s">
        <v>3490</v>
      </c>
      <c r="G249" s="196" t="s">
        <v>2204</v>
      </c>
      <c r="H249" s="197">
        <v>1</v>
      </c>
      <c r="I249" s="198"/>
      <c r="J249" s="199">
        <f t="shared" si="50"/>
        <v>0</v>
      </c>
      <c r="K249" s="195" t="s">
        <v>19</v>
      </c>
      <c r="L249" s="40"/>
      <c r="M249" s="200" t="s">
        <v>19</v>
      </c>
      <c r="N249" s="201" t="s">
        <v>42</v>
      </c>
      <c r="O249" s="65"/>
      <c r="P249" s="202">
        <f t="shared" si="51"/>
        <v>0</v>
      </c>
      <c r="Q249" s="202">
        <v>9400</v>
      </c>
      <c r="R249" s="202">
        <f t="shared" si="52"/>
        <v>9400</v>
      </c>
      <c r="S249" s="202">
        <v>0</v>
      </c>
      <c r="T249" s="203">
        <f t="shared" si="53"/>
        <v>0</v>
      </c>
      <c r="U249" s="35"/>
      <c r="V249" s="35"/>
      <c r="W249" s="35"/>
      <c r="X249" s="35"/>
      <c r="Y249" s="35"/>
      <c r="Z249" s="35"/>
      <c r="AA249" s="35"/>
      <c r="AB249" s="35"/>
      <c r="AC249" s="35"/>
      <c r="AD249" s="35"/>
      <c r="AE249" s="35"/>
      <c r="AR249" s="204" t="s">
        <v>169</v>
      </c>
      <c r="AT249" s="204" t="s">
        <v>164</v>
      </c>
      <c r="AU249" s="204" t="s">
        <v>78</v>
      </c>
      <c r="AY249" s="18" t="s">
        <v>162</v>
      </c>
      <c r="BE249" s="205">
        <f t="shared" si="54"/>
        <v>0</v>
      </c>
      <c r="BF249" s="205">
        <f t="shared" si="55"/>
        <v>0</v>
      </c>
      <c r="BG249" s="205">
        <f t="shared" si="56"/>
        <v>0</v>
      </c>
      <c r="BH249" s="205">
        <f t="shared" si="57"/>
        <v>0</v>
      </c>
      <c r="BI249" s="205">
        <f t="shared" si="58"/>
        <v>0</v>
      </c>
      <c r="BJ249" s="18" t="s">
        <v>78</v>
      </c>
      <c r="BK249" s="205">
        <f t="shared" si="59"/>
        <v>0</v>
      </c>
      <c r="BL249" s="18" t="s">
        <v>169</v>
      </c>
      <c r="BM249" s="204" t="s">
        <v>1828</v>
      </c>
    </row>
    <row r="250" spans="1:65" s="12" customFormat="1" ht="25.9" customHeight="1">
      <c r="B250" s="177"/>
      <c r="C250" s="178"/>
      <c r="D250" s="179" t="s">
        <v>70</v>
      </c>
      <c r="E250" s="180" t="s">
        <v>2723</v>
      </c>
      <c r="F250" s="180" t="s">
        <v>3632</v>
      </c>
      <c r="G250" s="178"/>
      <c r="H250" s="178"/>
      <c r="I250" s="181"/>
      <c r="J250" s="182">
        <f>BK250</f>
        <v>0</v>
      </c>
      <c r="K250" s="178"/>
      <c r="L250" s="183"/>
      <c r="M250" s="184"/>
      <c r="N250" s="185"/>
      <c r="O250" s="185"/>
      <c r="P250" s="186">
        <f>SUM(P251:P270)</f>
        <v>0</v>
      </c>
      <c r="Q250" s="185"/>
      <c r="R250" s="186">
        <f>SUM(R251:R270)</f>
        <v>135265.20000000001</v>
      </c>
      <c r="S250" s="185"/>
      <c r="T250" s="187">
        <f>SUM(T251:T270)</f>
        <v>0</v>
      </c>
      <c r="AR250" s="188" t="s">
        <v>78</v>
      </c>
      <c r="AT250" s="189" t="s">
        <v>70</v>
      </c>
      <c r="AU250" s="189" t="s">
        <v>71</v>
      </c>
      <c r="AY250" s="188" t="s">
        <v>162</v>
      </c>
      <c r="BK250" s="190">
        <f>SUM(BK251:BK270)</f>
        <v>0</v>
      </c>
    </row>
    <row r="251" spans="1:65" s="2" customFormat="1" ht="16.5" customHeight="1">
      <c r="A251" s="35"/>
      <c r="B251" s="36"/>
      <c r="C251" s="193" t="s">
        <v>1044</v>
      </c>
      <c r="D251" s="193" t="s">
        <v>164</v>
      </c>
      <c r="E251" s="194" t="s">
        <v>3633</v>
      </c>
      <c r="F251" s="195" t="s">
        <v>3634</v>
      </c>
      <c r="G251" s="196" t="s">
        <v>2204</v>
      </c>
      <c r="H251" s="197">
        <v>1</v>
      </c>
      <c r="I251" s="198"/>
      <c r="J251" s="199">
        <f t="shared" ref="J251:J270" si="60">ROUND(I251*H251,2)</f>
        <v>0</v>
      </c>
      <c r="K251" s="195" t="s">
        <v>19</v>
      </c>
      <c r="L251" s="40"/>
      <c r="M251" s="200" t="s">
        <v>19</v>
      </c>
      <c r="N251" s="201" t="s">
        <v>42</v>
      </c>
      <c r="O251" s="65"/>
      <c r="P251" s="202">
        <f t="shared" ref="P251:P270" si="61">O251*H251</f>
        <v>0</v>
      </c>
      <c r="Q251" s="202">
        <v>879</v>
      </c>
      <c r="R251" s="202">
        <f t="shared" ref="R251:R270" si="62">Q251*H251</f>
        <v>879</v>
      </c>
      <c r="S251" s="202">
        <v>0</v>
      </c>
      <c r="T251" s="203">
        <f t="shared" ref="T251:T270" si="63">S251*H251</f>
        <v>0</v>
      </c>
      <c r="U251" s="35"/>
      <c r="V251" s="35"/>
      <c r="W251" s="35"/>
      <c r="X251" s="35"/>
      <c r="Y251" s="35"/>
      <c r="Z251" s="35"/>
      <c r="AA251" s="35"/>
      <c r="AB251" s="35"/>
      <c r="AC251" s="35"/>
      <c r="AD251" s="35"/>
      <c r="AE251" s="35"/>
      <c r="AR251" s="204" t="s">
        <v>169</v>
      </c>
      <c r="AT251" s="204" t="s">
        <v>164</v>
      </c>
      <c r="AU251" s="204" t="s">
        <v>78</v>
      </c>
      <c r="AY251" s="18" t="s">
        <v>162</v>
      </c>
      <c r="BE251" s="205">
        <f t="shared" ref="BE251:BE270" si="64">IF(N251="základní",J251,0)</f>
        <v>0</v>
      </c>
      <c r="BF251" s="205">
        <f t="shared" ref="BF251:BF270" si="65">IF(N251="snížená",J251,0)</f>
        <v>0</v>
      </c>
      <c r="BG251" s="205">
        <f t="shared" ref="BG251:BG270" si="66">IF(N251="zákl. přenesená",J251,0)</f>
        <v>0</v>
      </c>
      <c r="BH251" s="205">
        <f t="shared" ref="BH251:BH270" si="67">IF(N251="sníž. přenesená",J251,0)</f>
        <v>0</v>
      </c>
      <c r="BI251" s="205">
        <f t="shared" ref="BI251:BI270" si="68">IF(N251="nulová",J251,0)</f>
        <v>0</v>
      </c>
      <c r="BJ251" s="18" t="s">
        <v>78</v>
      </c>
      <c r="BK251" s="205">
        <f t="shared" ref="BK251:BK270" si="69">ROUND(I251*H251,2)</f>
        <v>0</v>
      </c>
      <c r="BL251" s="18" t="s">
        <v>169</v>
      </c>
      <c r="BM251" s="204" t="s">
        <v>1844</v>
      </c>
    </row>
    <row r="252" spans="1:65" s="2" customFormat="1" ht="21.75" customHeight="1">
      <c r="A252" s="35"/>
      <c r="B252" s="36"/>
      <c r="C252" s="193" t="s">
        <v>1049</v>
      </c>
      <c r="D252" s="193" t="s">
        <v>164</v>
      </c>
      <c r="E252" s="194" t="s">
        <v>2725</v>
      </c>
      <c r="F252" s="195" t="s">
        <v>3635</v>
      </c>
      <c r="G252" s="196" t="s">
        <v>2204</v>
      </c>
      <c r="H252" s="197">
        <v>1</v>
      </c>
      <c r="I252" s="198"/>
      <c r="J252" s="199">
        <f t="shared" si="60"/>
        <v>0</v>
      </c>
      <c r="K252" s="195" t="s">
        <v>19</v>
      </c>
      <c r="L252" s="40"/>
      <c r="M252" s="200" t="s">
        <v>19</v>
      </c>
      <c r="N252" s="201" t="s">
        <v>42</v>
      </c>
      <c r="O252" s="65"/>
      <c r="P252" s="202">
        <f t="shared" si="61"/>
        <v>0</v>
      </c>
      <c r="Q252" s="202">
        <v>16200</v>
      </c>
      <c r="R252" s="202">
        <f t="shared" si="62"/>
        <v>16200</v>
      </c>
      <c r="S252" s="202">
        <v>0</v>
      </c>
      <c r="T252" s="203">
        <f t="shared" si="63"/>
        <v>0</v>
      </c>
      <c r="U252" s="35"/>
      <c r="V252" s="35"/>
      <c r="W252" s="35"/>
      <c r="X252" s="35"/>
      <c r="Y252" s="35"/>
      <c r="Z252" s="35"/>
      <c r="AA252" s="35"/>
      <c r="AB252" s="35"/>
      <c r="AC252" s="35"/>
      <c r="AD252" s="35"/>
      <c r="AE252" s="35"/>
      <c r="AR252" s="204" t="s">
        <v>169</v>
      </c>
      <c r="AT252" s="204" t="s">
        <v>164</v>
      </c>
      <c r="AU252" s="204" t="s">
        <v>78</v>
      </c>
      <c r="AY252" s="18" t="s">
        <v>162</v>
      </c>
      <c r="BE252" s="205">
        <f t="shared" si="64"/>
        <v>0</v>
      </c>
      <c r="BF252" s="205">
        <f t="shared" si="65"/>
        <v>0</v>
      </c>
      <c r="BG252" s="205">
        <f t="shared" si="66"/>
        <v>0</v>
      </c>
      <c r="BH252" s="205">
        <f t="shared" si="67"/>
        <v>0</v>
      </c>
      <c r="BI252" s="205">
        <f t="shared" si="68"/>
        <v>0</v>
      </c>
      <c r="BJ252" s="18" t="s">
        <v>78</v>
      </c>
      <c r="BK252" s="205">
        <f t="shared" si="69"/>
        <v>0</v>
      </c>
      <c r="BL252" s="18" t="s">
        <v>169</v>
      </c>
      <c r="BM252" s="204" t="s">
        <v>1852</v>
      </c>
    </row>
    <row r="253" spans="1:65" s="2" customFormat="1" ht="16.5" customHeight="1">
      <c r="A253" s="35"/>
      <c r="B253" s="36"/>
      <c r="C253" s="193" t="s">
        <v>1053</v>
      </c>
      <c r="D253" s="193" t="s">
        <v>164</v>
      </c>
      <c r="E253" s="194" t="s">
        <v>3636</v>
      </c>
      <c r="F253" s="195" t="s">
        <v>3637</v>
      </c>
      <c r="G253" s="196" t="s">
        <v>2204</v>
      </c>
      <c r="H253" s="197">
        <v>1</v>
      </c>
      <c r="I253" s="198"/>
      <c r="J253" s="199">
        <f t="shared" si="60"/>
        <v>0</v>
      </c>
      <c r="K253" s="195" t="s">
        <v>19</v>
      </c>
      <c r="L253" s="40"/>
      <c r="M253" s="200" t="s">
        <v>19</v>
      </c>
      <c r="N253" s="201" t="s">
        <v>42</v>
      </c>
      <c r="O253" s="65"/>
      <c r="P253" s="202">
        <f t="shared" si="61"/>
        <v>0</v>
      </c>
      <c r="Q253" s="202">
        <v>652</v>
      </c>
      <c r="R253" s="202">
        <f t="shared" si="62"/>
        <v>652</v>
      </c>
      <c r="S253" s="202">
        <v>0</v>
      </c>
      <c r="T253" s="203">
        <f t="shared" si="63"/>
        <v>0</v>
      </c>
      <c r="U253" s="35"/>
      <c r="V253" s="35"/>
      <c r="W253" s="35"/>
      <c r="X253" s="35"/>
      <c r="Y253" s="35"/>
      <c r="Z253" s="35"/>
      <c r="AA253" s="35"/>
      <c r="AB253" s="35"/>
      <c r="AC253" s="35"/>
      <c r="AD253" s="35"/>
      <c r="AE253" s="35"/>
      <c r="AR253" s="204" t="s">
        <v>169</v>
      </c>
      <c r="AT253" s="204" t="s">
        <v>164</v>
      </c>
      <c r="AU253" s="204" t="s">
        <v>78</v>
      </c>
      <c r="AY253" s="18" t="s">
        <v>162</v>
      </c>
      <c r="BE253" s="205">
        <f t="shared" si="64"/>
        <v>0</v>
      </c>
      <c r="BF253" s="205">
        <f t="shared" si="65"/>
        <v>0</v>
      </c>
      <c r="BG253" s="205">
        <f t="shared" si="66"/>
        <v>0</v>
      </c>
      <c r="BH253" s="205">
        <f t="shared" si="67"/>
        <v>0</v>
      </c>
      <c r="BI253" s="205">
        <f t="shared" si="68"/>
        <v>0</v>
      </c>
      <c r="BJ253" s="18" t="s">
        <v>78</v>
      </c>
      <c r="BK253" s="205">
        <f t="shared" si="69"/>
        <v>0</v>
      </c>
      <c r="BL253" s="18" t="s">
        <v>169</v>
      </c>
      <c r="BM253" s="204" t="s">
        <v>1862</v>
      </c>
    </row>
    <row r="254" spans="1:65" s="2" customFormat="1" ht="21.75" customHeight="1">
      <c r="A254" s="35"/>
      <c r="B254" s="36"/>
      <c r="C254" s="193" t="s">
        <v>1059</v>
      </c>
      <c r="D254" s="193" t="s">
        <v>164</v>
      </c>
      <c r="E254" s="194" t="s">
        <v>2728</v>
      </c>
      <c r="F254" s="195" t="s">
        <v>3638</v>
      </c>
      <c r="G254" s="196" t="s">
        <v>2204</v>
      </c>
      <c r="H254" s="197">
        <v>1</v>
      </c>
      <c r="I254" s="198"/>
      <c r="J254" s="199">
        <f t="shared" si="60"/>
        <v>0</v>
      </c>
      <c r="K254" s="195" t="s">
        <v>19</v>
      </c>
      <c r="L254" s="40"/>
      <c r="M254" s="200" t="s">
        <v>19</v>
      </c>
      <c r="N254" s="201" t="s">
        <v>42</v>
      </c>
      <c r="O254" s="65"/>
      <c r="P254" s="202">
        <f t="shared" si="61"/>
        <v>0</v>
      </c>
      <c r="Q254" s="202">
        <v>2800</v>
      </c>
      <c r="R254" s="202">
        <f t="shared" si="62"/>
        <v>2800</v>
      </c>
      <c r="S254" s="202">
        <v>0</v>
      </c>
      <c r="T254" s="203">
        <f t="shared" si="63"/>
        <v>0</v>
      </c>
      <c r="U254" s="35"/>
      <c r="V254" s="35"/>
      <c r="W254" s="35"/>
      <c r="X254" s="35"/>
      <c r="Y254" s="35"/>
      <c r="Z254" s="35"/>
      <c r="AA254" s="35"/>
      <c r="AB254" s="35"/>
      <c r="AC254" s="35"/>
      <c r="AD254" s="35"/>
      <c r="AE254" s="35"/>
      <c r="AR254" s="204" t="s">
        <v>169</v>
      </c>
      <c r="AT254" s="204" t="s">
        <v>164</v>
      </c>
      <c r="AU254" s="204" t="s">
        <v>78</v>
      </c>
      <c r="AY254" s="18" t="s">
        <v>162</v>
      </c>
      <c r="BE254" s="205">
        <f t="shared" si="64"/>
        <v>0</v>
      </c>
      <c r="BF254" s="205">
        <f t="shared" si="65"/>
        <v>0</v>
      </c>
      <c r="BG254" s="205">
        <f t="shared" si="66"/>
        <v>0</v>
      </c>
      <c r="BH254" s="205">
        <f t="shared" si="67"/>
        <v>0</v>
      </c>
      <c r="BI254" s="205">
        <f t="shared" si="68"/>
        <v>0</v>
      </c>
      <c r="BJ254" s="18" t="s">
        <v>78</v>
      </c>
      <c r="BK254" s="205">
        <f t="shared" si="69"/>
        <v>0</v>
      </c>
      <c r="BL254" s="18" t="s">
        <v>169</v>
      </c>
      <c r="BM254" s="204" t="s">
        <v>1868</v>
      </c>
    </row>
    <row r="255" spans="1:65" s="2" customFormat="1" ht="16.5" customHeight="1">
      <c r="A255" s="35"/>
      <c r="B255" s="36"/>
      <c r="C255" s="193" t="s">
        <v>1064</v>
      </c>
      <c r="D255" s="193" t="s">
        <v>164</v>
      </c>
      <c r="E255" s="194" t="s">
        <v>3639</v>
      </c>
      <c r="F255" s="195" t="s">
        <v>3640</v>
      </c>
      <c r="G255" s="196" t="s">
        <v>2204</v>
      </c>
      <c r="H255" s="197">
        <v>6</v>
      </c>
      <c r="I255" s="198"/>
      <c r="J255" s="199">
        <f t="shared" si="60"/>
        <v>0</v>
      </c>
      <c r="K255" s="195" t="s">
        <v>19</v>
      </c>
      <c r="L255" s="40"/>
      <c r="M255" s="200" t="s">
        <v>19</v>
      </c>
      <c r="N255" s="201" t="s">
        <v>42</v>
      </c>
      <c r="O255" s="65"/>
      <c r="P255" s="202">
        <f t="shared" si="61"/>
        <v>0</v>
      </c>
      <c r="Q255" s="202">
        <v>1300</v>
      </c>
      <c r="R255" s="202">
        <f t="shared" si="62"/>
        <v>7800</v>
      </c>
      <c r="S255" s="202">
        <v>0</v>
      </c>
      <c r="T255" s="203">
        <f t="shared" si="63"/>
        <v>0</v>
      </c>
      <c r="U255" s="35"/>
      <c r="V255" s="35"/>
      <c r="W255" s="35"/>
      <c r="X255" s="35"/>
      <c r="Y255" s="35"/>
      <c r="Z255" s="35"/>
      <c r="AA255" s="35"/>
      <c r="AB255" s="35"/>
      <c r="AC255" s="35"/>
      <c r="AD255" s="35"/>
      <c r="AE255" s="35"/>
      <c r="AR255" s="204" t="s">
        <v>169</v>
      </c>
      <c r="AT255" s="204" t="s">
        <v>164</v>
      </c>
      <c r="AU255" s="204" t="s">
        <v>78</v>
      </c>
      <c r="AY255" s="18" t="s">
        <v>162</v>
      </c>
      <c r="BE255" s="205">
        <f t="shared" si="64"/>
        <v>0</v>
      </c>
      <c r="BF255" s="205">
        <f t="shared" si="65"/>
        <v>0</v>
      </c>
      <c r="BG255" s="205">
        <f t="shared" si="66"/>
        <v>0</v>
      </c>
      <c r="BH255" s="205">
        <f t="shared" si="67"/>
        <v>0</v>
      </c>
      <c r="BI255" s="205">
        <f t="shared" si="68"/>
        <v>0</v>
      </c>
      <c r="BJ255" s="18" t="s">
        <v>78</v>
      </c>
      <c r="BK255" s="205">
        <f t="shared" si="69"/>
        <v>0</v>
      </c>
      <c r="BL255" s="18" t="s">
        <v>169</v>
      </c>
      <c r="BM255" s="204" t="s">
        <v>1876</v>
      </c>
    </row>
    <row r="256" spans="1:65" s="2" customFormat="1" ht="16.5" customHeight="1">
      <c r="A256" s="35"/>
      <c r="B256" s="36"/>
      <c r="C256" s="193" t="s">
        <v>1069</v>
      </c>
      <c r="D256" s="193" t="s">
        <v>164</v>
      </c>
      <c r="E256" s="194" t="s">
        <v>3641</v>
      </c>
      <c r="F256" s="195" t="s">
        <v>3642</v>
      </c>
      <c r="G256" s="196" t="s">
        <v>2204</v>
      </c>
      <c r="H256" s="197">
        <v>4</v>
      </c>
      <c r="I256" s="198"/>
      <c r="J256" s="199">
        <f t="shared" si="60"/>
        <v>0</v>
      </c>
      <c r="K256" s="195" t="s">
        <v>19</v>
      </c>
      <c r="L256" s="40"/>
      <c r="M256" s="200" t="s">
        <v>19</v>
      </c>
      <c r="N256" s="201" t="s">
        <v>42</v>
      </c>
      <c r="O256" s="65"/>
      <c r="P256" s="202">
        <f t="shared" si="61"/>
        <v>0</v>
      </c>
      <c r="Q256" s="202">
        <v>425</v>
      </c>
      <c r="R256" s="202">
        <f t="shared" si="62"/>
        <v>1700</v>
      </c>
      <c r="S256" s="202">
        <v>0</v>
      </c>
      <c r="T256" s="203">
        <f t="shared" si="63"/>
        <v>0</v>
      </c>
      <c r="U256" s="35"/>
      <c r="V256" s="35"/>
      <c r="W256" s="35"/>
      <c r="X256" s="35"/>
      <c r="Y256" s="35"/>
      <c r="Z256" s="35"/>
      <c r="AA256" s="35"/>
      <c r="AB256" s="35"/>
      <c r="AC256" s="35"/>
      <c r="AD256" s="35"/>
      <c r="AE256" s="35"/>
      <c r="AR256" s="204" t="s">
        <v>169</v>
      </c>
      <c r="AT256" s="204" t="s">
        <v>164</v>
      </c>
      <c r="AU256" s="204" t="s">
        <v>78</v>
      </c>
      <c r="AY256" s="18" t="s">
        <v>162</v>
      </c>
      <c r="BE256" s="205">
        <f t="shared" si="64"/>
        <v>0</v>
      </c>
      <c r="BF256" s="205">
        <f t="shared" si="65"/>
        <v>0</v>
      </c>
      <c r="BG256" s="205">
        <f t="shared" si="66"/>
        <v>0</v>
      </c>
      <c r="BH256" s="205">
        <f t="shared" si="67"/>
        <v>0</v>
      </c>
      <c r="BI256" s="205">
        <f t="shared" si="68"/>
        <v>0</v>
      </c>
      <c r="BJ256" s="18" t="s">
        <v>78</v>
      </c>
      <c r="BK256" s="205">
        <f t="shared" si="69"/>
        <v>0</v>
      </c>
      <c r="BL256" s="18" t="s">
        <v>169</v>
      </c>
      <c r="BM256" s="204" t="s">
        <v>1885</v>
      </c>
    </row>
    <row r="257" spans="1:65" s="2" customFormat="1" ht="21.75" customHeight="1">
      <c r="A257" s="35"/>
      <c r="B257" s="36"/>
      <c r="C257" s="193" t="s">
        <v>1074</v>
      </c>
      <c r="D257" s="193" t="s">
        <v>164</v>
      </c>
      <c r="E257" s="194" t="s">
        <v>2730</v>
      </c>
      <c r="F257" s="195" t="s">
        <v>3643</v>
      </c>
      <c r="G257" s="196" t="s">
        <v>2204</v>
      </c>
      <c r="H257" s="197">
        <v>16</v>
      </c>
      <c r="I257" s="198"/>
      <c r="J257" s="199">
        <f t="shared" si="60"/>
        <v>0</v>
      </c>
      <c r="K257" s="195" t="s">
        <v>19</v>
      </c>
      <c r="L257" s="40"/>
      <c r="M257" s="200" t="s">
        <v>19</v>
      </c>
      <c r="N257" s="201" t="s">
        <v>42</v>
      </c>
      <c r="O257" s="65"/>
      <c r="P257" s="202">
        <f t="shared" si="61"/>
        <v>0</v>
      </c>
      <c r="Q257" s="202">
        <v>3750</v>
      </c>
      <c r="R257" s="202">
        <f t="shared" si="62"/>
        <v>60000</v>
      </c>
      <c r="S257" s="202">
        <v>0</v>
      </c>
      <c r="T257" s="203">
        <f t="shared" si="63"/>
        <v>0</v>
      </c>
      <c r="U257" s="35"/>
      <c r="V257" s="35"/>
      <c r="W257" s="35"/>
      <c r="X257" s="35"/>
      <c r="Y257" s="35"/>
      <c r="Z257" s="35"/>
      <c r="AA257" s="35"/>
      <c r="AB257" s="35"/>
      <c r="AC257" s="35"/>
      <c r="AD257" s="35"/>
      <c r="AE257" s="35"/>
      <c r="AR257" s="204" t="s">
        <v>169</v>
      </c>
      <c r="AT257" s="204" t="s">
        <v>164</v>
      </c>
      <c r="AU257" s="204" t="s">
        <v>78</v>
      </c>
      <c r="AY257" s="18" t="s">
        <v>162</v>
      </c>
      <c r="BE257" s="205">
        <f t="shared" si="64"/>
        <v>0</v>
      </c>
      <c r="BF257" s="205">
        <f t="shared" si="65"/>
        <v>0</v>
      </c>
      <c r="BG257" s="205">
        <f t="shared" si="66"/>
        <v>0</v>
      </c>
      <c r="BH257" s="205">
        <f t="shared" si="67"/>
        <v>0</v>
      </c>
      <c r="BI257" s="205">
        <f t="shared" si="68"/>
        <v>0</v>
      </c>
      <c r="BJ257" s="18" t="s">
        <v>78</v>
      </c>
      <c r="BK257" s="205">
        <f t="shared" si="69"/>
        <v>0</v>
      </c>
      <c r="BL257" s="18" t="s">
        <v>169</v>
      </c>
      <c r="BM257" s="204" t="s">
        <v>1892</v>
      </c>
    </row>
    <row r="258" spans="1:65" s="2" customFormat="1" ht="16.5" customHeight="1">
      <c r="A258" s="35"/>
      <c r="B258" s="36"/>
      <c r="C258" s="193" t="s">
        <v>1078</v>
      </c>
      <c r="D258" s="193" t="s">
        <v>164</v>
      </c>
      <c r="E258" s="194" t="s">
        <v>2732</v>
      </c>
      <c r="F258" s="195" t="s">
        <v>3644</v>
      </c>
      <c r="G258" s="196" t="s">
        <v>2204</v>
      </c>
      <c r="H258" s="197">
        <v>6</v>
      </c>
      <c r="I258" s="198"/>
      <c r="J258" s="199">
        <f t="shared" si="60"/>
        <v>0</v>
      </c>
      <c r="K258" s="195" t="s">
        <v>19</v>
      </c>
      <c r="L258" s="40"/>
      <c r="M258" s="200" t="s">
        <v>19</v>
      </c>
      <c r="N258" s="201" t="s">
        <v>42</v>
      </c>
      <c r="O258" s="65"/>
      <c r="P258" s="202">
        <f t="shared" si="61"/>
        <v>0</v>
      </c>
      <c r="Q258" s="202">
        <v>584</v>
      </c>
      <c r="R258" s="202">
        <f t="shared" si="62"/>
        <v>3504</v>
      </c>
      <c r="S258" s="202">
        <v>0</v>
      </c>
      <c r="T258" s="203">
        <f t="shared" si="63"/>
        <v>0</v>
      </c>
      <c r="U258" s="35"/>
      <c r="V258" s="35"/>
      <c r="W258" s="35"/>
      <c r="X258" s="35"/>
      <c r="Y258" s="35"/>
      <c r="Z258" s="35"/>
      <c r="AA258" s="35"/>
      <c r="AB258" s="35"/>
      <c r="AC258" s="35"/>
      <c r="AD258" s="35"/>
      <c r="AE258" s="35"/>
      <c r="AR258" s="204" t="s">
        <v>169</v>
      </c>
      <c r="AT258" s="204" t="s">
        <v>164</v>
      </c>
      <c r="AU258" s="204" t="s">
        <v>78</v>
      </c>
      <c r="AY258" s="18" t="s">
        <v>162</v>
      </c>
      <c r="BE258" s="205">
        <f t="shared" si="64"/>
        <v>0</v>
      </c>
      <c r="BF258" s="205">
        <f t="shared" si="65"/>
        <v>0</v>
      </c>
      <c r="BG258" s="205">
        <f t="shared" si="66"/>
        <v>0</v>
      </c>
      <c r="BH258" s="205">
        <f t="shared" si="67"/>
        <v>0</v>
      </c>
      <c r="BI258" s="205">
        <f t="shared" si="68"/>
        <v>0</v>
      </c>
      <c r="BJ258" s="18" t="s">
        <v>78</v>
      </c>
      <c r="BK258" s="205">
        <f t="shared" si="69"/>
        <v>0</v>
      </c>
      <c r="BL258" s="18" t="s">
        <v>169</v>
      </c>
      <c r="BM258" s="204" t="s">
        <v>1896</v>
      </c>
    </row>
    <row r="259" spans="1:65" s="2" customFormat="1" ht="16.5" customHeight="1">
      <c r="A259" s="35"/>
      <c r="B259" s="36"/>
      <c r="C259" s="193" t="s">
        <v>1082</v>
      </c>
      <c r="D259" s="193" t="s">
        <v>164</v>
      </c>
      <c r="E259" s="194" t="s">
        <v>3467</v>
      </c>
      <c r="F259" s="195" t="s">
        <v>3468</v>
      </c>
      <c r="G259" s="196" t="s">
        <v>245</v>
      </c>
      <c r="H259" s="197">
        <v>400</v>
      </c>
      <c r="I259" s="198"/>
      <c r="J259" s="199">
        <f t="shared" si="60"/>
        <v>0</v>
      </c>
      <c r="K259" s="195" t="s">
        <v>19</v>
      </c>
      <c r="L259" s="40"/>
      <c r="M259" s="200" t="s">
        <v>19</v>
      </c>
      <c r="N259" s="201" t="s">
        <v>42</v>
      </c>
      <c r="O259" s="65"/>
      <c r="P259" s="202">
        <f t="shared" si="61"/>
        <v>0</v>
      </c>
      <c r="Q259" s="202">
        <v>14.7</v>
      </c>
      <c r="R259" s="202">
        <f t="shared" si="62"/>
        <v>5880</v>
      </c>
      <c r="S259" s="202">
        <v>0</v>
      </c>
      <c r="T259" s="203">
        <f t="shared" si="63"/>
        <v>0</v>
      </c>
      <c r="U259" s="35"/>
      <c r="V259" s="35"/>
      <c r="W259" s="35"/>
      <c r="X259" s="35"/>
      <c r="Y259" s="35"/>
      <c r="Z259" s="35"/>
      <c r="AA259" s="35"/>
      <c r="AB259" s="35"/>
      <c r="AC259" s="35"/>
      <c r="AD259" s="35"/>
      <c r="AE259" s="35"/>
      <c r="AR259" s="204" t="s">
        <v>169</v>
      </c>
      <c r="AT259" s="204" t="s">
        <v>164</v>
      </c>
      <c r="AU259" s="204" t="s">
        <v>78</v>
      </c>
      <c r="AY259" s="18" t="s">
        <v>162</v>
      </c>
      <c r="BE259" s="205">
        <f t="shared" si="64"/>
        <v>0</v>
      </c>
      <c r="BF259" s="205">
        <f t="shared" si="65"/>
        <v>0</v>
      </c>
      <c r="BG259" s="205">
        <f t="shared" si="66"/>
        <v>0</v>
      </c>
      <c r="BH259" s="205">
        <f t="shared" si="67"/>
        <v>0</v>
      </c>
      <c r="BI259" s="205">
        <f t="shared" si="68"/>
        <v>0</v>
      </c>
      <c r="BJ259" s="18" t="s">
        <v>78</v>
      </c>
      <c r="BK259" s="205">
        <f t="shared" si="69"/>
        <v>0</v>
      </c>
      <c r="BL259" s="18" t="s">
        <v>169</v>
      </c>
      <c r="BM259" s="204" t="s">
        <v>1905</v>
      </c>
    </row>
    <row r="260" spans="1:65" s="2" customFormat="1" ht="16.5" customHeight="1">
      <c r="A260" s="35"/>
      <c r="B260" s="36"/>
      <c r="C260" s="193" t="s">
        <v>1096</v>
      </c>
      <c r="D260" s="193" t="s">
        <v>164</v>
      </c>
      <c r="E260" s="194" t="s">
        <v>2734</v>
      </c>
      <c r="F260" s="195" t="s">
        <v>3469</v>
      </c>
      <c r="G260" s="196" t="s">
        <v>245</v>
      </c>
      <c r="H260" s="197">
        <v>400</v>
      </c>
      <c r="I260" s="198"/>
      <c r="J260" s="199">
        <f t="shared" si="60"/>
        <v>0</v>
      </c>
      <c r="K260" s="195" t="s">
        <v>19</v>
      </c>
      <c r="L260" s="40"/>
      <c r="M260" s="200" t="s">
        <v>19</v>
      </c>
      <c r="N260" s="201" t="s">
        <v>42</v>
      </c>
      <c r="O260" s="65"/>
      <c r="P260" s="202">
        <f t="shared" si="61"/>
        <v>0</v>
      </c>
      <c r="Q260" s="202">
        <v>9</v>
      </c>
      <c r="R260" s="202">
        <f t="shared" si="62"/>
        <v>3600</v>
      </c>
      <c r="S260" s="202">
        <v>0</v>
      </c>
      <c r="T260" s="203">
        <f t="shared" si="63"/>
        <v>0</v>
      </c>
      <c r="U260" s="35"/>
      <c r="V260" s="35"/>
      <c r="W260" s="35"/>
      <c r="X260" s="35"/>
      <c r="Y260" s="35"/>
      <c r="Z260" s="35"/>
      <c r="AA260" s="35"/>
      <c r="AB260" s="35"/>
      <c r="AC260" s="35"/>
      <c r="AD260" s="35"/>
      <c r="AE260" s="35"/>
      <c r="AR260" s="204" t="s">
        <v>169</v>
      </c>
      <c r="AT260" s="204" t="s">
        <v>164</v>
      </c>
      <c r="AU260" s="204" t="s">
        <v>78</v>
      </c>
      <c r="AY260" s="18" t="s">
        <v>162</v>
      </c>
      <c r="BE260" s="205">
        <f t="shared" si="64"/>
        <v>0</v>
      </c>
      <c r="BF260" s="205">
        <f t="shared" si="65"/>
        <v>0</v>
      </c>
      <c r="BG260" s="205">
        <f t="shared" si="66"/>
        <v>0</v>
      </c>
      <c r="BH260" s="205">
        <f t="shared" si="67"/>
        <v>0</v>
      </c>
      <c r="BI260" s="205">
        <f t="shared" si="68"/>
        <v>0</v>
      </c>
      <c r="BJ260" s="18" t="s">
        <v>78</v>
      </c>
      <c r="BK260" s="205">
        <f t="shared" si="69"/>
        <v>0</v>
      </c>
      <c r="BL260" s="18" t="s">
        <v>169</v>
      </c>
      <c r="BM260" s="204" t="s">
        <v>1915</v>
      </c>
    </row>
    <row r="261" spans="1:65" s="2" customFormat="1" ht="16.5" customHeight="1">
      <c r="A261" s="35"/>
      <c r="B261" s="36"/>
      <c r="C261" s="193" t="s">
        <v>1102</v>
      </c>
      <c r="D261" s="193" t="s">
        <v>164</v>
      </c>
      <c r="E261" s="194" t="s">
        <v>3475</v>
      </c>
      <c r="F261" s="195" t="s">
        <v>3476</v>
      </c>
      <c r="G261" s="196" t="s">
        <v>245</v>
      </c>
      <c r="H261" s="197">
        <v>50</v>
      </c>
      <c r="I261" s="198"/>
      <c r="J261" s="199">
        <f t="shared" si="60"/>
        <v>0</v>
      </c>
      <c r="K261" s="195" t="s">
        <v>19</v>
      </c>
      <c r="L261" s="40"/>
      <c r="M261" s="200" t="s">
        <v>19</v>
      </c>
      <c r="N261" s="201" t="s">
        <v>42</v>
      </c>
      <c r="O261" s="65"/>
      <c r="P261" s="202">
        <f t="shared" si="61"/>
        <v>0</v>
      </c>
      <c r="Q261" s="202">
        <v>36.700000000000003</v>
      </c>
      <c r="R261" s="202">
        <f t="shared" si="62"/>
        <v>1835.0000000000002</v>
      </c>
      <c r="S261" s="202">
        <v>0</v>
      </c>
      <c r="T261" s="203">
        <f t="shared" si="63"/>
        <v>0</v>
      </c>
      <c r="U261" s="35"/>
      <c r="V261" s="35"/>
      <c r="W261" s="35"/>
      <c r="X261" s="35"/>
      <c r="Y261" s="35"/>
      <c r="Z261" s="35"/>
      <c r="AA261" s="35"/>
      <c r="AB261" s="35"/>
      <c r="AC261" s="35"/>
      <c r="AD261" s="35"/>
      <c r="AE261" s="35"/>
      <c r="AR261" s="204" t="s">
        <v>169</v>
      </c>
      <c r="AT261" s="204" t="s">
        <v>164</v>
      </c>
      <c r="AU261" s="204" t="s">
        <v>78</v>
      </c>
      <c r="AY261" s="18" t="s">
        <v>162</v>
      </c>
      <c r="BE261" s="205">
        <f t="shared" si="64"/>
        <v>0</v>
      </c>
      <c r="BF261" s="205">
        <f t="shared" si="65"/>
        <v>0</v>
      </c>
      <c r="BG261" s="205">
        <f t="shared" si="66"/>
        <v>0</v>
      </c>
      <c r="BH261" s="205">
        <f t="shared" si="67"/>
        <v>0</v>
      </c>
      <c r="BI261" s="205">
        <f t="shared" si="68"/>
        <v>0</v>
      </c>
      <c r="BJ261" s="18" t="s">
        <v>78</v>
      </c>
      <c r="BK261" s="205">
        <f t="shared" si="69"/>
        <v>0</v>
      </c>
      <c r="BL261" s="18" t="s">
        <v>169</v>
      </c>
      <c r="BM261" s="204" t="s">
        <v>1934</v>
      </c>
    </row>
    <row r="262" spans="1:65" s="2" customFormat="1" ht="16.5" customHeight="1">
      <c r="A262" s="35"/>
      <c r="B262" s="36"/>
      <c r="C262" s="193" t="s">
        <v>1107</v>
      </c>
      <c r="D262" s="193" t="s">
        <v>164</v>
      </c>
      <c r="E262" s="194" t="s">
        <v>2736</v>
      </c>
      <c r="F262" s="195" t="s">
        <v>3477</v>
      </c>
      <c r="G262" s="196" t="s">
        <v>245</v>
      </c>
      <c r="H262" s="197">
        <v>50</v>
      </c>
      <c r="I262" s="198"/>
      <c r="J262" s="199">
        <f t="shared" si="60"/>
        <v>0</v>
      </c>
      <c r="K262" s="195" t="s">
        <v>19</v>
      </c>
      <c r="L262" s="40"/>
      <c r="M262" s="200" t="s">
        <v>19</v>
      </c>
      <c r="N262" s="201" t="s">
        <v>42</v>
      </c>
      <c r="O262" s="65"/>
      <c r="P262" s="202">
        <f t="shared" si="61"/>
        <v>0</v>
      </c>
      <c r="Q262" s="202">
        <v>22</v>
      </c>
      <c r="R262" s="202">
        <f t="shared" si="62"/>
        <v>1100</v>
      </c>
      <c r="S262" s="202">
        <v>0</v>
      </c>
      <c r="T262" s="203">
        <f t="shared" si="63"/>
        <v>0</v>
      </c>
      <c r="U262" s="35"/>
      <c r="V262" s="35"/>
      <c r="W262" s="35"/>
      <c r="X262" s="35"/>
      <c r="Y262" s="35"/>
      <c r="Z262" s="35"/>
      <c r="AA262" s="35"/>
      <c r="AB262" s="35"/>
      <c r="AC262" s="35"/>
      <c r="AD262" s="35"/>
      <c r="AE262" s="35"/>
      <c r="AR262" s="204" t="s">
        <v>169</v>
      </c>
      <c r="AT262" s="204" t="s">
        <v>164</v>
      </c>
      <c r="AU262" s="204" t="s">
        <v>78</v>
      </c>
      <c r="AY262" s="18" t="s">
        <v>162</v>
      </c>
      <c r="BE262" s="205">
        <f t="shared" si="64"/>
        <v>0</v>
      </c>
      <c r="BF262" s="205">
        <f t="shared" si="65"/>
        <v>0</v>
      </c>
      <c r="BG262" s="205">
        <f t="shared" si="66"/>
        <v>0</v>
      </c>
      <c r="BH262" s="205">
        <f t="shared" si="67"/>
        <v>0</v>
      </c>
      <c r="BI262" s="205">
        <f t="shared" si="68"/>
        <v>0</v>
      </c>
      <c r="BJ262" s="18" t="s">
        <v>78</v>
      </c>
      <c r="BK262" s="205">
        <f t="shared" si="69"/>
        <v>0</v>
      </c>
      <c r="BL262" s="18" t="s">
        <v>169</v>
      </c>
      <c r="BM262" s="204" t="s">
        <v>1943</v>
      </c>
    </row>
    <row r="263" spans="1:65" s="2" customFormat="1" ht="16.5" customHeight="1">
      <c r="A263" s="35"/>
      <c r="B263" s="36"/>
      <c r="C263" s="193" t="s">
        <v>1112</v>
      </c>
      <c r="D263" s="193" t="s">
        <v>164</v>
      </c>
      <c r="E263" s="194" t="s">
        <v>3478</v>
      </c>
      <c r="F263" s="195" t="s">
        <v>3479</v>
      </c>
      <c r="G263" s="196" t="s">
        <v>2204</v>
      </c>
      <c r="H263" s="197">
        <v>1200</v>
      </c>
      <c r="I263" s="198"/>
      <c r="J263" s="199">
        <f t="shared" si="60"/>
        <v>0</v>
      </c>
      <c r="K263" s="195" t="s">
        <v>19</v>
      </c>
      <c r="L263" s="40"/>
      <c r="M263" s="200" t="s">
        <v>19</v>
      </c>
      <c r="N263" s="201" t="s">
        <v>42</v>
      </c>
      <c r="O263" s="65"/>
      <c r="P263" s="202">
        <f t="shared" si="61"/>
        <v>0</v>
      </c>
      <c r="Q263" s="202">
        <v>3.67</v>
      </c>
      <c r="R263" s="202">
        <f t="shared" si="62"/>
        <v>4404</v>
      </c>
      <c r="S263" s="202">
        <v>0</v>
      </c>
      <c r="T263" s="203">
        <f t="shared" si="63"/>
        <v>0</v>
      </c>
      <c r="U263" s="35"/>
      <c r="V263" s="35"/>
      <c r="W263" s="35"/>
      <c r="X263" s="35"/>
      <c r="Y263" s="35"/>
      <c r="Z263" s="35"/>
      <c r="AA263" s="35"/>
      <c r="AB263" s="35"/>
      <c r="AC263" s="35"/>
      <c r="AD263" s="35"/>
      <c r="AE263" s="35"/>
      <c r="AR263" s="204" t="s">
        <v>169</v>
      </c>
      <c r="AT263" s="204" t="s">
        <v>164</v>
      </c>
      <c r="AU263" s="204" t="s">
        <v>78</v>
      </c>
      <c r="AY263" s="18" t="s">
        <v>162</v>
      </c>
      <c r="BE263" s="205">
        <f t="shared" si="64"/>
        <v>0</v>
      </c>
      <c r="BF263" s="205">
        <f t="shared" si="65"/>
        <v>0</v>
      </c>
      <c r="BG263" s="205">
        <f t="shared" si="66"/>
        <v>0</v>
      </c>
      <c r="BH263" s="205">
        <f t="shared" si="67"/>
        <v>0</v>
      </c>
      <c r="BI263" s="205">
        <f t="shared" si="68"/>
        <v>0</v>
      </c>
      <c r="BJ263" s="18" t="s">
        <v>78</v>
      </c>
      <c r="BK263" s="205">
        <f t="shared" si="69"/>
        <v>0</v>
      </c>
      <c r="BL263" s="18" t="s">
        <v>169</v>
      </c>
      <c r="BM263" s="204" t="s">
        <v>1953</v>
      </c>
    </row>
    <row r="264" spans="1:65" s="2" customFormat="1" ht="16.5" customHeight="1">
      <c r="A264" s="35"/>
      <c r="B264" s="36"/>
      <c r="C264" s="193" t="s">
        <v>1117</v>
      </c>
      <c r="D264" s="193" t="s">
        <v>164</v>
      </c>
      <c r="E264" s="194" t="s">
        <v>2738</v>
      </c>
      <c r="F264" s="195" t="s">
        <v>3480</v>
      </c>
      <c r="G264" s="196" t="s">
        <v>2204</v>
      </c>
      <c r="H264" s="197">
        <v>1200</v>
      </c>
      <c r="I264" s="198"/>
      <c r="J264" s="199">
        <f t="shared" si="60"/>
        <v>0</v>
      </c>
      <c r="K264" s="195" t="s">
        <v>19</v>
      </c>
      <c r="L264" s="40"/>
      <c r="M264" s="200" t="s">
        <v>19</v>
      </c>
      <c r="N264" s="201" t="s">
        <v>42</v>
      </c>
      <c r="O264" s="65"/>
      <c r="P264" s="202">
        <f t="shared" si="61"/>
        <v>0</v>
      </c>
      <c r="Q264" s="202">
        <v>3</v>
      </c>
      <c r="R264" s="202">
        <f t="shared" si="62"/>
        <v>3600</v>
      </c>
      <c r="S264" s="202">
        <v>0</v>
      </c>
      <c r="T264" s="203">
        <f t="shared" si="63"/>
        <v>0</v>
      </c>
      <c r="U264" s="35"/>
      <c r="V264" s="35"/>
      <c r="W264" s="35"/>
      <c r="X264" s="35"/>
      <c r="Y264" s="35"/>
      <c r="Z264" s="35"/>
      <c r="AA264" s="35"/>
      <c r="AB264" s="35"/>
      <c r="AC264" s="35"/>
      <c r="AD264" s="35"/>
      <c r="AE264" s="35"/>
      <c r="AR264" s="204" t="s">
        <v>169</v>
      </c>
      <c r="AT264" s="204" t="s">
        <v>164</v>
      </c>
      <c r="AU264" s="204" t="s">
        <v>78</v>
      </c>
      <c r="AY264" s="18" t="s">
        <v>162</v>
      </c>
      <c r="BE264" s="205">
        <f t="shared" si="64"/>
        <v>0</v>
      </c>
      <c r="BF264" s="205">
        <f t="shared" si="65"/>
        <v>0</v>
      </c>
      <c r="BG264" s="205">
        <f t="shared" si="66"/>
        <v>0</v>
      </c>
      <c r="BH264" s="205">
        <f t="shared" si="67"/>
        <v>0</v>
      </c>
      <c r="BI264" s="205">
        <f t="shared" si="68"/>
        <v>0</v>
      </c>
      <c r="BJ264" s="18" t="s">
        <v>78</v>
      </c>
      <c r="BK264" s="205">
        <f t="shared" si="69"/>
        <v>0</v>
      </c>
      <c r="BL264" s="18" t="s">
        <v>169</v>
      </c>
      <c r="BM264" s="204" t="s">
        <v>1962</v>
      </c>
    </row>
    <row r="265" spans="1:65" s="2" customFormat="1" ht="16.5" customHeight="1">
      <c r="A265" s="35"/>
      <c r="B265" s="36"/>
      <c r="C265" s="193" t="s">
        <v>1124</v>
      </c>
      <c r="D265" s="193" t="s">
        <v>164</v>
      </c>
      <c r="E265" s="194" t="s">
        <v>3483</v>
      </c>
      <c r="F265" s="195" t="s">
        <v>3484</v>
      </c>
      <c r="G265" s="196" t="s">
        <v>2204</v>
      </c>
      <c r="H265" s="197">
        <v>10</v>
      </c>
      <c r="I265" s="198"/>
      <c r="J265" s="199">
        <f t="shared" si="60"/>
        <v>0</v>
      </c>
      <c r="K265" s="195" t="s">
        <v>19</v>
      </c>
      <c r="L265" s="40"/>
      <c r="M265" s="200" t="s">
        <v>19</v>
      </c>
      <c r="N265" s="201" t="s">
        <v>42</v>
      </c>
      <c r="O265" s="65"/>
      <c r="P265" s="202">
        <f t="shared" si="61"/>
        <v>0</v>
      </c>
      <c r="Q265" s="202">
        <v>44.12</v>
      </c>
      <c r="R265" s="202">
        <f t="shared" si="62"/>
        <v>441.2</v>
      </c>
      <c r="S265" s="202">
        <v>0</v>
      </c>
      <c r="T265" s="203">
        <f t="shared" si="63"/>
        <v>0</v>
      </c>
      <c r="U265" s="35"/>
      <c r="V265" s="35"/>
      <c r="W265" s="35"/>
      <c r="X265" s="35"/>
      <c r="Y265" s="35"/>
      <c r="Z265" s="35"/>
      <c r="AA265" s="35"/>
      <c r="AB265" s="35"/>
      <c r="AC265" s="35"/>
      <c r="AD265" s="35"/>
      <c r="AE265" s="35"/>
      <c r="AR265" s="204" t="s">
        <v>169</v>
      </c>
      <c r="AT265" s="204" t="s">
        <v>164</v>
      </c>
      <c r="AU265" s="204" t="s">
        <v>78</v>
      </c>
      <c r="AY265" s="18" t="s">
        <v>162</v>
      </c>
      <c r="BE265" s="205">
        <f t="shared" si="64"/>
        <v>0</v>
      </c>
      <c r="BF265" s="205">
        <f t="shared" si="65"/>
        <v>0</v>
      </c>
      <c r="BG265" s="205">
        <f t="shared" si="66"/>
        <v>0</v>
      </c>
      <c r="BH265" s="205">
        <f t="shared" si="67"/>
        <v>0</v>
      </c>
      <c r="BI265" s="205">
        <f t="shared" si="68"/>
        <v>0</v>
      </c>
      <c r="BJ265" s="18" t="s">
        <v>78</v>
      </c>
      <c r="BK265" s="205">
        <f t="shared" si="69"/>
        <v>0</v>
      </c>
      <c r="BL265" s="18" t="s">
        <v>169</v>
      </c>
      <c r="BM265" s="204" t="s">
        <v>1973</v>
      </c>
    </row>
    <row r="266" spans="1:65" s="2" customFormat="1" ht="16.5" customHeight="1">
      <c r="A266" s="35"/>
      <c r="B266" s="36"/>
      <c r="C266" s="193" t="s">
        <v>1126</v>
      </c>
      <c r="D266" s="193" t="s">
        <v>164</v>
      </c>
      <c r="E266" s="194" t="s">
        <v>2740</v>
      </c>
      <c r="F266" s="195" t="s">
        <v>3485</v>
      </c>
      <c r="G266" s="196" t="s">
        <v>2204</v>
      </c>
      <c r="H266" s="197">
        <v>10</v>
      </c>
      <c r="I266" s="198"/>
      <c r="J266" s="199">
        <f t="shared" si="60"/>
        <v>0</v>
      </c>
      <c r="K266" s="195" t="s">
        <v>19</v>
      </c>
      <c r="L266" s="40"/>
      <c r="M266" s="200" t="s">
        <v>19</v>
      </c>
      <c r="N266" s="201" t="s">
        <v>42</v>
      </c>
      <c r="O266" s="65"/>
      <c r="P266" s="202">
        <f t="shared" si="61"/>
        <v>0</v>
      </c>
      <c r="Q266" s="202">
        <v>7</v>
      </c>
      <c r="R266" s="202">
        <f t="shared" si="62"/>
        <v>70</v>
      </c>
      <c r="S266" s="202">
        <v>0</v>
      </c>
      <c r="T266" s="203">
        <f t="shared" si="63"/>
        <v>0</v>
      </c>
      <c r="U266" s="35"/>
      <c r="V266" s="35"/>
      <c r="W266" s="35"/>
      <c r="X266" s="35"/>
      <c r="Y266" s="35"/>
      <c r="Z266" s="35"/>
      <c r="AA266" s="35"/>
      <c r="AB266" s="35"/>
      <c r="AC266" s="35"/>
      <c r="AD266" s="35"/>
      <c r="AE266" s="35"/>
      <c r="AR266" s="204" t="s">
        <v>169</v>
      </c>
      <c r="AT266" s="204" t="s">
        <v>164</v>
      </c>
      <c r="AU266" s="204" t="s">
        <v>78</v>
      </c>
      <c r="AY266" s="18" t="s">
        <v>162</v>
      </c>
      <c r="BE266" s="205">
        <f t="shared" si="64"/>
        <v>0</v>
      </c>
      <c r="BF266" s="205">
        <f t="shared" si="65"/>
        <v>0</v>
      </c>
      <c r="BG266" s="205">
        <f t="shared" si="66"/>
        <v>0</v>
      </c>
      <c r="BH266" s="205">
        <f t="shared" si="67"/>
        <v>0</v>
      </c>
      <c r="BI266" s="205">
        <f t="shared" si="68"/>
        <v>0</v>
      </c>
      <c r="BJ266" s="18" t="s">
        <v>78</v>
      </c>
      <c r="BK266" s="205">
        <f t="shared" si="69"/>
        <v>0</v>
      </c>
      <c r="BL266" s="18" t="s">
        <v>169</v>
      </c>
      <c r="BM266" s="204" t="s">
        <v>1981</v>
      </c>
    </row>
    <row r="267" spans="1:65" s="2" customFormat="1" ht="16.5" customHeight="1">
      <c r="A267" s="35"/>
      <c r="B267" s="36"/>
      <c r="C267" s="193" t="s">
        <v>1131</v>
      </c>
      <c r="D267" s="193" t="s">
        <v>164</v>
      </c>
      <c r="E267" s="194" t="s">
        <v>2742</v>
      </c>
      <c r="F267" s="195" t="s">
        <v>3645</v>
      </c>
      <c r="G267" s="196" t="s">
        <v>2204</v>
      </c>
      <c r="H267" s="197">
        <v>1</v>
      </c>
      <c r="I267" s="198"/>
      <c r="J267" s="199">
        <f t="shared" si="60"/>
        <v>0</v>
      </c>
      <c r="K267" s="195" t="s">
        <v>19</v>
      </c>
      <c r="L267" s="40"/>
      <c r="M267" s="200" t="s">
        <v>19</v>
      </c>
      <c r="N267" s="201" t="s">
        <v>42</v>
      </c>
      <c r="O267" s="65"/>
      <c r="P267" s="202">
        <f t="shared" si="61"/>
        <v>0</v>
      </c>
      <c r="Q267" s="202">
        <v>1300</v>
      </c>
      <c r="R267" s="202">
        <f t="shared" si="62"/>
        <v>1300</v>
      </c>
      <c r="S267" s="202">
        <v>0</v>
      </c>
      <c r="T267" s="203">
        <f t="shared" si="63"/>
        <v>0</v>
      </c>
      <c r="U267" s="35"/>
      <c r="V267" s="35"/>
      <c r="W267" s="35"/>
      <c r="X267" s="35"/>
      <c r="Y267" s="35"/>
      <c r="Z267" s="35"/>
      <c r="AA267" s="35"/>
      <c r="AB267" s="35"/>
      <c r="AC267" s="35"/>
      <c r="AD267" s="35"/>
      <c r="AE267" s="35"/>
      <c r="AR267" s="204" t="s">
        <v>169</v>
      </c>
      <c r="AT267" s="204" t="s">
        <v>164</v>
      </c>
      <c r="AU267" s="204" t="s">
        <v>78</v>
      </c>
      <c r="AY267" s="18" t="s">
        <v>162</v>
      </c>
      <c r="BE267" s="205">
        <f t="shared" si="64"/>
        <v>0</v>
      </c>
      <c r="BF267" s="205">
        <f t="shared" si="65"/>
        <v>0</v>
      </c>
      <c r="BG267" s="205">
        <f t="shared" si="66"/>
        <v>0</v>
      </c>
      <c r="BH267" s="205">
        <f t="shared" si="67"/>
        <v>0</v>
      </c>
      <c r="BI267" s="205">
        <f t="shared" si="68"/>
        <v>0</v>
      </c>
      <c r="BJ267" s="18" t="s">
        <v>78</v>
      </c>
      <c r="BK267" s="205">
        <f t="shared" si="69"/>
        <v>0</v>
      </c>
      <c r="BL267" s="18" t="s">
        <v>169</v>
      </c>
      <c r="BM267" s="204" t="s">
        <v>1992</v>
      </c>
    </row>
    <row r="268" spans="1:65" s="2" customFormat="1" ht="16.5" customHeight="1">
      <c r="A268" s="35"/>
      <c r="B268" s="36"/>
      <c r="C268" s="193" t="s">
        <v>1137</v>
      </c>
      <c r="D268" s="193" t="s">
        <v>164</v>
      </c>
      <c r="E268" s="194" t="s">
        <v>2745</v>
      </c>
      <c r="F268" s="195" t="s">
        <v>3488</v>
      </c>
      <c r="G268" s="196" t="s">
        <v>167</v>
      </c>
      <c r="H268" s="197">
        <v>24</v>
      </c>
      <c r="I268" s="198"/>
      <c r="J268" s="199">
        <f t="shared" si="60"/>
        <v>0</v>
      </c>
      <c r="K268" s="195" t="s">
        <v>19</v>
      </c>
      <c r="L268" s="40"/>
      <c r="M268" s="200" t="s">
        <v>19</v>
      </c>
      <c r="N268" s="201" t="s">
        <v>42</v>
      </c>
      <c r="O268" s="65"/>
      <c r="P268" s="202">
        <f t="shared" si="61"/>
        <v>0</v>
      </c>
      <c r="Q268" s="202">
        <v>450</v>
      </c>
      <c r="R268" s="202">
        <f t="shared" si="62"/>
        <v>10800</v>
      </c>
      <c r="S268" s="202">
        <v>0</v>
      </c>
      <c r="T268" s="203">
        <f t="shared" si="63"/>
        <v>0</v>
      </c>
      <c r="U268" s="35"/>
      <c r="V268" s="35"/>
      <c r="W268" s="35"/>
      <c r="X268" s="35"/>
      <c r="Y268" s="35"/>
      <c r="Z268" s="35"/>
      <c r="AA268" s="35"/>
      <c r="AB268" s="35"/>
      <c r="AC268" s="35"/>
      <c r="AD268" s="35"/>
      <c r="AE268" s="35"/>
      <c r="AR268" s="204" t="s">
        <v>169</v>
      </c>
      <c r="AT268" s="204" t="s">
        <v>164</v>
      </c>
      <c r="AU268" s="204" t="s">
        <v>78</v>
      </c>
      <c r="AY268" s="18" t="s">
        <v>162</v>
      </c>
      <c r="BE268" s="205">
        <f t="shared" si="64"/>
        <v>0</v>
      </c>
      <c r="BF268" s="205">
        <f t="shared" si="65"/>
        <v>0</v>
      </c>
      <c r="BG268" s="205">
        <f t="shared" si="66"/>
        <v>0</v>
      </c>
      <c r="BH268" s="205">
        <f t="shared" si="67"/>
        <v>0</v>
      </c>
      <c r="BI268" s="205">
        <f t="shared" si="68"/>
        <v>0</v>
      </c>
      <c r="BJ268" s="18" t="s">
        <v>78</v>
      </c>
      <c r="BK268" s="205">
        <f t="shared" si="69"/>
        <v>0</v>
      </c>
      <c r="BL268" s="18" t="s">
        <v>169</v>
      </c>
      <c r="BM268" s="204" t="s">
        <v>2007</v>
      </c>
    </row>
    <row r="269" spans="1:65" s="2" customFormat="1" ht="33" customHeight="1">
      <c r="A269" s="35"/>
      <c r="B269" s="36"/>
      <c r="C269" s="193" t="s">
        <v>1143</v>
      </c>
      <c r="D269" s="193" t="s">
        <v>164</v>
      </c>
      <c r="E269" s="194" t="s">
        <v>2747</v>
      </c>
      <c r="F269" s="195" t="s">
        <v>3489</v>
      </c>
      <c r="G269" s="196" t="s">
        <v>2204</v>
      </c>
      <c r="H269" s="197">
        <v>1</v>
      </c>
      <c r="I269" s="198"/>
      <c r="J269" s="199">
        <f t="shared" si="60"/>
        <v>0</v>
      </c>
      <c r="K269" s="195" t="s">
        <v>19</v>
      </c>
      <c r="L269" s="40"/>
      <c r="M269" s="200" t="s">
        <v>19</v>
      </c>
      <c r="N269" s="201" t="s">
        <v>42</v>
      </c>
      <c r="O269" s="65"/>
      <c r="P269" s="202">
        <f t="shared" si="61"/>
        <v>0</v>
      </c>
      <c r="Q269" s="202">
        <v>2800</v>
      </c>
      <c r="R269" s="202">
        <f t="shared" si="62"/>
        <v>2800</v>
      </c>
      <c r="S269" s="202">
        <v>0</v>
      </c>
      <c r="T269" s="203">
        <f t="shared" si="63"/>
        <v>0</v>
      </c>
      <c r="U269" s="35"/>
      <c r="V269" s="35"/>
      <c r="W269" s="35"/>
      <c r="X269" s="35"/>
      <c r="Y269" s="35"/>
      <c r="Z269" s="35"/>
      <c r="AA269" s="35"/>
      <c r="AB269" s="35"/>
      <c r="AC269" s="35"/>
      <c r="AD269" s="35"/>
      <c r="AE269" s="35"/>
      <c r="AR269" s="204" t="s">
        <v>169</v>
      </c>
      <c r="AT269" s="204" t="s">
        <v>164</v>
      </c>
      <c r="AU269" s="204" t="s">
        <v>78</v>
      </c>
      <c r="AY269" s="18" t="s">
        <v>162</v>
      </c>
      <c r="BE269" s="205">
        <f t="shared" si="64"/>
        <v>0</v>
      </c>
      <c r="BF269" s="205">
        <f t="shared" si="65"/>
        <v>0</v>
      </c>
      <c r="BG269" s="205">
        <f t="shared" si="66"/>
        <v>0</v>
      </c>
      <c r="BH269" s="205">
        <f t="shared" si="67"/>
        <v>0</v>
      </c>
      <c r="BI269" s="205">
        <f t="shared" si="68"/>
        <v>0</v>
      </c>
      <c r="BJ269" s="18" t="s">
        <v>78</v>
      </c>
      <c r="BK269" s="205">
        <f t="shared" si="69"/>
        <v>0</v>
      </c>
      <c r="BL269" s="18" t="s">
        <v>169</v>
      </c>
      <c r="BM269" s="204" t="s">
        <v>2019</v>
      </c>
    </row>
    <row r="270" spans="1:65" s="2" customFormat="1" ht="33" customHeight="1">
      <c r="A270" s="35"/>
      <c r="B270" s="36"/>
      <c r="C270" s="193" t="s">
        <v>1148</v>
      </c>
      <c r="D270" s="193" t="s">
        <v>164</v>
      </c>
      <c r="E270" s="194" t="s">
        <v>2750</v>
      </c>
      <c r="F270" s="195" t="s">
        <v>3490</v>
      </c>
      <c r="G270" s="196" t="s">
        <v>2204</v>
      </c>
      <c r="H270" s="197">
        <v>1</v>
      </c>
      <c r="I270" s="198"/>
      <c r="J270" s="199">
        <f t="shared" si="60"/>
        <v>0</v>
      </c>
      <c r="K270" s="195" t="s">
        <v>19</v>
      </c>
      <c r="L270" s="40"/>
      <c r="M270" s="200" t="s">
        <v>19</v>
      </c>
      <c r="N270" s="201" t="s">
        <v>42</v>
      </c>
      <c r="O270" s="65"/>
      <c r="P270" s="202">
        <f t="shared" si="61"/>
        <v>0</v>
      </c>
      <c r="Q270" s="202">
        <v>5900</v>
      </c>
      <c r="R270" s="202">
        <f t="shared" si="62"/>
        <v>5900</v>
      </c>
      <c r="S270" s="202">
        <v>0</v>
      </c>
      <c r="T270" s="203">
        <f t="shared" si="63"/>
        <v>0</v>
      </c>
      <c r="U270" s="35"/>
      <c r="V270" s="35"/>
      <c r="W270" s="35"/>
      <c r="X270" s="35"/>
      <c r="Y270" s="35"/>
      <c r="Z270" s="35"/>
      <c r="AA270" s="35"/>
      <c r="AB270" s="35"/>
      <c r="AC270" s="35"/>
      <c r="AD270" s="35"/>
      <c r="AE270" s="35"/>
      <c r="AR270" s="204" t="s">
        <v>169</v>
      </c>
      <c r="AT270" s="204" t="s">
        <v>164</v>
      </c>
      <c r="AU270" s="204" t="s">
        <v>78</v>
      </c>
      <c r="AY270" s="18" t="s">
        <v>162</v>
      </c>
      <c r="BE270" s="205">
        <f t="shared" si="64"/>
        <v>0</v>
      </c>
      <c r="BF270" s="205">
        <f t="shared" si="65"/>
        <v>0</v>
      </c>
      <c r="BG270" s="205">
        <f t="shared" si="66"/>
        <v>0</v>
      </c>
      <c r="BH270" s="205">
        <f t="shared" si="67"/>
        <v>0</v>
      </c>
      <c r="BI270" s="205">
        <f t="shared" si="68"/>
        <v>0</v>
      </c>
      <c r="BJ270" s="18" t="s">
        <v>78</v>
      </c>
      <c r="BK270" s="205">
        <f t="shared" si="69"/>
        <v>0</v>
      </c>
      <c r="BL270" s="18" t="s">
        <v>169</v>
      </c>
      <c r="BM270" s="204" t="s">
        <v>2031</v>
      </c>
    </row>
    <row r="271" spans="1:65" s="12" customFormat="1" ht="25.9" customHeight="1">
      <c r="B271" s="177"/>
      <c r="C271" s="178"/>
      <c r="D271" s="179" t="s">
        <v>70</v>
      </c>
      <c r="E271" s="180" t="s">
        <v>2854</v>
      </c>
      <c r="F271" s="180" t="s">
        <v>3646</v>
      </c>
      <c r="G271" s="178"/>
      <c r="H271" s="178"/>
      <c r="I271" s="181"/>
      <c r="J271" s="182">
        <f>BK271</f>
        <v>0</v>
      </c>
      <c r="K271" s="178"/>
      <c r="L271" s="183"/>
      <c r="M271" s="184"/>
      <c r="N271" s="185"/>
      <c r="O271" s="185"/>
      <c r="P271" s="186">
        <f>SUM(P272:P308)</f>
        <v>0</v>
      </c>
      <c r="Q271" s="185"/>
      <c r="R271" s="186">
        <f>SUM(R272:R308)</f>
        <v>57083.5</v>
      </c>
      <c r="S271" s="185"/>
      <c r="T271" s="187">
        <f>SUM(T272:T308)</f>
        <v>0</v>
      </c>
      <c r="AR271" s="188" t="s">
        <v>78</v>
      </c>
      <c r="AT271" s="189" t="s">
        <v>70</v>
      </c>
      <c r="AU271" s="189" t="s">
        <v>71</v>
      </c>
      <c r="AY271" s="188" t="s">
        <v>162</v>
      </c>
      <c r="BK271" s="190">
        <f>SUM(BK272:BK308)</f>
        <v>0</v>
      </c>
    </row>
    <row r="272" spans="1:65" s="2" customFormat="1" ht="16.5" customHeight="1">
      <c r="A272" s="35"/>
      <c r="B272" s="36"/>
      <c r="C272" s="193" t="s">
        <v>1159</v>
      </c>
      <c r="D272" s="193" t="s">
        <v>164</v>
      </c>
      <c r="E272" s="194" t="s">
        <v>3647</v>
      </c>
      <c r="F272" s="195" t="s">
        <v>3648</v>
      </c>
      <c r="G272" s="196" t="s">
        <v>2204</v>
      </c>
      <c r="H272" s="197">
        <v>1</v>
      </c>
      <c r="I272" s="198"/>
      <c r="J272" s="199">
        <f t="shared" ref="J272:J308" si="70">ROUND(I272*H272,2)</f>
        <v>0</v>
      </c>
      <c r="K272" s="195" t="s">
        <v>19</v>
      </c>
      <c r="L272" s="40"/>
      <c r="M272" s="200" t="s">
        <v>19</v>
      </c>
      <c r="N272" s="201" t="s">
        <v>42</v>
      </c>
      <c r="O272" s="65"/>
      <c r="P272" s="202">
        <f t="shared" ref="P272:P308" si="71">O272*H272</f>
        <v>0</v>
      </c>
      <c r="Q272" s="202">
        <v>221</v>
      </c>
      <c r="R272" s="202">
        <f t="shared" ref="R272:R308" si="72">Q272*H272</f>
        <v>221</v>
      </c>
      <c r="S272" s="202">
        <v>0</v>
      </c>
      <c r="T272" s="203">
        <f t="shared" ref="T272:T308" si="73">S272*H272</f>
        <v>0</v>
      </c>
      <c r="U272" s="35"/>
      <c r="V272" s="35"/>
      <c r="W272" s="35"/>
      <c r="X272" s="35"/>
      <c r="Y272" s="35"/>
      <c r="Z272" s="35"/>
      <c r="AA272" s="35"/>
      <c r="AB272" s="35"/>
      <c r="AC272" s="35"/>
      <c r="AD272" s="35"/>
      <c r="AE272" s="35"/>
      <c r="AR272" s="204" t="s">
        <v>169</v>
      </c>
      <c r="AT272" s="204" t="s">
        <v>164</v>
      </c>
      <c r="AU272" s="204" t="s">
        <v>78</v>
      </c>
      <c r="AY272" s="18" t="s">
        <v>162</v>
      </c>
      <c r="BE272" s="205">
        <f t="shared" ref="BE272:BE308" si="74">IF(N272="základní",J272,0)</f>
        <v>0</v>
      </c>
      <c r="BF272" s="205">
        <f t="shared" ref="BF272:BF308" si="75">IF(N272="snížená",J272,0)</f>
        <v>0</v>
      </c>
      <c r="BG272" s="205">
        <f t="shared" ref="BG272:BG308" si="76">IF(N272="zákl. přenesená",J272,0)</f>
        <v>0</v>
      </c>
      <c r="BH272" s="205">
        <f t="shared" ref="BH272:BH308" si="77">IF(N272="sníž. přenesená",J272,0)</f>
        <v>0</v>
      </c>
      <c r="BI272" s="205">
        <f t="shared" ref="BI272:BI308" si="78">IF(N272="nulová",J272,0)</f>
        <v>0</v>
      </c>
      <c r="BJ272" s="18" t="s">
        <v>78</v>
      </c>
      <c r="BK272" s="205">
        <f t="shared" ref="BK272:BK308" si="79">ROUND(I272*H272,2)</f>
        <v>0</v>
      </c>
      <c r="BL272" s="18" t="s">
        <v>169</v>
      </c>
      <c r="BM272" s="204" t="s">
        <v>2053</v>
      </c>
    </row>
    <row r="273" spans="1:65" s="2" customFormat="1" ht="33" customHeight="1">
      <c r="A273" s="35"/>
      <c r="B273" s="36"/>
      <c r="C273" s="193" t="s">
        <v>1165</v>
      </c>
      <c r="D273" s="193" t="s">
        <v>164</v>
      </c>
      <c r="E273" s="194" t="s">
        <v>2856</v>
      </c>
      <c r="F273" s="195" t="s">
        <v>3649</v>
      </c>
      <c r="G273" s="196" t="s">
        <v>2204</v>
      </c>
      <c r="H273" s="197">
        <v>1</v>
      </c>
      <c r="I273" s="198"/>
      <c r="J273" s="199">
        <f t="shared" si="70"/>
        <v>0</v>
      </c>
      <c r="K273" s="195" t="s">
        <v>19</v>
      </c>
      <c r="L273" s="40"/>
      <c r="M273" s="200" t="s">
        <v>19</v>
      </c>
      <c r="N273" s="201" t="s">
        <v>42</v>
      </c>
      <c r="O273" s="65"/>
      <c r="P273" s="202">
        <f t="shared" si="71"/>
        <v>0</v>
      </c>
      <c r="Q273" s="202">
        <v>299</v>
      </c>
      <c r="R273" s="202">
        <f t="shared" si="72"/>
        <v>299</v>
      </c>
      <c r="S273" s="202">
        <v>0</v>
      </c>
      <c r="T273" s="203">
        <f t="shared" si="73"/>
        <v>0</v>
      </c>
      <c r="U273" s="35"/>
      <c r="V273" s="35"/>
      <c r="W273" s="35"/>
      <c r="X273" s="35"/>
      <c r="Y273" s="35"/>
      <c r="Z273" s="35"/>
      <c r="AA273" s="35"/>
      <c r="AB273" s="35"/>
      <c r="AC273" s="35"/>
      <c r="AD273" s="35"/>
      <c r="AE273" s="35"/>
      <c r="AR273" s="204" t="s">
        <v>169</v>
      </c>
      <c r="AT273" s="204" t="s">
        <v>164</v>
      </c>
      <c r="AU273" s="204" t="s">
        <v>78</v>
      </c>
      <c r="AY273" s="18" t="s">
        <v>162</v>
      </c>
      <c r="BE273" s="205">
        <f t="shared" si="74"/>
        <v>0</v>
      </c>
      <c r="BF273" s="205">
        <f t="shared" si="75"/>
        <v>0</v>
      </c>
      <c r="BG273" s="205">
        <f t="shared" si="76"/>
        <v>0</v>
      </c>
      <c r="BH273" s="205">
        <f t="shared" si="77"/>
        <v>0</v>
      </c>
      <c r="BI273" s="205">
        <f t="shared" si="78"/>
        <v>0</v>
      </c>
      <c r="BJ273" s="18" t="s">
        <v>78</v>
      </c>
      <c r="BK273" s="205">
        <f t="shared" si="79"/>
        <v>0</v>
      </c>
      <c r="BL273" s="18" t="s">
        <v>169</v>
      </c>
      <c r="BM273" s="204" t="s">
        <v>2064</v>
      </c>
    </row>
    <row r="274" spans="1:65" s="2" customFormat="1" ht="16.5" customHeight="1">
      <c r="A274" s="35"/>
      <c r="B274" s="36"/>
      <c r="C274" s="193" t="s">
        <v>1169</v>
      </c>
      <c r="D274" s="193" t="s">
        <v>164</v>
      </c>
      <c r="E274" s="194" t="s">
        <v>3650</v>
      </c>
      <c r="F274" s="195" t="s">
        <v>3651</v>
      </c>
      <c r="G274" s="196" t="s">
        <v>2204</v>
      </c>
      <c r="H274" s="197">
        <v>1</v>
      </c>
      <c r="I274" s="198"/>
      <c r="J274" s="199">
        <f t="shared" si="70"/>
        <v>0</v>
      </c>
      <c r="K274" s="195" t="s">
        <v>19</v>
      </c>
      <c r="L274" s="40"/>
      <c r="M274" s="200" t="s">
        <v>19</v>
      </c>
      <c r="N274" s="201" t="s">
        <v>42</v>
      </c>
      <c r="O274" s="65"/>
      <c r="P274" s="202">
        <f t="shared" si="71"/>
        <v>0</v>
      </c>
      <c r="Q274" s="202">
        <v>73.7</v>
      </c>
      <c r="R274" s="202">
        <f t="shared" si="72"/>
        <v>73.7</v>
      </c>
      <c r="S274" s="202">
        <v>0</v>
      </c>
      <c r="T274" s="203">
        <f t="shared" si="73"/>
        <v>0</v>
      </c>
      <c r="U274" s="35"/>
      <c r="V274" s="35"/>
      <c r="W274" s="35"/>
      <c r="X274" s="35"/>
      <c r="Y274" s="35"/>
      <c r="Z274" s="35"/>
      <c r="AA274" s="35"/>
      <c r="AB274" s="35"/>
      <c r="AC274" s="35"/>
      <c r="AD274" s="35"/>
      <c r="AE274" s="35"/>
      <c r="AR274" s="204" t="s">
        <v>169</v>
      </c>
      <c r="AT274" s="204" t="s">
        <v>164</v>
      </c>
      <c r="AU274" s="204" t="s">
        <v>78</v>
      </c>
      <c r="AY274" s="18" t="s">
        <v>162</v>
      </c>
      <c r="BE274" s="205">
        <f t="shared" si="74"/>
        <v>0</v>
      </c>
      <c r="BF274" s="205">
        <f t="shared" si="75"/>
        <v>0</v>
      </c>
      <c r="BG274" s="205">
        <f t="shared" si="76"/>
        <v>0</v>
      </c>
      <c r="BH274" s="205">
        <f t="shared" si="77"/>
        <v>0</v>
      </c>
      <c r="BI274" s="205">
        <f t="shared" si="78"/>
        <v>0</v>
      </c>
      <c r="BJ274" s="18" t="s">
        <v>78</v>
      </c>
      <c r="BK274" s="205">
        <f t="shared" si="79"/>
        <v>0</v>
      </c>
      <c r="BL274" s="18" t="s">
        <v>169</v>
      </c>
      <c r="BM274" s="204" t="s">
        <v>2072</v>
      </c>
    </row>
    <row r="275" spans="1:65" s="2" customFormat="1" ht="21.75" customHeight="1">
      <c r="A275" s="35"/>
      <c r="B275" s="36"/>
      <c r="C275" s="193" t="s">
        <v>1175</v>
      </c>
      <c r="D275" s="193" t="s">
        <v>164</v>
      </c>
      <c r="E275" s="194" t="s">
        <v>2859</v>
      </c>
      <c r="F275" s="195" t="s">
        <v>3652</v>
      </c>
      <c r="G275" s="196" t="s">
        <v>2204</v>
      </c>
      <c r="H275" s="197">
        <v>1</v>
      </c>
      <c r="I275" s="198"/>
      <c r="J275" s="199">
        <f t="shared" si="70"/>
        <v>0</v>
      </c>
      <c r="K275" s="195" t="s">
        <v>19</v>
      </c>
      <c r="L275" s="40"/>
      <c r="M275" s="200" t="s">
        <v>19</v>
      </c>
      <c r="N275" s="201" t="s">
        <v>42</v>
      </c>
      <c r="O275" s="65"/>
      <c r="P275" s="202">
        <f t="shared" si="71"/>
        <v>0</v>
      </c>
      <c r="Q275" s="202">
        <v>940</v>
      </c>
      <c r="R275" s="202">
        <f t="shared" si="72"/>
        <v>940</v>
      </c>
      <c r="S275" s="202">
        <v>0</v>
      </c>
      <c r="T275" s="203">
        <f t="shared" si="73"/>
        <v>0</v>
      </c>
      <c r="U275" s="35"/>
      <c r="V275" s="35"/>
      <c r="W275" s="35"/>
      <c r="X275" s="35"/>
      <c r="Y275" s="35"/>
      <c r="Z275" s="35"/>
      <c r="AA275" s="35"/>
      <c r="AB275" s="35"/>
      <c r="AC275" s="35"/>
      <c r="AD275" s="35"/>
      <c r="AE275" s="35"/>
      <c r="AR275" s="204" t="s">
        <v>169</v>
      </c>
      <c r="AT275" s="204" t="s">
        <v>164</v>
      </c>
      <c r="AU275" s="204" t="s">
        <v>78</v>
      </c>
      <c r="AY275" s="18" t="s">
        <v>162</v>
      </c>
      <c r="BE275" s="205">
        <f t="shared" si="74"/>
        <v>0</v>
      </c>
      <c r="BF275" s="205">
        <f t="shared" si="75"/>
        <v>0</v>
      </c>
      <c r="BG275" s="205">
        <f t="shared" si="76"/>
        <v>0</v>
      </c>
      <c r="BH275" s="205">
        <f t="shared" si="77"/>
        <v>0</v>
      </c>
      <c r="BI275" s="205">
        <f t="shared" si="78"/>
        <v>0</v>
      </c>
      <c r="BJ275" s="18" t="s">
        <v>78</v>
      </c>
      <c r="BK275" s="205">
        <f t="shared" si="79"/>
        <v>0</v>
      </c>
      <c r="BL275" s="18" t="s">
        <v>169</v>
      </c>
      <c r="BM275" s="204" t="s">
        <v>2084</v>
      </c>
    </row>
    <row r="276" spans="1:65" s="2" customFormat="1" ht="16.5" customHeight="1">
      <c r="A276" s="35"/>
      <c r="B276" s="36"/>
      <c r="C276" s="193" t="s">
        <v>1180</v>
      </c>
      <c r="D276" s="193" t="s">
        <v>164</v>
      </c>
      <c r="E276" s="194" t="s">
        <v>3653</v>
      </c>
      <c r="F276" s="195" t="s">
        <v>3654</v>
      </c>
      <c r="G276" s="196" t="s">
        <v>2204</v>
      </c>
      <c r="H276" s="197">
        <v>1</v>
      </c>
      <c r="I276" s="198"/>
      <c r="J276" s="199">
        <f t="shared" si="70"/>
        <v>0</v>
      </c>
      <c r="K276" s="195" t="s">
        <v>19</v>
      </c>
      <c r="L276" s="40"/>
      <c r="M276" s="200" t="s">
        <v>19</v>
      </c>
      <c r="N276" s="201" t="s">
        <v>42</v>
      </c>
      <c r="O276" s="65"/>
      <c r="P276" s="202">
        <f t="shared" si="71"/>
        <v>0</v>
      </c>
      <c r="Q276" s="202">
        <v>1000</v>
      </c>
      <c r="R276" s="202">
        <f t="shared" si="72"/>
        <v>1000</v>
      </c>
      <c r="S276" s="202">
        <v>0</v>
      </c>
      <c r="T276" s="203">
        <f t="shared" si="73"/>
        <v>0</v>
      </c>
      <c r="U276" s="35"/>
      <c r="V276" s="35"/>
      <c r="W276" s="35"/>
      <c r="X276" s="35"/>
      <c r="Y276" s="35"/>
      <c r="Z276" s="35"/>
      <c r="AA276" s="35"/>
      <c r="AB276" s="35"/>
      <c r="AC276" s="35"/>
      <c r="AD276" s="35"/>
      <c r="AE276" s="35"/>
      <c r="AR276" s="204" t="s">
        <v>169</v>
      </c>
      <c r="AT276" s="204" t="s">
        <v>164</v>
      </c>
      <c r="AU276" s="204" t="s">
        <v>78</v>
      </c>
      <c r="AY276" s="18" t="s">
        <v>162</v>
      </c>
      <c r="BE276" s="205">
        <f t="shared" si="74"/>
        <v>0</v>
      </c>
      <c r="BF276" s="205">
        <f t="shared" si="75"/>
        <v>0</v>
      </c>
      <c r="BG276" s="205">
        <f t="shared" si="76"/>
        <v>0</v>
      </c>
      <c r="BH276" s="205">
        <f t="shared" si="77"/>
        <v>0</v>
      </c>
      <c r="BI276" s="205">
        <f t="shared" si="78"/>
        <v>0</v>
      </c>
      <c r="BJ276" s="18" t="s">
        <v>78</v>
      </c>
      <c r="BK276" s="205">
        <f t="shared" si="79"/>
        <v>0</v>
      </c>
      <c r="BL276" s="18" t="s">
        <v>169</v>
      </c>
      <c r="BM276" s="204" t="s">
        <v>2094</v>
      </c>
    </row>
    <row r="277" spans="1:65" s="2" customFormat="1" ht="33" customHeight="1">
      <c r="A277" s="35"/>
      <c r="B277" s="36"/>
      <c r="C277" s="193" t="s">
        <v>1186</v>
      </c>
      <c r="D277" s="193" t="s">
        <v>164</v>
      </c>
      <c r="E277" s="194" t="s">
        <v>2862</v>
      </c>
      <c r="F277" s="195" t="s">
        <v>3655</v>
      </c>
      <c r="G277" s="196" t="s">
        <v>2204</v>
      </c>
      <c r="H277" s="197">
        <v>1</v>
      </c>
      <c r="I277" s="198"/>
      <c r="J277" s="199">
        <f t="shared" si="70"/>
        <v>0</v>
      </c>
      <c r="K277" s="195" t="s">
        <v>19</v>
      </c>
      <c r="L277" s="40"/>
      <c r="M277" s="200" t="s">
        <v>19</v>
      </c>
      <c r="N277" s="201" t="s">
        <v>42</v>
      </c>
      <c r="O277" s="65"/>
      <c r="P277" s="202">
        <f t="shared" si="71"/>
        <v>0</v>
      </c>
      <c r="Q277" s="202">
        <v>1518</v>
      </c>
      <c r="R277" s="202">
        <f t="shared" si="72"/>
        <v>1518</v>
      </c>
      <c r="S277" s="202">
        <v>0</v>
      </c>
      <c r="T277" s="203">
        <f t="shared" si="73"/>
        <v>0</v>
      </c>
      <c r="U277" s="35"/>
      <c r="V277" s="35"/>
      <c r="W277" s="35"/>
      <c r="X277" s="35"/>
      <c r="Y277" s="35"/>
      <c r="Z277" s="35"/>
      <c r="AA277" s="35"/>
      <c r="AB277" s="35"/>
      <c r="AC277" s="35"/>
      <c r="AD277" s="35"/>
      <c r="AE277" s="35"/>
      <c r="AR277" s="204" t="s">
        <v>169</v>
      </c>
      <c r="AT277" s="204" t="s">
        <v>164</v>
      </c>
      <c r="AU277" s="204" t="s">
        <v>78</v>
      </c>
      <c r="AY277" s="18" t="s">
        <v>162</v>
      </c>
      <c r="BE277" s="205">
        <f t="shared" si="74"/>
        <v>0</v>
      </c>
      <c r="BF277" s="205">
        <f t="shared" si="75"/>
        <v>0</v>
      </c>
      <c r="BG277" s="205">
        <f t="shared" si="76"/>
        <v>0</v>
      </c>
      <c r="BH277" s="205">
        <f t="shared" si="77"/>
        <v>0</v>
      </c>
      <c r="BI277" s="205">
        <f t="shared" si="78"/>
        <v>0</v>
      </c>
      <c r="BJ277" s="18" t="s">
        <v>78</v>
      </c>
      <c r="BK277" s="205">
        <f t="shared" si="79"/>
        <v>0</v>
      </c>
      <c r="BL277" s="18" t="s">
        <v>169</v>
      </c>
      <c r="BM277" s="204" t="s">
        <v>2104</v>
      </c>
    </row>
    <row r="278" spans="1:65" s="2" customFormat="1" ht="16.5" customHeight="1">
      <c r="A278" s="35"/>
      <c r="B278" s="36"/>
      <c r="C278" s="193" t="s">
        <v>1195</v>
      </c>
      <c r="D278" s="193" t="s">
        <v>164</v>
      </c>
      <c r="E278" s="194" t="s">
        <v>2865</v>
      </c>
      <c r="F278" s="195" t="s">
        <v>3656</v>
      </c>
      <c r="G278" s="196" t="s">
        <v>2204</v>
      </c>
      <c r="H278" s="197">
        <v>1</v>
      </c>
      <c r="I278" s="198"/>
      <c r="J278" s="199">
        <f t="shared" si="70"/>
        <v>0</v>
      </c>
      <c r="K278" s="195" t="s">
        <v>19</v>
      </c>
      <c r="L278" s="40"/>
      <c r="M278" s="200" t="s">
        <v>19</v>
      </c>
      <c r="N278" s="201" t="s">
        <v>42</v>
      </c>
      <c r="O278" s="65"/>
      <c r="P278" s="202">
        <f t="shared" si="71"/>
        <v>0</v>
      </c>
      <c r="Q278" s="202">
        <v>10</v>
      </c>
      <c r="R278" s="202">
        <f t="shared" si="72"/>
        <v>10</v>
      </c>
      <c r="S278" s="202">
        <v>0</v>
      </c>
      <c r="T278" s="203">
        <f t="shared" si="73"/>
        <v>0</v>
      </c>
      <c r="U278" s="35"/>
      <c r="V278" s="35"/>
      <c r="W278" s="35"/>
      <c r="X278" s="35"/>
      <c r="Y278" s="35"/>
      <c r="Z278" s="35"/>
      <c r="AA278" s="35"/>
      <c r="AB278" s="35"/>
      <c r="AC278" s="35"/>
      <c r="AD278" s="35"/>
      <c r="AE278" s="35"/>
      <c r="AR278" s="204" t="s">
        <v>169</v>
      </c>
      <c r="AT278" s="204" t="s">
        <v>164</v>
      </c>
      <c r="AU278" s="204" t="s">
        <v>78</v>
      </c>
      <c r="AY278" s="18" t="s">
        <v>162</v>
      </c>
      <c r="BE278" s="205">
        <f t="shared" si="74"/>
        <v>0</v>
      </c>
      <c r="BF278" s="205">
        <f t="shared" si="75"/>
        <v>0</v>
      </c>
      <c r="BG278" s="205">
        <f t="shared" si="76"/>
        <v>0</v>
      </c>
      <c r="BH278" s="205">
        <f t="shared" si="77"/>
        <v>0</v>
      </c>
      <c r="BI278" s="205">
        <f t="shared" si="78"/>
        <v>0</v>
      </c>
      <c r="BJ278" s="18" t="s">
        <v>78</v>
      </c>
      <c r="BK278" s="205">
        <f t="shared" si="79"/>
        <v>0</v>
      </c>
      <c r="BL278" s="18" t="s">
        <v>169</v>
      </c>
      <c r="BM278" s="204" t="s">
        <v>2114</v>
      </c>
    </row>
    <row r="279" spans="1:65" s="2" customFormat="1" ht="16.5" customHeight="1">
      <c r="A279" s="35"/>
      <c r="B279" s="36"/>
      <c r="C279" s="193" t="s">
        <v>1200</v>
      </c>
      <c r="D279" s="193" t="s">
        <v>164</v>
      </c>
      <c r="E279" s="194" t="s">
        <v>2868</v>
      </c>
      <c r="F279" s="195" t="s">
        <v>3657</v>
      </c>
      <c r="G279" s="196" t="s">
        <v>2204</v>
      </c>
      <c r="H279" s="197">
        <v>3</v>
      </c>
      <c r="I279" s="198"/>
      <c r="J279" s="199">
        <f t="shared" si="70"/>
        <v>0</v>
      </c>
      <c r="K279" s="195" t="s">
        <v>19</v>
      </c>
      <c r="L279" s="40"/>
      <c r="M279" s="200" t="s">
        <v>19</v>
      </c>
      <c r="N279" s="201" t="s">
        <v>42</v>
      </c>
      <c r="O279" s="65"/>
      <c r="P279" s="202">
        <f t="shared" si="71"/>
        <v>0</v>
      </c>
      <c r="Q279" s="202">
        <v>84</v>
      </c>
      <c r="R279" s="202">
        <f t="shared" si="72"/>
        <v>252</v>
      </c>
      <c r="S279" s="202">
        <v>0</v>
      </c>
      <c r="T279" s="203">
        <f t="shared" si="73"/>
        <v>0</v>
      </c>
      <c r="U279" s="35"/>
      <c r="V279" s="35"/>
      <c r="W279" s="35"/>
      <c r="X279" s="35"/>
      <c r="Y279" s="35"/>
      <c r="Z279" s="35"/>
      <c r="AA279" s="35"/>
      <c r="AB279" s="35"/>
      <c r="AC279" s="35"/>
      <c r="AD279" s="35"/>
      <c r="AE279" s="35"/>
      <c r="AR279" s="204" t="s">
        <v>169</v>
      </c>
      <c r="AT279" s="204" t="s">
        <v>164</v>
      </c>
      <c r="AU279" s="204" t="s">
        <v>78</v>
      </c>
      <c r="AY279" s="18" t="s">
        <v>162</v>
      </c>
      <c r="BE279" s="205">
        <f t="shared" si="74"/>
        <v>0</v>
      </c>
      <c r="BF279" s="205">
        <f t="shared" si="75"/>
        <v>0</v>
      </c>
      <c r="BG279" s="205">
        <f t="shared" si="76"/>
        <v>0</v>
      </c>
      <c r="BH279" s="205">
        <f t="shared" si="77"/>
        <v>0</v>
      </c>
      <c r="BI279" s="205">
        <f t="shared" si="78"/>
        <v>0</v>
      </c>
      <c r="BJ279" s="18" t="s">
        <v>78</v>
      </c>
      <c r="BK279" s="205">
        <f t="shared" si="79"/>
        <v>0</v>
      </c>
      <c r="BL279" s="18" t="s">
        <v>169</v>
      </c>
      <c r="BM279" s="204" t="s">
        <v>2124</v>
      </c>
    </row>
    <row r="280" spans="1:65" s="2" customFormat="1" ht="16.5" customHeight="1">
      <c r="A280" s="35"/>
      <c r="B280" s="36"/>
      <c r="C280" s="193" t="s">
        <v>1205</v>
      </c>
      <c r="D280" s="193" t="s">
        <v>164</v>
      </c>
      <c r="E280" s="194" t="s">
        <v>2871</v>
      </c>
      <c r="F280" s="195" t="s">
        <v>3658</v>
      </c>
      <c r="G280" s="196" t="s">
        <v>2204</v>
      </c>
      <c r="H280" s="197">
        <v>3</v>
      </c>
      <c r="I280" s="198"/>
      <c r="J280" s="199">
        <f t="shared" si="70"/>
        <v>0</v>
      </c>
      <c r="K280" s="195" t="s">
        <v>19</v>
      </c>
      <c r="L280" s="40"/>
      <c r="M280" s="200" t="s">
        <v>19</v>
      </c>
      <c r="N280" s="201" t="s">
        <v>42</v>
      </c>
      <c r="O280" s="65"/>
      <c r="P280" s="202">
        <f t="shared" si="71"/>
        <v>0</v>
      </c>
      <c r="Q280" s="202">
        <v>91.3333333333333</v>
      </c>
      <c r="R280" s="202">
        <f t="shared" si="72"/>
        <v>273.99999999999989</v>
      </c>
      <c r="S280" s="202">
        <v>0</v>
      </c>
      <c r="T280" s="203">
        <f t="shared" si="73"/>
        <v>0</v>
      </c>
      <c r="U280" s="35"/>
      <c r="V280" s="35"/>
      <c r="W280" s="35"/>
      <c r="X280" s="35"/>
      <c r="Y280" s="35"/>
      <c r="Z280" s="35"/>
      <c r="AA280" s="35"/>
      <c r="AB280" s="35"/>
      <c r="AC280" s="35"/>
      <c r="AD280" s="35"/>
      <c r="AE280" s="35"/>
      <c r="AR280" s="204" t="s">
        <v>169</v>
      </c>
      <c r="AT280" s="204" t="s">
        <v>164</v>
      </c>
      <c r="AU280" s="204" t="s">
        <v>78</v>
      </c>
      <c r="AY280" s="18" t="s">
        <v>162</v>
      </c>
      <c r="BE280" s="205">
        <f t="shared" si="74"/>
        <v>0</v>
      </c>
      <c r="BF280" s="205">
        <f t="shared" si="75"/>
        <v>0</v>
      </c>
      <c r="BG280" s="205">
        <f t="shared" si="76"/>
        <v>0</v>
      </c>
      <c r="BH280" s="205">
        <f t="shared" si="77"/>
        <v>0</v>
      </c>
      <c r="BI280" s="205">
        <f t="shared" si="78"/>
        <v>0</v>
      </c>
      <c r="BJ280" s="18" t="s">
        <v>78</v>
      </c>
      <c r="BK280" s="205">
        <f t="shared" si="79"/>
        <v>0</v>
      </c>
      <c r="BL280" s="18" t="s">
        <v>169</v>
      </c>
      <c r="BM280" s="204" t="s">
        <v>2134</v>
      </c>
    </row>
    <row r="281" spans="1:65" s="2" customFormat="1" ht="16.5" customHeight="1">
      <c r="A281" s="35"/>
      <c r="B281" s="36"/>
      <c r="C281" s="193" t="s">
        <v>1210</v>
      </c>
      <c r="D281" s="193" t="s">
        <v>164</v>
      </c>
      <c r="E281" s="194" t="s">
        <v>2874</v>
      </c>
      <c r="F281" s="195" t="s">
        <v>3659</v>
      </c>
      <c r="G281" s="196" t="s">
        <v>2204</v>
      </c>
      <c r="H281" s="197">
        <v>3</v>
      </c>
      <c r="I281" s="198"/>
      <c r="J281" s="199">
        <f t="shared" si="70"/>
        <v>0</v>
      </c>
      <c r="K281" s="195" t="s">
        <v>19</v>
      </c>
      <c r="L281" s="40"/>
      <c r="M281" s="200" t="s">
        <v>19</v>
      </c>
      <c r="N281" s="201" t="s">
        <v>42</v>
      </c>
      <c r="O281" s="65"/>
      <c r="P281" s="202">
        <f t="shared" si="71"/>
        <v>0</v>
      </c>
      <c r="Q281" s="202">
        <v>118</v>
      </c>
      <c r="R281" s="202">
        <f t="shared" si="72"/>
        <v>354</v>
      </c>
      <c r="S281" s="202">
        <v>0</v>
      </c>
      <c r="T281" s="203">
        <f t="shared" si="73"/>
        <v>0</v>
      </c>
      <c r="U281" s="35"/>
      <c r="V281" s="35"/>
      <c r="W281" s="35"/>
      <c r="X281" s="35"/>
      <c r="Y281" s="35"/>
      <c r="Z281" s="35"/>
      <c r="AA281" s="35"/>
      <c r="AB281" s="35"/>
      <c r="AC281" s="35"/>
      <c r="AD281" s="35"/>
      <c r="AE281" s="35"/>
      <c r="AR281" s="204" t="s">
        <v>169</v>
      </c>
      <c r="AT281" s="204" t="s">
        <v>164</v>
      </c>
      <c r="AU281" s="204" t="s">
        <v>78</v>
      </c>
      <c r="AY281" s="18" t="s">
        <v>162</v>
      </c>
      <c r="BE281" s="205">
        <f t="shared" si="74"/>
        <v>0</v>
      </c>
      <c r="BF281" s="205">
        <f t="shared" si="75"/>
        <v>0</v>
      </c>
      <c r="BG281" s="205">
        <f t="shared" si="76"/>
        <v>0</v>
      </c>
      <c r="BH281" s="205">
        <f t="shared" si="77"/>
        <v>0</v>
      </c>
      <c r="BI281" s="205">
        <f t="shared" si="78"/>
        <v>0</v>
      </c>
      <c r="BJ281" s="18" t="s">
        <v>78</v>
      </c>
      <c r="BK281" s="205">
        <f t="shared" si="79"/>
        <v>0</v>
      </c>
      <c r="BL281" s="18" t="s">
        <v>169</v>
      </c>
      <c r="BM281" s="204" t="s">
        <v>2142</v>
      </c>
    </row>
    <row r="282" spans="1:65" s="2" customFormat="1" ht="16.5" customHeight="1">
      <c r="A282" s="35"/>
      <c r="B282" s="36"/>
      <c r="C282" s="193" t="s">
        <v>1215</v>
      </c>
      <c r="D282" s="193" t="s">
        <v>164</v>
      </c>
      <c r="E282" s="194" t="s">
        <v>2877</v>
      </c>
      <c r="F282" s="195" t="s">
        <v>3660</v>
      </c>
      <c r="G282" s="196" t="s">
        <v>2204</v>
      </c>
      <c r="H282" s="197">
        <v>3</v>
      </c>
      <c r="I282" s="198"/>
      <c r="J282" s="199">
        <f t="shared" si="70"/>
        <v>0</v>
      </c>
      <c r="K282" s="195" t="s">
        <v>19</v>
      </c>
      <c r="L282" s="40"/>
      <c r="M282" s="200" t="s">
        <v>19</v>
      </c>
      <c r="N282" s="201" t="s">
        <v>42</v>
      </c>
      <c r="O282" s="65"/>
      <c r="P282" s="202">
        <f t="shared" si="71"/>
        <v>0</v>
      </c>
      <c r="Q282" s="202">
        <v>190</v>
      </c>
      <c r="R282" s="202">
        <f t="shared" si="72"/>
        <v>570</v>
      </c>
      <c r="S282" s="202">
        <v>0</v>
      </c>
      <c r="T282" s="203">
        <f t="shared" si="73"/>
        <v>0</v>
      </c>
      <c r="U282" s="35"/>
      <c r="V282" s="35"/>
      <c r="W282" s="35"/>
      <c r="X282" s="35"/>
      <c r="Y282" s="35"/>
      <c r="Z282" s="35"/>
      <c r="AA282" s="35"/>
      <c r="AB282" s="35"/>
      <c r="AC282" s="35"/>
      <c r="AD282" s="35"/>
      <c r="AE282" s="35"/>
      <c r="AR282" s="204" t="s">
        <v>169</v>
      </c>
      <c r="AT282" s="204" t="s">
        <v>164</v>
      </c>
      <c r="AU282" s="204" t="s">
        <v>78</v>
      </c>
      <c r="AY282" s="18" t="s">
        <v>162</v>
      </c>
      <c r="BE282" s="205">
        <f t="shared" si="74"/>
        <v>0</v>
      </c>
      <c r="BF282" s="205">
        <f t="shared" si="75"/>
        <v>0</v>
      </c>
      <c r="BG282" s="205">
        <f t="shared" si="76"/>
        <v>0</v>
      </c>
      <c r="BH282" s="205">
        <f t="shared" si="77"/>
        <v>0</v>
      </c>
      <c r="BI282" s="205">
        <f t="shared" si="78"/>
        <v>0</v>
      </c>
      <c r="BJ282" s="18" t="s">
        <v>78</v>
      </c>
      <c r="BK282" s="205">
        <f t="shared" si="79"/>
        <v>0</v>
      </c>
      <c r="BL282" s="18" t="s">
        <v>169</v>
      </c>
      <c r="BM282" s="204" t="s">
        <v>2150</v>
      </c>
    </row>
    <row r="283" spans="1:65" s="2" customFormat="1" ht="16.5" customHeight="1">
      <c r="A283" s="35"/>
      <c r="B283" s="36"/>
      <c r="C283" s="193" t="s">
        <v>1220</v>
      </c>
      <c r="D283" s="193" t="s">
        <v>164</v>
      </c>
      <c r="E283" s="194" t="s">
        <v>2880</v>
      </c>
      <c r="F283" s="195" t="s">
        <v>3661</v>
      </c>
      <c r="G283" s="196" t="s">
        <v>2204</v>
      </c>
      <c r="H283" s="197">
        <v>2</v>
      </c>
      <c r="I283" s="198"/>
      <c r="J283" s="199">
        <f t="shared" si="70"/>
        <v>0</v>
      </c>
      <c r="K283" s="195" t="s">
        <v>19</v>
      </c>
      <c r="L283" s="40"/>
      <c r="M283" s="200" t="s">
        <v>19</v>
      </c>
      <c r="N283" s="201" t="s">
        <v>42</v>
      </c>
      <c r="O283" s="65"/>
      <c r="P283" s="202">
        <f t="shared" si="71"/>
        <v>0</v>
      </c>
      <c r="Q283" s="202">
        <v>420</v>
      </c>
      <c r="R283" s="202">
        <f t="shared" si="72"/>
        <v>840</v>
      </c>
      <c r="S283" s="202">
        <v>0</v>
      </c>
      <c r="T283" s="203">
        <f t="shared" si="73"/>
        <v>0</v>
      </c>
      <c r="U283" s="35"/>
      <c r="V283" s="35"/>
      <c r="W283" s="35"/>
      <c r="X283" s="35"/>
      <c r="Y283" s="35"/>
      <c r="Z283" s="35"/>
      <c r="AA283" s="35"/>
      <c r="AB283" s="35"/>
      <c r="AC283" s="35"/>
      <c r="AD283" s="35"/>
      <c r="AE283" s="35"/>
      <c r="AR283" s="204" t="s">
        <v>169</v>
      </c>
      <c r="AT283" s="204" t="s">
        <v>164</v>
      </c>
      <c r="AU283" s="204" t="s">
        <v>78</v>
      </c>
      <c r="AY283" s="18" t="s">
        <v>162</v>
      </c>
      <c r="BE283" s="205">
        <f t="shared" si="74"/>
        <v>0</v>
      </c>
      <c r="BF283" s="205">
        <f t="shared" si="75"/>
        <v>0</v>
      </c>
      <c r="BG283" s="205">
        <f t="shared" si="76"/>
        <v>0</v>
      </c>
      <c r="BH283" s="205">
        <f t="shared" si="77"/>
        <v>0</v>
      </c>
      <c r="BI283" s="205">
        <f t="shared" si="78"/>
        <v>0</v>
      </c>
      <c r="BJ283" s="18" t="s">
        <v>78</v>
      </c>
      <c r="BK283" s="205">
        <f t="shared" si="79"/>
        <v>0</v>
      </c>
      <c r="BL283" s="18" t="s">
        <v>169</v>
      </c>
      <c r="BM283" s="204" t="s">
        <v>2162</v>
      </c>
    </row>
    <row r="284" spans="1:65" s="2" customFormat="1" ht="16.5" customHeight="1">
      <c r="A284" s="35"/>
      <c r="B284" s="36"/>
      <c r="C284" s="193" t="s">
        <v>1224</v>
      </c>
      <c r="D284" s="193" t="s">
        <v>164</v>
      </c>
      <c r="E284" s="194" t="s">
        <v>2883</v>
      </c>
      <c r="F284" s="195" t="s">
        <v>3662</v>
      </c>
      <c r="G284" s="196" t="s">
        <v>2204</v>
      </c>
      <c r="H284" s="197">
        <v>2</v>
      </c>
      <c r="I284" s="198"/>
      <c r="J284" s="199">
        <f t="shared" si="70"/>
        <v>0</v>
      </c>
      <c r="K284" s="195" t="s">
        <v>19</v>
      </c>
      <c r="L284" s="40"/>
      <c r="M284" s="200" t="s">
        <v>19</v>
      </c>
      <c r="N284" s="201" t="s">
        <v>42</v>
      </c>
      <c r="O284" s="65"/>
      <c r="P284" s="202">
        <f t="shared" si="71"/>
        <v>0</v>
      </c>
      <c r="Q284" s="202">
        <v>2150</v>
      </c>
      <c r="R284" s="202">
        <f t="shared" si="72"/>
        <v>4300</v>
      </c>
      <c r="S284" s="202">
        <v>0</v>
      </c>
      <c r="T284" s="203">
        <f t="shared" si="73"/>
        <v>0</v>
      </c>
      <c r="U284" s="35"/>
      <c r="V284" s="35"/>
      <c r="W284" s="35"/>
      <c r="X284" s="35"/>
      <c r="Y284" s="35"/>
      <c r="Z284" s="35"/>
      <c r="AA284" s="35"/>
      <c r="AB284" s="35"/>
      <c r="AC284" s="35"/>
      <c r="AD284" s="35"/>
      <c r="AE284" s="35"/>
      <c r="AR284" s="204" t="s">
        <v>169</v>
      </c>
      <c r="AT284" s="204" t="s">
        <v>164</v>
      </c>
      <c r="AU284" s="204" t="s">
        <v>78</v>
      </c>
      <c r="AY284" s="18" t="s">
        <v>162</v>
      </c>
      <c r="BE284" s="205">
        <f t="shared" si="74"/>
        <v>0</v>
      </c>
      <c r="BF284" s="205">
        <f t="shared" si="75"/>
        <v>0</v>
      </c>
      <c r="BG284" s="205">
        <f t="shared" si="76"/>
        <v>0</v>
      </c>
      <c r="BH284" s="205">
        <f t="shared" si="77"/>
        <v>0</v>
      </c>
      <c r="BI284" s="205">
        <f t="shared" si="78"/>
        <v>0</v>
      </c>
      <c r="BJ284" s="18" t="s">
        <v>78</v>
      </c>
      <c r="BK284" s="205">
        <f t="shared" si="79"/>
        <v>0</v>
      </c>
      <c r="BL284" s="18" t="s">
        <v>169</v>
      </c>
      <c r="BM284" s="204" t="s">
        <v>2174</v>
      </c>
    </row>
    <row r="285" spans="1:65" s="2" customFormat="1" ht="16.5" customHeight="1">
      <c r="A285" s="35"/>
      <c r="B285" s="36"/>
      <c r="C285" s="193" t="s">
        <v>1228</v>
      </c>
      <c r="D285" s="193" t="s">
        <v>164</v>
      </c>
      <c r="E285" s="194" t="s">
        <v>3663</v>
      </c>
      <c r="F285" s="195" t="s">
        <v>3664</v>
      </c>
      <c r="G285" s="196" t="s">
        <v>2204</v>
      </c>
      <c r="H285" s="197">
        <v>1</v>
      </c>
      <c r="I285" s="198"/>
      <c r="J285" s="199">
        <f t="shared" si="70"/>
        <v>0</v>
      </c>
      <c r="K285" s="195" t="s">
        <v>19</v>
      </c>
      <c r="L285" s="40"/>
      <c r="M285" s="200" t="s">
        <v>19</v>
      </c>
      <c r="N285" s="201" t="s">
        <v>42</v>
      </c>
      <c r="O285" s="65"/>
      <c r="P285" s="202">
        <f t="shared" si="71"/>
        <v>0</v>
      </c>
      <c r="Q285" s="202">
        <v>164</v>
      </c>
      <c r="R285" s="202">
        <f t="shared" si="72"/>
        <v>164</v>
      </c>
      <c r="S285" s="202">
        <v>0</v>
      </c>
      <c r="T285" s="203">
        <f t="shared" si="73"/>
        <v>0</v>
      </c>
      <c r="U285" s="35"/>
      <c r="V285" s="35"/>
      <c r="W285" s="35"/>
      <c r="X285" s="35"/>
      <c r="Y285" s="35"/>
      <c r="Z285" s="35"/>
      <c r="AA285" s="35"/>
      <c r="AB285" s="35"/>
      <c r="AC285" s="35"/>
      <c r="AD285" s="35"/>
      <c r="AE285" s="35"/>
      <c r="AR285" s="204" t="s">
        <v>169</v>
      </c>
      <c r="AT285" s="204" t="s">
        <v>164</v>
      </c>
      <c r="AU285" s="204" t="s">
        <v>78</v>
      </c>
      <c r="AY285" s="18" t="s">
        <v>162</v>
      </c>
      <c r="BE285" s="205">
        <f t="shared" si="74"/>
        <v>0</v>
      </c>
      <c r="BF285" s="205">
        <f t="shared" si="75"/>
        <v>0</v>
      </c>
      <c r="BG285" s="205">
        <f t="shared" si="76"/>
        <v>0</v>
      </c>
      <c r="BH285" s="205">
        <f t="shared" si="77"/>
        <v>0</v>
      </c>
      <c r="BI285" s="205">
        <f t="shared" si="78"/>
        <v>0</v>
      </c>
      <c r="BJ285" s="18" t="s">
        <v>78</v>
      </c>
      <c r="BK285" s="205">
        <f t="shared" si="79"/>
        <v>0</v>
      </c>
      <c r="BL285" s="18" t="s">
        <v>169</v>
      </c>
      <c r="BM285" s="204" t="s">
        <v>2186</v>
      </c>
    </row>
    <row r="286" spans="1:65" s="2" customFormat="1" ht="55.5" customHeight="1">
      <c r="A286" s="35"/>
      <c r="B286" s="36"/>
      <c r="C286" s="193" t="s">
        <v>1233</v>
      </c>
      <c r="D286" s="193" t="s">
        <v>164</v>
      </c>
      <c r="E286" s="194" t="s">
        <v>2885</v>
      </c>
      <c r="F286" s="195" t="s">
        <v>3665</v>
      </c>
      <c r="G286" s="196" t="s">
        <v>2204</v>
      </c>
      <c r="H286" s="197">
        <v>1</v>
      </c>
      <c r="I286" s="198"/>
      <c r="J286" s="199">
        <f t="shared" si="70"/>
        <v>0</v>
      </c>
      <c r="K286" s="195" t="s">
        <v>19</v>
      </c>
      <c r="L286" s="40"/>
      <c r="M286" s="200" t="s">
        <v>19</v>
      </c>
      <c r="N286" s="201" t="s">
        <v>42</v>
      </c>
      <c r="O286" s="65"/>
      <c r="P286" s="202">
        <f t="shared" si="71"/>
        <v>0</v>
      </c>
      <c r="Q286" s="202">
        <v>2450</v>
      </c>
      <c r="R286" s="202">
        <f t="shared" si="72"/>
        <v>2450</v>
      </c>
      <c r="S286" s="202">
        <v>0</v>
      </c>
      <c r="T286" s="203">
        <f t="shared" si="73"/>
        <v>0</v>
      </c>
      <c r="U286" s="35"/>
      <c r="V286" s="35"/>
      <c r="W286" s="35"/>
      <c r="X286" s="35"/>
      <c r="Y286" s="35"/>
      <c r="Z286" s="35"/>
      <c r="AA286" s="35"/>
      <c r="AB286" s="35"/>
      <c r="AC286" s="35"/>
      <c r="AD286" s="35"/>
      <c r="AE286" s="35"/>
      <c r="AR286" s="204" t="s">
        <v>169</v>
      </c>
      <c r="AT286" s="204" t="s">
        <v>164</v>
      </c>
      <c r="AU286" s="204" t="s">
        <v>78</v>
      </c>
      <c r="AY286" s="18" t="s">
        <v>162</v>
      </c>
      <c r="BE286" s="205">
        <f t="shared" si="74"/>
        <v>0</v>
      </c>
      <c r="BF286" s="205">
        <f t="shared" si="75"/>
        <v>0</v>
      </c>
      <c r="BG286" s="205">
        <f t="shared" si="76"/>
        <v>0</v>
      </c>
      <c r="BH286" s="205">
        <f t="shared" si="77"/>
        <v>0</v>
      </c>
      <c r="BI286" s="205">
        <f t="shared" si="78"/>
        <v>0</v>
      </c>
      <c r="BJ286" s="18" t="s">
        <v>78</v>
      </c>
      <c r="BK286" s="205">
        <f t="shared" si="79"/>
        <v>0</v>
      </c>
      <c r="BL286" s="18" t="s">
        <v>169</v>
      </c>
      <c r="BM286" s="204" t="s">
        <v>2196</v>
      </c>
    </row>
    <row r="287" spans="1:65" s="2" customFormat="1" ht="16.5" customHeight="1">
      <c r="A287" s="35"/>
      <c r="B287" s="36"/>
      <c r="C287" s="193" t="s">
        <v>1238</v>
      </c>
      <c r="D287" s="193" t="s">
        <v>164</v>
      </c>
      <c r="E287" s="194" t="s">
        <v>3666</v>
      </c>
      <c r="F287" s="195" t="s">
        <v>3667</v>
      </c>
      <c r="G287" s="196" t="s">
        <v>2204</v>
      </c>
      <c r="H287" s="197">
        <v>9</v>
      </c>
      <c r="I287" s="198"/>
      <c r="J287" s="199">
        <f t="shared" si="70"/>
        <v>0</v>
      </c>
      <c r="K287" s="195" t="s">
        <v>19</v>
      </c>
      <c r="L287" s="40"/>
      <c r="M287" s="200" t="s">
        <v>19</v>
      </c>
      <c r="N287" s="201" t="s">
        <v>42</v>
      </c>
      <c r="O287" s="65"/>
      <c r="P287" s="202">
        <f t="shared" si="71"/>
        <v>0</v>
      </c>
      <c r="Q287" s="202">
        <v>62.4</v>
      </c>
      <c r="R287" s="202">
        <f t="shared" si="72"/>
        <v>561.6</v>
      </c>
      <c r="S287" s="202">
        <v>0</v>
      </c>
      <c r="T287" s="203">
        <f t="shared" si="73"/>
        <v>0</v>
      </c>
      <c r="U287" s="35"/>
      <c r="V287" s="35"/>
      <c r="W287" s="35"/>
      <c r="X287" s="35"/>
      <c r="Y287" s="35"/>
      <c r="Z287" s="35"/>
      <c r="AA287" s="35"/>
      <c r="AB287" s="35"/>
      <c r="AC287" s="35"/>
      <c r="AD287" s="35"/>
      <c r="AE287" s="35"/>
      <c r="AR287" s="204" t="s">
        <v>169</v>
      </c>
      <c r="AT287" s="204" t="s">
        <v>164</v>
      </c>
      <c r="AU287" s="204" t="s">
        <v>78</v>
      </c>
      <c r="AY287" s="18" t="s">
        <v>162</v>
      </c>
      <c r="BE287" s="205">
        <f t="shared" si="74"/>
        <v>0</v>
      </c>
      <c r="BF287" s="205">
        <f t="shared" si="75"/>
        <v>0</v>
      </c>
      <c r="BG287" s="205">
        <f t="shared" si="76"/>
        <v>0</v>
      </c>
      <c r="BH287" s="205">
        <f t="shared" si="77"/>
        <v>0</v>
      </c>
      <c r="BI287" s="205">
        <f t="shared" si="78"/>
        <v>0</v>
      </c>
      <c r="BJ287" s="18" t="s">
        <v>78</v>
      </c>
      <c r="BK287" s="205">
        <f t="shared" si="79"/>
        <v>0</v>
      </c>
      <c r="BL287" s="18" t="s">
        <v>169</v>
      </c>
      <c r="BM287" s="204" t="s">
        <v>2207</v>
      </c>
    </row>
    <row r="288" spans="1:65" s="2" customFormat="1" ht="16.5" customHeight="1">
      <c r="A288" s="35"/>
      <c r="B288" s="36"/>
      <c r="C288" s="193" t="s">
        <v>1243</v>
      </c>
      <c r="D288" s="193" t="s">
        <v>164</v>
      </c>
      <c r="E288" s="194" t="s">
        <v>3237</v>
      </c>
      <c r="F288" s="195" t="s">
        <v>3668</v>
      </c>
      <c r="G288" s="196" t="s">
        <v>2204</v>
      </c>
      <c r="H288" s="197">
        <v>9</v>
      </c>
      <c r="I288" s="198"/>
      <c r="J288" s="199">
        <f t="shared" si="70"/>
        <v>0</v>
      </c>
      <c r="K288" s="195" t="s">
        <v>19</v>
      </c>
      <c r="L288" s="40"/>
      <c r="M288" s="200" t="s">
        <v>19</v>
      </c>
      <c r="N288" s="201" t="s">
        <v>42</v>
      </c>
      <c r="O288" s="65"/>
      <c r="P288" s="202">
        <f t="shared" si="71"/>
        <v>0</v>
      </c>
      <c r="Q288" s="202">
        <v>24</v>
      </c>
      <c r="R288" s="202">
        <f t="shared" si="72"/>
        <v>216</v>
      </c>
      <c r="S288" s="202">
        <v>0</v>
      </c>
      <c r="T288" s="203">
        <f t="shared" si="73"/>
        <v>0</v>
      </c>
      <c r="U288" s="35"/>
      <c r="V288" s="35"/>
      <c r="W288" s="35"/>
      <c r="X288" s="35"/>
      <c r="Y288" s="35"/>
      <c r="Z288" s="35"/>
      <c r="AA288" s="35"/>
      <c r="AB288" s="35"/>
      <c r="AC288" s="35"/>
      <c r="AD288" s="35"/>
      <c r="AE288" s="35"/>
      <c r="AR288" s="204" t="s">
        <v>169</v>
      </c>
      <c r="AT288" s="204" t="s">
        <v>164</v>
      </c>
      <c r="AU288" s="204" t="s">
        <v>78</v>
      </c>
      <c r="AY288" s="18" t="s">
        <v>162</v>
      </c>
      <c r="BE288" s="205">
        <f t="shared" si="74"/>
        <v>0</v>
      </c>
      <c r="BF288" s="205">
        <f t="shared" si="75"/>
        <v>0</v>
      </c>
      <c r="BG288" s="205">
        <f t="shared" si="76"/>
        <v>0</v>
      </c>
      <c r="BH288" s="205">
        <f t="shared" si="77"/>
        <v>0</v>
      </c>
      <c r="BI288" s="205">
        <f t="shared" si="78"/>
        <v>0</v>
      </c>
      <c r="BJ288" s="18" t="s">
        <v>78</v>
      </c>
      <c r="BK288" s="205">
        <f t="shared" si="79"/>
        <v>0</v>
      </c>
      <c r="BL288" s="18" t="s">
        <v>169</v>
      </c>
      <c r="BM288" s="204" t="s">
        <v>2217</v>
      </c>
    </row>
    <row r="289" spans="1:65" s="2" customFormat="1" ht="16.5" customHeight="1">
      <c r="A289" s="35"/>
      <c r="B289" s="36"/>
      <c r="C289" s="193" t="s">
        <v>1248</v>
      </c>
      <c r="D289" s="193" t="s">
        <v>164</v>
      </c>
      <c r="E289" s="194" t="s">
        <v>3240</v>
      </c>
      <c r="F289" s="195" t="s">
        <v>3669</v>
      </c>
      <c r="G289" s="196" t="s">
        <v>2204</v>
      </c>
      <c r="H289" s="197">
        <v>1</v>
      </c>
      <c r="I289" s="198"/>
      <c r="J289" s="199">
        <f t="shared" si="70"/>
        <v>0</v>
      </c>
      <c r="K289" s="195" t="s">
        <v>19</v>
      </c>
      <c r="L289" s="40"/>
      <c r="M289" s="200" t="s">
        <v>19</v>
      </c>
      <c r="N289" s="201" t="s">
        <v>42</v>
      </c>
      <c r="O289" s="65"/>
      <c r="P289" s="202">
        <f t="shared" si="71"/>
        <v>0</v>
      </c>
      <c r="Q289" s="202">
        <v>120</v>
      </c>
      <c r="R289" s="202">
        <f t="shared" si="72"/>
        <v>120</v>
      </c>
      <c r="S289" s="202">
        <v>0</v>
      </c>
      <c r="T289" s="203">
        <f t="shared" si="73"/>
        <v>0</v>
      </c>
      <c r="U289" s="35"/>
      <c r="V289" s="35"/>
      <c r="W289" s="35"/>
      <c r="X289" s="35"/>
      <c r="Y289" s="35"/>
      <c r="Z289" s="35"/>
      <c r="AA289" s="35"/>
      <c r="AB289" s="35"/>
      <c r="AC289" s="35"/>
      <c r="AD289" s="35"/>
      <c r="AE289" s="35"/>
      <c r="AR289" s="204" t="s">
        <v>169</v>
      </c>
      <c r="AT289" s="204" t="s">
        <v>164</v>
      </c>
      <c r="AU289" s="204" t="s">
        <v>78</v>
      </c>
      <c r="AY289" s="18" t="s">
        <v>162</v>
      </c>
      <c r="BE289" s="205">
        <f t="shared" si="74"/>
        <v>0</v>
      </c>
      <c r="BF289" s="205">
        <f t="shared" si="75"/>
        <v>0</v>
      </c>
      <c r="BG289" s="205">
        <f t="shared" si="76"/>
        <v>0</v>
      </c>
      <c r="BH289" s="205">
        <f t="shared" si="77"/>
        <v>0</v>
      </c>
      <c r="BI289" s="205">
        <f t="shared" si="78"/>
        <v>0</v>
      </c>
      <c r="BJ289" s="18" t="s">
        <v>78</v>
      </c>
      <c r="BK289" s="205">
        <f t="shared" si="79"/>
        <v>0</v>
      </c>
      <c r="BL289" s="18" t="s">
        <v>169</v>
      </c>
      <c r="BM289" s="204" t="s">
        <v>2227</v>
      </c>
    </row>
    <row r="290" spans="1:65" s="2" customFormat="1" ht="16.5" customHeight="1">
      <c r="A290" s="35"/>
      <c r="B290" s="36"/>
      <c r="C290" s="193" t="s">
        <v>1252</v>
      </c>
      <c r="D290" s="193" t="s">
        <v>164</v>
      </c>
      <c r="E290" s="194" t="s">
        <v>3243</v>
      </c>
      <c r="F290" s="195" t="s">
        <v>3670</v>
      </c>
      <c r="G290" s="196" t="s">
        <v>2204</v>
      </c>
      <c r="H290" s="197">
        <v>1</v>
      </c>
      <c r="I290" s="198"/>
      <c r="J290" s="199">
        <f t="shared" si="70"/>
        <v>0</v>
      </c>
      <c r="K290" s="195" t="s">
        <v>19</v>
      </c>
      <c r="L290" s="40"/>
      <c r="M290" s="200" t="s">
        <v>19</v>
      </c>
      <c r="N290" s="201" t="s">
        <v>42</v>
      </c>
      <c r="O290" s="65"/>
      <c r="P290" s="202">
        <f t="shared" si="71"/>
        <v>0</v>
      </c>
      <c r="Q290" s="202">
        <v>180</v>
      </c>
      <c r="R290" s="202">
        <f t="shared" si="72"/>
        <v>180</v>
      </c>
      <c r="S290" s="202">
        <v>0</v>
      </c>
      <c r="T290" s="203">
        <f t="shared" si="73"/>
        <v>0</v>
      </c>
      <c r="U290" s="35"/>
      <c r="V290" s="35"/>
      <c r="W290" s="35"/>
      <c r="X290" s="35"/>
      <c r="Y290" s="35"/>
      <c r="Z290" s="35"/>
      <c r="AA290" s="35"/>
      <c r="AB290" s="35"/>
      <c r="AC290" s="35"/>
      <c r="AD290" s="35"/>
      <c r="AE290" s="35"/>
      <c r="AR290" s="204" t="s">
        <v>169</v>
      </c>
      <c r="AT290" s="204" t="s">
        <v>164</v>
      </c>
      <c r="AU290" s="204" t="s">
        <v>78</v>
      </c>
      <c r="AY290" s="18" t="s">
        <v>162</v>
      </c>
      <c r="BE290" s="205">
        <f t="shared" si="74"/>
        <v>0</v>
      </c>
      <c r="BF290" s="205">
        <f t="shared" si="75"/>
        <v>0</v>
      </c>
      <c r="BG290" s="205">
        <f t="shared" si="76"/>
        <v>0</v>
      </c>
      <c r="BH290" s="205">
        <f t="shared" si="77"/>
        <v>0</v>
      </c>
      <c r="BI290" s="205">
        <f t="shared" si="78"/>
        <v>0</v>
      </c>
      <c r="BJ290" s="18" t="s">
        <v>78</v>
      </c>
      <c r="BK290" s="205">
        <f t="shared" si="79"/>
        <v>0</v>
      </c>
      <c r="BL290" s="18" t="s">
        <v>169</v>
      </c>
      <c r="BM290" s="204" t="s">
        <v>2237</v>
      </c>
    </row>
    <row r="291" spans="1:65" s="2" customFormat="1" ht="16.5" customHeight="1">
      <c r="A291" s="35"/>
      <c r="B291" s="36"/>
      <c r="C291" s="193" t="s">
        <v>1256</v>
      </c>
      <c r="D291" s="193" t="s">
        <v>164</v>
      </c>
      <c r="E291" s="194" t="s">
        <v>3671</v>
      </c>
      <c r="F291" s="195" t="s">
        <v>3672</v>
      </c>
      <c r="G291" s="196" t="s">
        <v>2204</v>
      </c>
      <c r="H291" s="197">
        <v>1</v>
      </c>
      <c r="I291" s="198"/>
      <c r="J291" s="199">
        <f t="shared" si="70"/>
        <v>0</v>
      </c>
      <c r="K291" s="195" t="s">
        <v>19</v>
      </c>
      <c r="L291" s="40"/>
      <c r="M291" s="200" t="s">
        <v>19</v>
      </c>
      <c r="N291" s="201" t="s">
        <v>42</v>
      </c>
      <c r="O291" s="65"/>
      <c r="P291" s="202">
        <f t="shared" si="71"/>
        <v>0</v>
      </c>
      <c r="Q291" s="202">
        <v>125</v>
      </c>
      <c r="R291" s="202">
        <f t="shared" si="72"/>
        <v>125</v>
      </c>
      <c r="S291" s="202">
        <v>0</v>
      </c>
      <c r="T291" s="203">
        <f t="shared" si="73"/>
        <v>0</v>
      </c>
      <c r="U291" s="35"/>
      <c r="V291" s="35"/>
      <c r="W291" s="35"/>
      <c r="X291" s="35"/>
      <c r="Y291" s="35"/>
      <c r="Z291" s="35"/>
      <c r="AA291" s="35"/>
      <c r="AB291" s="35"/>
      <c r="AC291" s="35"/>
      <c r="AD291" s="35"/>
      <c r="AE291" s="35"/>
      <c r="AR291" s="204" t="s">
        <v>169</v>
      </c>
      <c r="AT291" s="204" t="s">
        <v>164</v>
      </c>
      <c r="AU291" s="204" t="s">
        <v>78</v>
      </c>
      <c r="AY291" s="18" t="s">
        <v>162</v>
      </c>
      <c r="BE291" s="205">
        <f t="shared" si="74"/>
        <v>0</v>
      </c>
      <c r="BF291" s="205">
        <f t="shared" si="75"/>
        <v>0</v>
      </c>
      <c r="BG291" s="205">
        <f t="shared" si="76"/>
        <v>0</v>
      </c>
      <c r="BH291" s="205">
        <f t="shared" si="77"/>
        <v>0</v>
      </c>
      <c r="BI291" s="205">
        <f t="shared" si="78"/>
        <v>0</v>
      </c>
      <c r="BJ291" s="18" t="s">
        <v>78</v>
      </c>
      <c r="BK291" s="205">
        <f t="shared" si="79"/>
        <v>0</v>
      </c>
      <c r="BL291" s="18" t="s">
        <v>169</v>
      </c>
      <c r="BM291" s="204" t="s">
        <v>2247</v>
      </c>
    </row>
    <row r="292" spans="1:65" s="2" customFormat="1" ht="21.75" customHeight="1">
      <c r="A292" s="35"/>
      <c r="B292" s="36"/>
      <c r="C292" s="193" t="s">
        <v>1260</v>
      </c>
      <c r="D292" s="193" t="s">
        <v>164</v>
      </c>
      <c r="E292" s="194" t="s">
        <v>3246</v>
      </c>
      <c r="F292" s="195" t="s">
        <v>3673</v>
      </c>
      <c r="G292" s="196" t="s">
        <v>2204</v>
      </c>
      <c r="H292" s="197">
        <v>1</v>
      </c>
      <c r="I292" s="198"/>
      <c r="J292" s="199">
        <f t="shared" si="70"/>
        <v>0</v>
      </c>
      <c r="K292" s="195" t="s">
        <v>19</v>
      </c>
      <c r="L292" s="40"/>
      <c r="M292" s="200" t="s">
        <v>19</v>
      </c>
      <c r="N292" s="201" t="s">
        <v>42</v>
      </c>
      <c r="O292" s="65"/>
      <c r="P292" s="202">
        <f t="shared" si="71"/>
        <v>0</v>
      </c>
      <c r="Q292" s="202">
        <v>299</v>
      </c>
      <c r="R292" s="202">
        <f t="shared" si="72"/>
        <v>299</v>
      </c>
      <c r="S292" s="202">
        <v>0</v>
      </c>
      <c r="T292" s="203">
        <f t="shared" si="73"/>
        <v>0</v>
      </c>
      <c r="U292" s="35"/>
      <c r="V292" s="35"/>
      <c r="W292" s="35"/>
      <c r="X292" s="35"/>
      <c r="Y292" s="35"/>
      <c r="Z292" s="35"/>
      <c r="AA292" s="35"/>
      <c r="AB292" s="35"/>
      <c r="AC292" s="35"/>
      <c r="AD292" s="35"/>
      <c r="AE292" s="35"/>
      <c r="AR292" s="204" t="s">
        <v>169</v>
      </c>
      <c r="AT292" s="204" t="s">
        <v>164</v>
      </c>
      <c r="AU292" s="204" t="s">
        <v>78</v>
      </c>
      <c r="AY292" s="18" t="s">
        <v>162</v>
      </c>
      <c r="BE292" s="205">
        <f t="shared" si="74"/>
        <v>0</v>
      </c>
      <c r="BF292" s="205">
        <f t="shared" si="75"/>
        <v>0</v>
      </c>
      <c r="BG292" s="205">
        <f t="shared" si="76"/>
        <v>0</v>
      </c>
      <c r="BH292" s="205">
        <f t="shared" si="77"/>
        <v>0</v>
      </c>
      <c r="BI292" s="205">
        <f t="shared" si="78"/>
        <v>0</v>
      </c>
      <c r="BJ292" s="18" t="s">
        <v>78</v>
      </c>
      <c r="BK292" s="205">
        <f t="shared" si="79"/>
        <v>0</v>
      </c>
      <c r="BL292" s="18" t="s">
        <v>169</v>
      </c>
      <c r="BM292" s="204" t="s">
        <v>2257</v>
      </c>
    </row>
    <row r="293" spans="1:65" s="2" customFormat="1" ht="16.5" customHeight="1">
      <c r="A293" s="35"/>
      <c r="B293" s="36"/>
      <c r="C293" s="193" t="s">
        <v>1264</v>
      </c>
      <c r="D293" s="193" t="s">
        <v>164</v>
      </c>
      <c r="E293" s="194" t="s">
        <v>3674</v>
      </c>
      <c r="F293" s="195" t="s">
        <v>3675</v>
      </c>
      <c r="G293" s="196" t="s">
        <v>2204</v>
      </c>
      <c r="H293" s="197">
        <v>5</v>
      </c>
      <c r="I293" s="198"/>
      <c r="J293" s="199">
        <f t="shared" si="70"/>
        <v>0</v>
      </c>
      <c r="K293" s="195" t="s">
        <v>19</v>
      </c>
      <c r="L293" s="40"/>
      <c r="M293" s="200" t="s">
        <v>19</v>
      </c>
      <c r="N293" s="201" t="s">
        <v>42</v>
      </c>
      <c r="O293" s="65"/>
      <c r="P293" s="202">
        <f t="shared" si="71"/>
        <v>0</v>
      </c>
      <c r="Q293" s="202">
        <v>119</v>
      </c>
      <c r="R293" s="202">
        <f t="shared" si="72"/>
        <v>595</v>
      </c>
      <c r="S293" s="202">
        <v>0</v>
      </c>
      <c r="T293" s="203">
        <f t="shared" si="73"/>
        <v>0</v>
      </c>
      <c r="U293" s="35"/>
      <c r="V293" s="35"/>
      <c r="W293" s="35"/>
      <c r="X293" s="35"/>
      <c r="Y293" s="35"/>
      <c r="Z293" s="35"/>
      <c r="AA293" s="35"/>
      <c r="AB293" s="35"/>
      <c r="AC293" s="35"/>
      <c r="AD293" s="35"/>
      <c r="AE293" s="35"/>
      <c r="AR293" s="204" t="s">
        <v>169</v>
      </c>
      <c r="AT293" s="204" t="s">
        <v>164</v>
      </c>
      <c r="AU293" s="204" t="s">
        <v>78</v>
      </c>
      <c r="AY293" s="18" t="s">
        <v>162</v>
      </c>
      <c r="BE293" s="205">
        <f t="shared" si="74"/>
        <v>0</v>
      </c>
      <c r="BF293" s="205">
        <f t="shared" si="75"/>
        <v>0</v>
      </c>
      <c r="BG293" s="205">
        <f t="shared" si="76"/>
        <v>0</v>
      </c>
      <c r="BH293" s="205">
        <f t="shared" si="77"/>
        <v>0</v>
      </c>
      <c r="BI293" s="205">
        <f t="shared" si="78"/>
        <v>0</v>
      </c>
      <c r="BJ293" s="18" t="s">
        <v>78</v>
      </c>
      <c r="BK293" s="205">
        <f t="shared" si="79"/>
        <v>0</v>
      </c>
      <c r="BL293" s="18" t="s">
        <v>169</v>
      </c>
      <c r="BM293" s="204" t="s">
        <v>2267</v>
      </c>
    </row>
    <row r="294" spans="1:65" s="2" customFormat="1" ht="16.5" customHeight="1">
      <c r="A294" s="35"/>
      <c r="B294" s="36"/>
      <c r="C294" s="193" t="s">
        <v>1268</v>
      </c>
      <c r="D294" s="193" t="s">
        <v>164</v>
      </c>
      <c r="E294" s="194" t="s">
        <v>3249</v>
      </c>
      <c r="F294" s="195" t="s">
        <v>3676</v>
      </c>
      <c r="G294" s="196" t="s">
        <v>2204</v>
      </c>
      <c r="H294" s="197">
        <v>5</v>
      </c>
      <c r="I294" s="198"/>
      <c r="J294" s="199">
        <f t="shared" si="70"/>
        <v>0</v>
      </c>
      <c r="K294" s="195" t="s">
        <v>19</v>
      </c>
      <c r="L294" s="40"/>
      <c r="M294" s="200" t="s">
        <v>19</v>
      </c>
      <c r="N294" s="201" t="s">
        <v>42</v>
      </c>
      <c r="O294" s="65"/>
      <c r="P294" s="202">
        <f t="shared" si="71"/>
        <v>0</v>
      </c>
      <c r="Q294" s="202">
        <v>264</v>
      </c>
      <c r="R294" s="202">
        <f t="shared" si="72"/>
        <v>1320</v>
      </c>
      <c r="S294" s="202">
        <v>0</v>
      </c>
      <c r="T294" s="203">
        <f t="shared" si="73"/>
        <v>0</v>
      </c>
      <c r="U294" s="35"/>
      <c r="V294" s="35"/>
      <c r="W294" s="35"/>
      <c r="X294" s="35"/>
      <c r="Y294" s="35"/>
      <c r="Z294" s="35"/>
      <c r="AA294" s="35"/>
      <c r="AB294" s="35"/>
      <c r="AC294" s="35"/>
      <c r="AD294" s="35"/>
      <c r="AE294" s="35"/>
      <c r="AR294" s="204" t="s">
        <v>169</v>
      </c>
      <c r="AT294" s="204" t="s">
        <v>164</v>
      </c>
      <c r="AU294" s="204" t="s">
        <v>78</v>
      </c>
      <c r="AY294" s="18" t="s">
        <v>162</v>
      </c>
      <c r="BE294" s="205">
        <f t="shared" si="74"/>
        <v>0</v>
      </c>
      <c r="BF294" s="205">
        <f t="shared" si="75"/>
        <v>0</v>
      </c>
      <c r="BG294" s="205">
        <f t="shared" si="76"/>
        <v>0</v>
      </c>
      <c r="BH294" s="205">
        <f t="shared" si="77"/>
        <v>0</v>
      </c>
      <c r="BI294" s="205">
        <f t="shared" si="78"/>
        <v>0</v>
      </c>
      <c r="BJ294" s="18" t="s">
        <v>78</v>
      </c>
      <c r="BK294" s="205">
        <f t="shared" si="79"/>
        <v>0</v>
      </c>
      <c r="BL294" s="18" t="s">
        <v>169</v>
      </c>
      <c r="BM294" s="204" t="s">
        <v>2277</v>
      </c>
    </row>
    <row r="295" spans="1:65" s="2" customFormat="1" ht="16.5" customHeight="1">
      <c r="A295" s="35"/>
      <c r="B295" s="36"/>
      <c r="C295" s="193" t="s">
        <v>1272</v>
      </c>
      <c r="D295" s="193" t="s">
        <v>164</v>
      </c>
      <c r="E295" s="194" t="s">
        <v>3467</v>
      </c>
      <c r="F295" s="195" t="s">
        <v>3468</v>
      </c>
      <c r="G295" s="196" t="s">
        <v>245</v>
      </c>
      <c r="H295" s="197">
        <v>470</v>
      </c>
      <c r="I295" s="198"/>
      <c r="J295" s="199">
        <f t="shared" si="70"/>
        <v>0</v>
      </c>
      <c r="K295" s="195" t="s">
        <v>19</v>
      </c>
      <c r="L295" s="40"/>
      <c r="M295" s="200" t="s">
        <v>19</v>
      </c>
      <c r="N295" s="201" t="s">
        <v>42</v>
      </c>
      <c r="O295" s="65"/>
      <c r="P295" s="202">
        <f t="shared" si="71"/>
        <v>0</v>
      </c>
      <c r="Q295" s="202">
        <v>14.7</v>
      </c>
      <c r="R295" s="202">
        <f t="shared" si="72"/>
        <v>6909</v>
      </c>
      <c r="S295" s="202">
        <v>0</v>
      </c>
      <c r="T295" s="203">
        <f t="shared" si="73"/>
        <v>0</v>
      </c>
      <c r="U295" s="35"/>
      <c r="V295" s="35"/>
      <c r="W295" s="35"/>
      <c r="X295" s="35"/>
      <c r="Y295" s="35"/>
      <c r="Z295" s="35"/>
      <c r="AA295" s="35"/>
      <c r="AB295" s="35"/>
      <c r="AC295" s="35"/>
      <c r="AD295" s="35"/>
      <c r="AE295" s="35"/>
      <c r="AR295" s="204" t="s">
        <v>169</v>
      </c>
      <c r="AT295" s="204" t="s">
        <v>164</v>
      </c>
      <c r="AU295" s="204" t="s">
        <v>78</v>
      </c>
      <c r="AY295" s="18" t="s">
        <v>162</v>
      </c>
      <c r="BE295" s="205">
        <f t="shared" si="74"/>
        <v>0</v>
      </c>
      <c r="BF295" s="205">
        <f t="shared" si="75"/>
        <v>0</v>
      </c>
      <c r="BG295" s="205">
        <f t="shared" si="76"/>
        <v>0</v>
      </c>
      <c r="BH295" s="205">
        <f t="shared" si="77"/>
        <v>0</v>
      </c>
      <c r="BI295" s="205">
        <f t="shared" si="78"/>
        <v>0</v>
      </c>
      <c r="BJ295" s="18" t="s">
        <v>78</v>
      </c>
      <c r="BK295" s="205">
        <f t="shared" si="79"/>
        <v>0</v>
      </c>
      <c r="BL295" s="18" t="s">
        <v>169</v>
      </c>
      <c r="BM295" s="204" t="s">
        <v>2287</v>
      </c>
    </row>
    <row r="296" spans="1:65" s="2" customFormat="1" ht="21.75" customHeight="1">
      <c r="A296" s="35"/>
      <c r="B296" s="36"/>
      <c r="C296" s="193" t="s">
        <v>1276</v>
      </c>
      <c r="D296" s="193" t="s">
        <v>164</v>
      </c>
      <c r="E296" s="194" t="s">
        <v>3252</v>
      </c>
      <c r="F296" s="195" t="s">
        <v>3677</v>
      </c>
      <c r="G296" s="196" t="s">
        <v>245</v>
      </c>
      <c r="H296" s="197">
        <v>470</v>
      </c>
      <c r="I296" s="198"/>
      <c r="J296" s="199">
        <f t="shared" si="70"/>
        <v>0</v>
      </c>
      <c r="K296" s="195" t="s">
        <v>19</v>
      </c>
      <c r="L296" s="40"/>
      <c r="M296" s="200" t="s">
        <v>19</v>
      </c>
      <c r="N296" s="201" t="s">
        <v>42</v>
      </c>
      <c r="O296" s="65"/>
      <c r="P296" s="202">
        <f t="shared" si="71"/>
        <v>0</v>
      </c>
      <c r="Q296" s="202">
        <v>15</v>
      </c>
      <c r="R296" s="202">
        <f t="shared" si="72"/>
        <v>7050</v>
      </c>
      <c r="S296" s="202">
        <v>0</v>
      </c>
      <c r="T296" s="203">
        <f t="shared" si="73"/>
        <v>0</v>
      </c>
      <c r="U296" s="35"/>
      <c r="V296" s="35"/>
      <c r="W296" s="35"/>
      <c r="X296" s="35"/>
      <c r="Y296" s="35"/>
      <c r="Z296" s="35"/>
      <c r="AA296" s="35"/>
      <c r="AB296" s="35"/>
      <c r="AC296" s="35"/>
      <c r="AD296" s="35"/>
      <c r="AE296" s="35"/>
      <c r="AR296" s="204" t="s">
        <v>169</v>
      </c>
      <c r="AT296" s="204" t="s">
        <v>164</v>
      </c>
      <c r="AU296" s="204" t="s">
        <v>78</v>
      </c>
      <c r="AY296" s="18" t="s">
        <v>162</v>
      </c>
      <c r="BE296" s="205">
        <f t="shared" si="74"/>
        <v>0</v>
      </c>
      <c r="BF296" s="205">
        <f t="shared" si="75"/>
        <v>0</v>
      </c>
      <c r="BG296" s="205">
        <f t="shared" si="76"/>
        <v>0</v>
      </c>
      <c r="BH296" s="205">
        <f t="shared" si="77"/>
        <v>0</v>
      </c>
      <c r="BI296" s="205">
        <f t="shared" si="78"/>
        <v>0</v>
      </c>
      <c r="BJ296" s="18" t="s">
        <v>78</v>
      </c>
      <c r="BK296" s="205">
        <f t="shared" si="79"/>
        <v>0</v>
      </c>
      <c r="BL296" s="18" t="s">
        <v>169</v>
      </c>
      <c r="BM296" s="204" t="s">
        <v>2296</v>
      </c>
    </row>
    <row r="297" spans="1:65" s="2" customFormat="1" ht="16.5" customHeight="1">
      <c r="A297" s="35"/>
      <c r="B297" s="36"/>
      <c r="C297" s="193" t="s">
        <v>1282</v>
      </c>
      <c r="D297" s="193" t="s">
        <v>164</v>
      </c>
      <c r="E297" s="194" t="s">
        <v>3475</v>
      </c>
      <c r="F297" s="195" t="s">
        <v>3476</v>
      </c>
      <c r="G297" s="196" t="s">
        <v>245</v>
      </c>
      <c r="H297" s="197">
        <v>70</v>
      </c>
      <c r="I297" s="198"/>
      <c r="J297" s="199">
        <f t="shared" si="70"/>
        <v>0</v>
      </c>
      <c r="K297" s="195" t="s">
        <v>19</v>
      </c>
      <c r="L297" s="40"/>
      <c r="M297" s="200" t="s">
        <v>19</v>
      </c>
      <c r="N297" s="201" t="s">
        <v>42</v>
      </c>
      <c r="O297" s="65"/>
      <c r="P297" s="202">
        <f t="shared" si="71"/>
        <v>0</v>
      </c>
      <c r="Q297" s="202">
        <v>36.700000000000003</v>
      </c>
      <c r="R297" s="202">
        <f t="shared" si="72"/>
        <v>2569</v>
      </c>
      <c r="S297" s="202">
        <v>0</v>
      </c>
      <c r="T297" s="203">
        <f t="shared" si="73"/>
        <v>0</v>
      </c>
      <c r="U297" s="35"/>
      <c r="V297" s="35"/>
      <c r="W297" s="35"/>
      <c r="X297" s="35"/>
      <c r="Y297" s="35"/>
      <c r="Z297" s="35"/>
      <c r="AA297" s="35"/>
      <c r="AB297" s="35"/>
      <c r="AC297" s="35"/>
      <c r="AD297" s="35"/>
      <c r="AE297" s="35"/>
      <c r="AR297" s="204" t="s">
        <v>169</v>
      </c>
      <c r="AT297" s="204" t="s">
        <v>164</v>
      </c>
      <c r="AU297" s="204" t="s">
        <v>78</v>
      </c>
      <c r="AY297" s="18" t="s">
        <v>162</v>
      </c>
      <c r="BE297" s="205">
        <f t="shared" si="74"/>
        <v>0</v>
      </c>
      <c r="BF297" s="205">
        <f t="shared" si="75"/>
        <v>0</v>
      </c>
      <c r="BG297" s="205">
        <f t="shared" si="76"/>
        <v>0</v>
      </c>
      <c r="BH297" s="205">
        <f t="shared" si="77"/>
        <v>0</v>
      </c>
      <c r="BI297" s="205">
        <f t="shared" si="78"/>
        <v>0</v>
      </c>
      <c r="BJ297" s="18" t="s">
        <v>78</v>
      </c>
      <c r="BK297" s="205">
        <f t="shared" si="79"/>
        <v>0</v>
      </c>
      <c r="BL297" s="18" t="s">
        <v>169</v>
      </c>
      <c r="BM297" s="204" t="s">
        <v>2308</v>
      </c>
    </row>
    <row r="298" spans="1:65" s="2" customFormat="1" ht="16.5" customHeight="1">
      <c r="A298" s="35"/>
      <c r="B298" s="36"/>
      <c r="C298" s="193" t="s">
        <v>1287</v>
      </c>
      <c r="D298" s="193" t="s">
        <v>164</v>
      </c>
      <c r="E298" s="194" t="s">
        <v>3255</v>
      </c>
      <c r="F298" s="195" t="s">
        <v>3477</v>
      </c>
      <c r="G298" s="196" t="s">
        <v>245</v>
      </c>
      <c r="H298" s="197">
        <v>70</v>
      </c>
      <c r="I298" s="198"/>
      <c r="J298" s="199">
        <f t="shared" si="70"/>
        <v>0</v>
      </c>
      <c r="K298" s="195" t="s">
        <v>19</v>
      </c>
      <c r="L298" s="40"/>
      <c r="M298" s="200" t="s">
        <v>19</v>
      </c>
      <c r="N298" s="201" t="s">
        <v>42</v>
      </c>
      <c r="O298" s="65"/>
      <c r="P298" s="202">
        <f t="shared" si="71"/>
        <v>0</v>
      </c>
      <c r="Q298" s="202">
        <v>22</v>
      </c>
      <c r="R298" s="202">
        <f t="shared" si="72"/>
        <v>1540</v>
      </c>
      <c r="S298" s="202">
        <v>0</v>
      </c>
      <c r="T298" s="203">
        <f t="shared" si="73"/>
        <v>0</v>
      </c>
      <c r="U298" s="35"/>
      <c r="V298" s="35"/>
      <c r="W298" s="35"/>
      <c r="X298" s="35"/>
      <c r="Y298" s="35"/>
      <c r="Z298" s="35"/>
      <c r="AA298" s="35"/>
      <c r="AB298" s="35"/>
      <c r="AC298" s="35"/>
      <c r="AD298" s="35"/>
      <c r="AE298" s="35"/>
      <c r="AR298" s="204" t="s">
        <v>169</v>
      </c>
      <c r="AT298" s="204" t="s">
        <v>164</v>
      </c>
      <c r="AU298" s="204" t="s">
        <v>78</v>
      </c>
      <c r="AY298" s="18" t="s">
        <v>162</v>
      </c>
      <c r="BE298" s="205">
        <f t="shared" si="74"/>
        <v>0</v>
      </c>
      <c r="BF298" s="205">
        <f t="shared" si="75"/>
        <v>0</v>
      </c>
      <c r="BG298" s="205">
        <f t="shared" si="76"/>
        <v>0</v>
      </c>
      <c r="BH298" s="205">
        <f t="shared" si="77"/>
        <v>0</v>
      </c>
      <c r="BI298" s="205">
        <f t="shared" si="78"/>
        <v>0</v>
      </c>
      <c r="BJ298" s="18" t="s">
        <v>78</v>
      </c>
      <c r="BK298" s="205">
        <f t="shared" si="79"/>
        <v>0</v>
      </c>
      <c r="BL298" s="18" t="s">
        <v>169</v>
      </c>
      <c r="BM298" s="204" t="s">
        <v>2318</v>
      </c>
    </row>
    <row r="299" spans="1:65" s="2" customFormat="1" ht="16.5" customHeight="1">
      <c r="A299" s="35"/>
      <c r="B299" s="36"/>
      <c r="C299" s="193" t="s">
        <v>1291</v>
      </c>
      <c r="D299" s="193" t="s">
        <v>164</v>
      </c>
      <c r="E299" s="194" t="s">
        <v>3478</v>
      </c>
      <c r="F299" s="195" t="s">
        <v>3479</v>
      </c>
      <c r="G299" s="196" t="s">
        <v>2204</v>
      </c>
      <c r="H299" s="197">
        <v>200</v>
      </c>
      <c r="I299" s="198"/>
      <c r="J299" s="199">
        <f t="shared" si="70"/>
        <v>0</v>
      </c>
      <c r="K299" s="195" t="s">
        <v>19</v>
      </c>
      <c r="L299" s="40"/>
      <c r="M299" s="200" t="s">
        <v>19</v>
      </c>
      <c r="N299" s="201" t="s">
        <v>42</v>
      </c>
      <c r="O299" s="65"/>
      <c r="P299" s="202">
        <f t="shared" si="71"/>
        <v>0</v>
      </c>
      <c r="Q299" s="202">
        <v>3.67</v>
      </c>
      <c r="R299" s="202">
        <f t="shared" si="72"/>
        <v>734</v>
      </c>
      <c r="S299" s="202">
        <v>0</v>
      </c>
      <c r="T299" s="203">
        <f t="shared" si="73"/>
        <v>0</v>
      </c>
      <c r="U299" s="35"/>
      <c r="V299" s="35"/>
      <c r="W299" s="35"/>
      <c r="X299" s="35"/>
      <c r="Y299" s="35"/>
      <c r="Z299" s="35"/>
      <c r="AA299" s="35"/>
      <c r="AB299" s="35"/>
      <c r="AC299" s="35"/>
      <c r="AD299" s="35"/>
      <c r="AE299" s="35"/>
      <c r="AR299" s="204" t="s">
        <v>169</v>
      </c>
      <c r="AT299" s="204" t="s">
        <v>164</v>
      </c>
      <c r="AU299" s="204" t="s">
        <v>78</v>
      </c>
      <c r="AY299" s="18" t="s">
        <v>162</v>
      </c>
      <c r="BE299" s="205">
        <f t="shared" si="74"/>
        <v>0</v>
      </c>
      <c r="BF299" s="205">
        <f t="shared" si="75"/>
        <v>0</v>
      </c>
      <c r="BG299" s="205">
        <f t="shared" si="76"/>
        <v>0</v>
      </c>
      <c r="BH299" s="205">
        <f t="shared" si="77"/>
        <v>0</v>
      </c>
      <c r="BI299" s="205">
        <f t="shared" si="78"/>
        <v>0</v>
      </c>
      <c r="BJ299" s="18" t="s">
        <v>78</v>
      </c>
      <c r="BK299" s="205">
        <f t="shared" si="79"/>
        <v>0</v>
      </c>
      <c r="BL299" s="18" t="s">
        <v>169</v>
      </c>
      <c r="BM299" s="204" t="s">
        <v>2328</v>
      </c>
    </row>
    <row r="300" spans="1:65" s="2" customFormat="1" ht="16.5" customHeight="1">
      <c r="A300" s="35"/>
      <c r="B300" s="36"/>
      <c r="C300" s="193" t="s">
        <v>1296</v>
      </c>
      <c r="D300" s="193" t="s">
        <v>164</v>
      </c>
      <c r="E300" s="194" t="s">
        <v>3678</v>
      </c>
      <c r="F300" s="195" t="s">
        <v>3480</v>
      </c>
      <c r="G300" s="196" t="s">
        <v>2204</v>
      </c>
      <c r="H300" s="197">
        <v>200</v>
      </c>
      <c r="I300" s="198"/>
      <c r="J300" s="199">
        <f t="shared" si="70"/>
        <v>0</v>
      </c>
      <c r="K300" s="195" t="s">
        <v>19</v>
      </c>
      <c r="L300" s="40"/>
      <c r="M300" s="200" t="s">
        <v>19</v>
      </c>
      <c r="N300" s="201" t="s">
        <v>42</v>
      </c>
      <c r="O300" s="65"/>
      <c r="P300" s="202">
        <f t="shared" si="71"/>
        <v>0</v>
      </c>
      <c r="Q300" s="202">
        <v>3</v>
      </c>
      <c r="R300" s="202">
        <f t="shared" si="72"/>
        <v>600</v>
      </c>
      <c r="S300" s="202">
        <v>0</v>
      </c>
      <c r="T300" s="203">
        <f t="shared" si="73"/>
        <v>0</v>
      </c>
      <c r="U300" s="35"/>
      <c r="V300" s="35"/>
      <c r="W300" s="35"/>
      <c r="X300" s="35"/>
      <c r="Y300" s="35"/>
      <c r="Z300" s="35"/>
      <c r="AA300" s="35"/>
      <c r="AB300" s="35"/>
      <c r="AC300" s="35"/>
      <c r="AD300" s="35"/>
      <c r="AE300" s="35"/>
      <c r="AR300" s="204" t="s">
        <v>169</v>
      </c>
      <c r="AT300" s="204" t="s">
        <v>164</v>
      </c>
      <c r="AU300" s="204" t="s">
        <v>78</v>
      </c>
      <c r="AY300" s="18" t="s">
        <v>162</v>
      </c>
      <c r="BE300" s="205">
        <f t="shared" si="74"/>
        <v>0</v>
      </c>
      <c r="BF300" s="205">
        <f t="shared" si="75"/>
        <v>0</v>
      </c>
      <c r="BG300" s="205">
        <f t="shared" si="76"/>
        <v>0</v>
      </c>
      <c r="BH300" s="205">
        <f t="shared" si="77"/>
        <v>0</v>
      </c>
      <c r="BI300" s="205">
        <f t="shared" si="78"/>
        <v>0</v>
      </c>
      <c r="BJ300" s="18" t="s">
        <v>78</v>
      </c>
      <c r="BK300" s="205">
        <f t="shared" si="79"/>
        <v>0</v>
      </c>
      <c r="BL300" s="18" t="s">
        <v>169</v>
      </c>
      <c r="BM300" s="204" t="s">
        <v>2338</v>
      </c>
    </row>
    <row r="301" spans="1:65" s="2" customFormat="1" ht="16.5" customHeight="1">
      <c r="A301" s="35"/>
      <c r="B301" s="36"/>
      <c r="C301" s="193" t="s">
        <v>1301</v>
      </c>
      <c r="D301" s="193" t="s">
        <v>164</v>
      </c>
      <c r="E301" s="194" t="s">
        <v>3679</v>
      </c>
      <c r="F301" s="195" t="s">
        <v>3481</v>
      </c>
      <c r="G301" s="196" t="s">
        <v>2204</v>
      </c>
      <c r="H301" s="197">
        <v>100</v>
      </c>
      <c r="I301" s="198"/>
      <c r="J301" s="199">
        <f t="shared" si="70"/>
        <v>0</v>
      </c>
      <c r="K301" s="195" t="s">
        <v>19</v>
      </c>
      <c r="L301" s="40"/>
      <c r="M301" s="200" t="s">
        <v>19</v>
      </c>
      <c r="N301" s="201" t="s">
        <v>42</v>
      </c>
      <c r="O301" s="65"/>
      <c r="P301" s="202">
        <f t="shared" si="71"/>
        <v>0</v>
      </c>
      <c r="Q301" s="202">
        <v>23</v>
      </c>
      <c r="R301" s="202">
        <f t="shared" si="72"/>
        <v>2300</v>
      </c>
      <c r="S301" s="202">
        <v>0</v>
      </c>
      <c r="T301" s="203">
        <f t="shared" si="73"/>
        <v>0</v>
      </c>
      <c r="U301" s="35"/>
      <c r="V301" s="35"/>
      <c r="W301" s="35"/>
      <c r="X301" s="35"/>
      <c r="Y301" s="35"/>
      <c r="Z301" s="35"/>
      <c r="AA301" s="35"/>
      <c r="AB301" s="35"/>
      <c r="AC301" s="35"/>
      <c r="AD301" s="35"/>
      <c r="AE301" s="35"/>
      <c r="AR301" s="204" t="s">
        <v>169</v>
      </c>
      <c r="AT301" s="204" t="s">
        <v>164</v>
      </c>
      <c r="AU301" s="204" t="s">
        <v>78</v>
      </c>
      <c r="AY301" s="18" t="s">
        <v>162</v>
      </c>
      <c r="BE301" s="205">
        <f t="shared" si="74"/>
        <v>0</v>
      </c>
      <c r="BF301" s="205">
        <f t="shared" si="75"/>
        <v>0</v>
      </c>
      <c r="BG301" s="205">
        <f t="shared" si="76"/>
        <v>0</v>
      </c>
      <c r="BH301" s="205">
        <f t="shared" si="77"/>
        <v>0</v>
      </c>
      <c r="BI301" s="205">
        <f t="shared" si="78"/>
        <v>0</v>
      </c>
      <c r="BJ301" s="18" t="s">
        <v>78</v>
      </c>
      <c r="BK301" s="205">
        <f t="shared" si="79"/>
        <v>0</v>
      </c>
      <c r="BL301" s="18" t="s">
        <v>169</v>
      </c>
      <c r="BM301" s="204" t="s">
        <v>2348</v>
      </c>
    </row>
    <row r="302" spans="1:65" s="2" customFormat="1" ht="16.5" customHeight="1">
      <c r="A302" s="35"/>
      <c r="B302" s="36"/>
      <c r="C302" s="193" t="s">
        <v>1306</v>
      </c>
      <c r="D302" s="193" t="s">
        <v>164</v>
      </c>
      <c r="E302" s="194" t="s">
        <v>3680</v>
      </c>
      <c r="F302" s="195" t="s">
        <v>3482</v>
      </c>
      <c r="G302" s="196" t="s">
        <v>2204</v>
      </c>
      <c r="H302" s="197">
        <v>100</v>
      </c>
      <c r="I302" s="198"/>
      <c r="J302" s="199">
        <f t="shared" si="70"/>
        <v>0</v>
      </c>
      <c r="K302" s="195" t="s">
        <v>19</v>
      </c>
      <c r="L302" s="40"/>
      <c r="M302" s="200" t="s">
        <v>19</v>
      </c>
      <c r="N302" s="201" t="s">
        <v>42</v>
      </c>
      <c r="O302" s="65"/>
      <c r="P302" s="202">
        <f t="shared" si="71"/>
        <v>0</v>
      </c>
      <c r="Q302" s="202">
        <v>19</v>
      </c>
      <c r="R302" s="202">
        <f t="shared" si="72"/>
        <v>1900</v>
      </c>
      <c r="S302" s="202">
        <v>0</v>
      </c>
      <c r="T302" s="203">
        <f t="shared" si="73"/>
        <v>0</v>
      </c>
      <c r="U302" s="35"/>
      <c r="V302" s="35"/>
      <c r="W302" s="35"/>
      <c r="X302" s="35"/>
      <c r="Y302" s="35"/>
      <c r="Z302" s="35"/>
      <c r="AA302" s="35"/>
      <c r="AB302" s="35"/>
      <c r="AC302" s="35"/>
      <c r="AD302" s="35"/>
      <c r="AE302" s="35"/>
      <c r="AR302" s="204" t="s">
        <v>169</v>
      </c>
      <c r="AT302" s="204" t="s">
        <v>164</v>
      </c>
      <c r="AU302" s="204" t="s">
        <v>78</v>
      </c>
      <c r="AY302" s="18" t="s">
        <v>162</v>
      </c>
      <c r="BE302" s="205">
        <f t="shared" si="74"/>
        <v>0</v>
      </c>
      <c r="BF302" s="205">
        <f t="shared" si="75"/>
        <v>0</v>
      </c>
      <c r="BG302" s="205">
        <f t="shared" si="76"/>
        <v>0</v>
      </c>
      <c r="BH302" s="205">
        <f t="shared" si="77"/>
        <v>0</v>
      </c>
      <c r="BI302" s="205">
        <f t="shared" si="78"/>
        <v>0</v>
      </c>
      <c r="BJ302" s="18" t="s">
        <v>78</v>
      </c>
      <c r="BK302" s="205">
        <f t="shared" si="79"/>
        <v>0</v>
      </c>
      <c r="BL302" s="18" t="s">
        <v>169</v>
      </c>
      <c r="BM302" s="204" t="s">
        <v>2358</v>
      </c>
    </row>
    <row r="303" spans="1:65" s="2" customFormat="1" ht="16.5" customHeight="1">
      <c r="A303" s="35"/>
      <c r="B303" s="36"/>
      <c r="C303" s="193" t="s">
        <v>1311</v>
      </c>
      <c r="D303" s="193" t="s">
        <v>164</v>
      </c>
      <c r="E303" s="194" t="s">
        <v>3483</v>
      </c>
      <c r="F303" s="195" t="s">
        <v>3484</v>
      </c>
      <c r="G303" s="196" t="s">
        <v>2204</v>
      </c>
      <c r="H303" s="197">
        <v>10</v>
      </c>
      <c r="I303" s="198"/>
      <c r="J303" s="199">
        <f t="shared" si="70"/>
        <v>0</v>
      </c>
      <c r="K303" s="195" t="s">
        <v>19</v>
      </c>
      <c r="L303" s="40"/>
      <c r="M303" s="200" t="s">
        <v>19</v>
      </c>
      <c r="N303" s="201" t="s">
        <v>42</v>
      </c>
      <c r="O303" s="65"/>
      <c r="P303" s="202">
        <f t="shared" si="71"/>
        <v>0</v>
      </c>
      <c r="Q303" s="202">
        <v>44.12</v>
      </c>
      <c r="R303" s="202">
        <f t="shared" si="72"/>
        <v>441.2</v>
      </c>
      <c r="S303" s="202">
        <v>0</v>
      </c>
      <c r="T303" s="203">
        <f t="shared" si="73"/>
        <v>0</v>
      </c>
      <c r="U303" s="35"/>
      <c r="V303" s="35"/>
      <c r="W303" s="35"/>
      <c r="X303" s="35"/>
      <c r="Y303" s="35"/>
      <c r="Z303" s="35"/>
      <c r="AA303" s="35"/>
      <c r="AB303" s="35"/>
      <c r="AC303" s="35"/>
      <c r="AD303" s="35"/>
      <c r="AE303" s="35"/>
      <c r="AR303" s="204" t="s">
        <v>169</v>
      </c>
      <c r="AT303" s="204" t="s">
        <v>164</v>
      </c>
      <c r="AU303" s="204" t="s">
        <v>78</v>
      </c>
      <c r="AY303" s="18" t="s">
        <v>162</v>
      </c>
      <c r="BE303" s="205">
        <f t="shared" si="74"/>
        <v>0</v>
      </c>
      <c r="BF303" s="205">
        <f t="shared" si="75"/>
        <v>0</v>
      </c>
      <c r="BG303" s="205">
        <f t="shared" si="76"/>
        <v>0</v>
      </c>
      <c r="BH303" s="205">
        <f t="shared" si="77"/>
        <v>0</v>
      </c>
      <c r="BI303" s="205">
        <f t="shared" si="78"/>
        <v>0</v>
      </c>
      <c r="BJ303" s="18" t="s">
        <v>78</v>
      </c>
      <c r="BK303" s="205">
        <f t="shared" si="79"/>
        <v>0</v>
      </c>
      <c r="BL303" s="18" t="s">
        <v>169</v>
      </c>
      <c r="BM303" s="204" t="s">
        <v>2368</v>
      </c>
    </row>
    <row r="304" spans="1:65" s="2" customFormat="1" ht="16.5" customHeight="1">
      <c r="A304" s="35"/>
      <c r="B304" s="36"/>
      <c r="C304" s="193" t="s">
        <v>1315</v>
      </c>
      <c r="D304" s="193" t="s">
        <v>164</v>
      </c>
      <c r="E304" s="194" t="s">
        <v>3681</v>
      </c>
      <c r="F304" s="195" t="s">
        <v>3485</v>
      </c>
      <c r="G304" s="196" t="s">
        <v>2204</v>
      </c>
      <c r="H304" s="197">
        <v>10</v>
      </c>
      <c r="I304" s="198"/>
      <c r="J304" s="199">
        <f t="shared" si="70"/>
        <v>0</v>
      </c>
      <c r="K304" s="195" t="s">
        <v>19</v>
      </c>
      <c r="L304" s="40"/>
      <c r="M304" s="200" t="s">
        <v>19</v>
      </c>
      <c r="N304" s="201" t="s">
        <v>42</v>
      </c>
      <c r="O304" s="65"/>
      <c r="P304" s="202">
        <f t="shared" si="71"/>
        <v>0</v>
      </c>
      <c r="Q304" s="202">
        <v>7</v>
      </c>
      <c r="R304" s="202">
        <f t="shared" si="72"/>
        <v>70</v>
      </c>
      <c r="S304" s="202">
        <v>0</v>
      </c>
      <c r="T304" s="203">
        <f t="shared" si="73"/>
        <v>0</v>
      </c>
      <c r="U304" s="35"/>
      <c r="V304" s="35"/>
      <c r="W304" s="35"/>
      <c r="X304" s="35"/>
      <c r="Y304" s="35"/>
      <c r="Z304" s="35"/>
      <c r="AA304" s="35"/>
      <c r="AB304" s="35"/>
      <c r="AC304" s="35"/>
      <c r="AD304" s="35"/>
      <c r="AE304" s="35"/>
      <c r="AR304" s="204" t="s">
        <v>169</v>
      </c>
      <c r="AT304" s="204" t="s">
        <v>164</v>
      </c>
      <c r="AU304" s="204" t="s">
        <v>78</v>
      </c>
      <c r="AY304" s="18" t="s">
        <v>162</v>
      </c>
      <c r="BE304" s="205">
        <f t="shared" si="74"/>
        <v>0</v>
      </c>
      <c r="BF304" s="205">
        <f t="shared" si="75"/>
        <v>0</v>
      </c>
      <c r="BG304" s="205">
        <f t="shared" si="76"/>
        <v>0</v>
      </c>
      <c r="BH304" s="205">
        <f t="shared" si="77"/>
        <v>0</v>
      </c>
      <c r="BI304" s="205">
        <f t="shared" si="78"/>
        <v>0</v>
      </c>
      <c r="BJ304" s="18" t="s">
        <v>78</v>
      </c>
      <c r="BK304" s="205">
        <f t="shared" si="79"/>
        <v>0</v>
      </c>
      <c r="BL304" s="18" t="s">
        <v>169</v>
      </c>
      <c r="BM304" s="204" t="s">
        <v>2378</v>
      </c>
    </row>
    <row r="305" spans="1:65" s="2" customFormat="1" ht="16.5" customHeight="1">
      <c r="A305" s="35"/>
      <c r="B305" s="36"/>
      <c r="C305" s="193" t="s">
        <v>1319</v>
      </c>
      <c r="D305" s="193" t="s">
        <v>164</v>
      </c>
      <c r="E305" s="194" t="s">
        <v>3682</v>
      </c>
      <c r="F305" s="195" t="s">
        <v>3683</v>
      </c>
      <c r="G305" s="196" t="s">
        <v>2204</v>
      </c>
      <c r="H305" s="197">
        <v>1</v>
      </c>
      <c r="I305" s="198"/>
      <c r="J305" s="199">
        <f t="shared" si="70"/>
        <v>0</v>
      </c>
      <c r="K305" s="195" t="s">
        <v>19</v>
      </c>
      <c r="L305" s="40"/>
      <c r="M305" s="200" t="s">
        <v>19</v>
      </c>
      <c r="N305" s="201" t="s">
        <v>42</v>
      </c>
      <c r="O305" s="65"/>
      <c r="P305" s="202">
        <f t="shared" si="71"/>
        <v>0</v>
      </c>
      <c r="Q305" s="202">
        <v>488</v>
      </c>
      <c r="R305" s="202">
        <f t="shared" si="72"/>
        <v>488</v>
      </c>
      <c r="S305" s="202">
        <v>0</v>
      </c>
      <c r="T305" s="203">
        <f t="shared" si="73"/>
        <v>0</v>
      </c>
      <c r="U305" s="35"/>
      <c r="V305" s="35"/>
      <c r="W305" s="35"/>
      <c r="X305" s="35"/>
      <c r="Y305" s="35"/>
      <c r="Z305" s="35"/>
      <c r="AA305" s="35"/>
      <c r="AB305" s="35"/>
      <c r="AC305" s="35"/>
      <c r="AD305" s="35"/>
      <c r="AE305" s="35"/>
      <c r="AR305" s="204" t="s">
        <v>169</v>
      </c>
      <c r="AT305" s="204" t="s">
        <v>164</v>
      </c>
      <c r="AU305" s="204" t="s">
        <v>78</v>
      </c>
      <c r="AY305" s="18" t="s">
        <v>162</v>
      </c>
      <c r="BE305" s="205">
        <f t="shared" si="74"/>
        <v>0</v>
      </c>
      <c r="BF305" s="205">
        <f t="shared" si="75"/>
        <v>0</v>
      </c>
      <c r="BG305" s="205">
        <f t="shared" si="76"/>
        <v>0</v>
      </c>
      <c r="BH305" s="205">
        <f t="shared" si="77"/>
        <v>0</v>
      </c>
      <c r="BI305" s="205">
        <f t="shared" si="78"/>
        <v>0</v>
      </c>
      <c r="BJ305" s="18" t="s">
        <v>78</v>
      </c>
      <c r="BK305" s="205">
        <f t="shared" si="79"/>
        <v>0</v>
      </c>
      <c r="BL305" s="18" t="s">
        <v>169</v>
      </c>
      <c r="BM305" s="204" t="s">
        <v>2388</v>
      </c>
    </row>
    <row r="306" spans="1:65" s="2" customFormat="1" ht="16.5" customHeight="1">
      <c r="A306" s="35"/>
      <c r="B306" s="36"/>
      <c r="C306" s="193" t="s">
        <v>1324</v>
      </c>
      <c r="D306" s="193" t="s">
        <v>164</v>
      </c>
      <c r="E306" s="194" t="s">
        <v>3684</v>
      </c>
      <c r="F306" s="195" t="s">
        <v>3488</v>
      </c>
      <c r="G306" s="196" t="s">
        <v>167</v>
      </c>
      <c r="H306" s="197">
        <v>24</v>
      </c>
      <c r="I306" s="198"/>
      <c r="J306" s="199">
        <f t="shared" si="70"/>
        <v>0</v>
      </c>
      <c r="K306" s="195" t="s">
        <v>19</v>
      </c>
      <c r="L306" s="40"/>
      <c r="M306" s="200" t="s">
        <v>19</v>
      </c>
      <c r="N306" s="201" t="s">
        <v>42</v>
      </c>
      <c r="O306" s="65"/>
      <c r="P306" s="202">
        <f t="shared" si="71"/>
        <v>0</v>
      </c>
      <c r="Q306" s="202">
        <v>450</v>
      </c>
      <c r="R306" s="202">
        <f t="shared" si="72"/>
        <v>10800</v>
      </c>
      <c r="S306" s="202">
        <v>0</v>
      </c>
      <c r="T306" s="203">
        <f t="shared" si="73"/>
        <v>0</v>
      </c>
      <c r="U306" s="35"/>
      <c r="V306" s="35"/>
      <c r="W306" s="35"/>
      <c r="X306" s="35"/>
      <c r="Y306" s="35"/>
      <c r="Z306" s="35"/>
      <c r="AA306" s="35"/>
      <c r="AB306" s="35"/>
      <c r="AC306" s="35"/>
      <c r="AD306" s="35"/>
      <c r="AE306" s="35"/>
      <c r="AR306" s="204" t="s">
        <v>169</v>
      </c>
      <c r="AT306" s="204" t="s">
        <v>164</v>
      </c>
      <c r="AU306" s="204" t="s">
        <v>78</v>
      </c>
      <c r="AY306" s="18" t="s">
        <v>162</v>
      </c>
      <c r="BE306" s="205">
        <f t="shared" si="74"/>
        <v>0</v>
      </c>
      <c r="BF306" s="205">
        <f t="shared" si="75"/>
        <v>0</v>
      </c>
      <c r="BG306" s="205">
        <f t="shared" si="76"/>
        <v>0</v>
      </c>
      <c r="BH306" s="205">
        <f t="shared" si="77"/>
        <v>0</v>
      </c>
      <c r="BI306" s="205">
        <f t="shared" si="78"/>
        <v>0</v>
      </c>
      <c r="BJ306" s="18" t="s">
        <v>78</v>
      </c>
      <c r="BK306" s="205">
        <f t="shared" si="79"/>
        <v>0</v>
      </c>
      <c r="BL306" s="18" t="s">
        <v>169</v>
      </c>
      <c r="BM306" s="204" t="s">
        <v>2398</v>
      </c>
    </row>
    <row r="307" spans="1:65" s="2" customFormat="1" ht="33" customHeight="1">
      <c r="A307" s="35"/>
      <c r="B307" s="36"/>
      <c r="C307" s="193" t="s">
        <v>1329</v>
      </c>
      <c r="D307" s="193" t="s">
        <v>164</v>
      </c>
      <c r="E307" s="194" t="s">
        <v>3685</v>
      </c>
      <c r="F307" s="195" t="s">
        <v>3489</v>
      </c>
      <c r="G307" s="196" t="s">
        <v>2204</v>
      </c>
      <c r="H307" s="197">
        <v>1</v>
      </c>
      <c r="I307" s="198"/>
      <c r="J307" s="199">
        <f t="shared" si="70"/>
        <v>0</v>
      </c>
      <c r="K307" s="195" t="s">
        <v>19</v>
      </c>
      <c r="L307" s="40"/>
      <c r="M307" s="200" t="s">
        <v>19</v>
      </c>
      <c r="N307" s="201" t="s">
        <v>42</v>
      </c>
      <c r="O307" s="65"/>
      <c r="P307" s="202">
        <f t="shared" si="71"/>
        <v>0</v>
      </c>
      <c r="Q307" s="202">
        <v>1300</v>
      </c>
      <c r="R307" s="202">
        <f t="shared" si="72"/>
        <v>1300</v>
      </c>
      <c r="S307" s="202">
        <v>0</v>
      </c>
      <c r="T307" s="203">
        <f t="shared" si="73"/>
        <v>0</v>
      </c>
      <c r="U307" s="35"/>
      <c r="V307" s="35"/>
      <c r="W307" s="35"/>
      <c r="X307" s="35"/>
      <c r="Y307" s="35"/>
      <c r="Z307" s="35"/>
      <c r="AA307" s="35"/>
      <c r="AB307" s="35"/>
      <c r="AC307" s="35"/>
      <c r="AD307" s="35"/>
      <c r="AE307" s="35"/>
      <c r="AR307" s="204" t="s">
        <v>169</v>
      </c>
      <c r="AT307" s="204" t="s">
        <v>164</v>
      </c>
      <c r="AU307" s="204" t="s">
        <v>78</v>
      </c>
      <c r="AY307" s="18" t="s">
        <v>162</v>
      </c>
      <c r="BE307" s="205">
        <f t="shared" si="74"/>
        <v>0</v>
      </c>
      <c r="BF307" s="205">
        <f t="shared" si="75"/>
        <v>0</v>
      </c>
      <c r="BG307" s="205">
        <f t="shared" si="76"/>
        <v>0</v>
      </c>
      <c r="BH307" s="205">
        <f t="shared" si="77"/>
        <v>0</v>
      </c>
      <c r="BI307" s="205">
        <f t="shared" si="78"/>
        <v>0</v>
      </c>
      <c r="BJ307" s="18" t="s">
        <v>78</v>
      </c>
      <c r="BK307" s="205">
        <f t="shared" si="79"/>
        <v>0</v>
      </c>
      <c r="BL307" s="18" t="s">
        <v>169</v>
      </c>
      <c r="BM307" s="204" t="s">
        <v>2408</v>
      </c>
    </row>
    <row r="308" spans="1:65" s="2" customFormat="1" ht="33" customHeight="1">
      <c r="A308" s="35"/>
      <c r="B308" s="36"/>
      <c r="C308" s="193" t="s">
        <v>1334</v>
      </c>
      <c r="D308" s="193" t="s">
        <v>164</v>
      </c>
      <c r="E308" s="194" t="s">
        <v>3686</v>
      </c>
      <c r="F308" s="195" t="s">
        <v>3490</v>
      </c>
      <c r="G308" s="196" t="s">
        <v>2204</v>
      </c>
      <c r="H308" s="197">
        <v>1</v>
      </c>
      <c r="I308" s="198"/>
      <c r="J308" s="199">
        <f t="shared" si="70"/>
        <v>0</v>
      </c>
      <c r="K308" s="195" t="s">
        <v>19</v>
      </c>
      <c r="L308" s="40"/>
      <c r="M308" s="200" t="s">
        <v>19</v>
      </c>
      <c r="N308" s="201" t="s">
        <v>42</v>
      </c>
      <c r="O308" s="65"/>
      <c r="P308" s="202">
        <f t="shared" si="71"/>
        <v>0</v>
      </c>
      <c r="Q308" s="202">
        <v>3700</v>
      </c>
      <c r="R308" s="202">
        <f t="shared" si="72"/>
        <v>3700</v>
      </c>
      <c r="S308" s="202">
        <v>0</v>
      </c>
      <c r="T308" s="203">
        <f t="shared" si="73"/>
        <v>0</v>
      </c>
      <c r="U308" s="35"/>
      <c r="V308" s="35"/>
      <c r="W308" s="35"/>
      <c r="X308" s="35"/>
      <c r="Y308" s="35"/>
      <c r="Z308" s="35"/>
      <c r="AA308" s="35"/>
      <c r="AB308" s="35"/>
      <c r="AC308" s="35"/>
      <c r="AD308" s="35"/>
      <c r="AE308" s="35"/>
      <c r="AR308" s="204" t="s">
        <v>169</v>
      </c>
      <c r="AT308" s="204" t="s">
        <v>164</v>
      </c>
      <c r="AU308" s="204" t="s">
        <v>78</v>
      </c>
      <c r="AY308" s="18" t="s">
        <v>162</v>
      </c>
      <c r="BE308" s="205">
        <f t="shared" si="74"/>
        <v>0</v>
      </c>
      <c r="BF308" s="205">
        <f t="shared" si="75"/>
        <v>0</v>
      </c>
      <c r="BG308" s="205">
        <f t="shared" si="76"/>
        <v>0</v>
      </c>
      <c r="BH308" s="205">
        <f t="shared" si="77"/>
        <v>0</v>
      </c>
      <c r="BI308" s="205">
        <f t="shared" si="78"/>
        <v>0</v>
      </c>
      <c r="BJ308" s="18" t="s">
        <v>78</v>
      </c>
      <c r="BK308" s="205">
        <f t="shared" si="79"/>
        <v>0</v>
      </c>
      <c r="BL308" s="18" t="s">
        <v>169</v>
      </c>
      <c r="BM308" s="204" t="s">
        <v>2418</v>
      </c>
    </row>
    <row r="309" spans="1:65" s="12" customFormat="1" ht="25.9" customHeight="1">
      <c r="B309" s="177"/>
      <c r="C309" s="178"/>
      <c r="D309" s="179" t="s">
        <v>70</v>
      </c>
      <c r="E309" s="180" t="s">
        <v>2887</v>
      </c>
      <c r="F309" s="180" t="s">
        <v>3687</v>
      </c>
      <c r="G309" s="178"/>
      <c r="H309" s="178"/>
      <c r="I309" s="181"/>
      <c r="J309" s="182">
        <f>BK309</f>
        <v>0</v>
      </c>
      <c r="K309" s="178"/>
      <c r="L309" s="183"/>
      <c r="M309" s="184"/>
      <c r="N309" s="185"/>
      <c r="O309" s="185"/>
      <c r="P309" s="186">
        <f>SUM(P310:P365)</f>
        <v>0</v>
      </c>
      <c r="Q309" s="185"/>
      <c r="R309" s="186">
        <f>SUM(R310:R365)</f>
        <v>336822.6</v>
      </c>
      <c r="S309" s="185"/>
      <c r="T309" s="187">
        <f>SUM(T310:T365)</f>
        <v>0</v>
      </c>
      <c r="AR309" s="188" t="s">
        <v>78</v>
      </c>
      <c r="AT309" s="189" t="s">
        <v>70</v>
      </c>
      <c r="AU309" s="189" t="s">
        <v>71</v>
      </c>
      <c r="AY309" s="188" t="s">
        <v>162</v>
      </c>
      <c r="BK309" s="190">
        <f>SUM(BK310:BK365)</f>
        <v>0</v>
      </c>
    </row>
    <row r="310" spans="1:65" s="2" customFormat="1" ht="16.5" customHeight="1">
      <c r="A310" s="35"/>
      <c r="B310" s="36"/>
      <c r="C310" s="193" t="s">
        <v>1343</v>
      </c>
      <c r="D310" s="193" t="s">
        <v>164</v>
      </c>
      <c r="E310" s="194" t="s">
        <v>3688</v>
      </c>
      <c r="F310" s="195" t="s">
        <v>3689</v>
      </c>
      <c r="G310" s="196" t="s">
        <v>2204</v>
      </c>
      <c r="H310" s="197">
        <v>1</v>
      </c>
      <c r="I310" s="198"/>
      <c r="J310" s="199">
        <f t="shared" ref="J310:J341" si="80">ROUND(I310*H310,2)</f>
        <v>0</v>
      </c>
      <c r="K310" s="195" t="s">
        <v>19</v>
      </c>
      <c r="L310" s="40"/>
      <c r="M310" s="200" t="s">
        <v>19</v>
      </c>
      <c r="N310" s="201" t="s">
        <v>42</v>
      </c>
      <c r="O310" s="65"/>
      <c r="P310" s="202">
        <f t="shared" ref="P310:P341" si="81">O310*H310</f>
        <v>0</v>
      </c>
      <c r="Q310" s="202">
        <v>5440</v>
      </c>
      <c r="R310" s="202">
        <f t="shared" ref="R310:R341" si="82">Q310*H310</f>
        <v>5440</v>
      </c>
      <c r="S310" s="202">
        <v>0</v>
      </c>
      <c r="T310" s="203">
        <f t="shared" ref="T310:T341" si="83">S310*H310</f>
        <v>0</v>
      </c>
      <c r="U310" s="35"/>
      <c r="V310" s="35"/>
      <c r="W310" s="35"/>
      <c r="X310" s="35"/>
      <c r="Y310" s="35"/>
      <c r="Z310" s="35"/>
      <c r="AA310" s="35"/>
      <c r="AB310" s="35"/>
      <c r="AC310" s="35"/>
      <c r="AD310" s="35"/>
      <c r="AE310" s="35"/>
      <c r="AR310" s="204" t="s">
        <v>169</v>
      </c>
      <c r="AT310" s="204" t="s">
        <v>164</v>
      </c>
      <c r="AU310" s="204" t="s">
        <v>78</v>
      </c>
      <c r="AY310" s="18" t="s">
        <v>162</v>
      </c>
      <c r="BE310" s="205">
        <f t="shared" ref="BE310:BE341" si="84">IF(N310="základní",J310,0)</f>
        <v>0</v>
      </c>
      <c r="BF310" s="205">
        <f t="shared" ref="BF310:BF341" si="85">IF(N310="snížená",J310,0)</f>
        <v>0</v>
      </c>
      <c r="BG310" s="205">
        <f t="shared" ref="BG310:BG341" si="86">IF(N310="zákl. přenesená",J310,0)</f>
        <v>0</v>
      </c>
      <c r="BH310" s="205">
        <f t="shared" ref="BH310:BH341" si="87">IF(N310="sníž. přenesená",J310,0)</f>
        <v>0</v>
      </c>
      <c r="BI310" s="205">
        <f t="shared" ref="BI310:BI341" si="88">IF(N310="nulová",J310,0)</f>
        <v>0</v>
      </c>
      <c r="BJ310" s="18" t="s">
        <v>78</v>
      </c>
      <c r="BK310" s="205">
        <f t="shared" ref="BK310:BK341" si="89">ROUND(I310*H310,2)</f>
        <v>0</v>
      </c>
      <c r="BL310" s="18" t="s">
        <v>169</v>
      </c>
      <c r="BM310" s="204" t="s">
        <v>2438</v>
      </c>
    </row>
    <row r="311" spans="1:65" s="2" customFormat="1" ht="55.5" customHeight="1">
      <c r="A311" s="35"/>
      <c r="B311" s="36"/>
      <c r="C311" s="193" t="s">
        <v>1347</v>
      </c>
      <c r="D311" s="193" t="s">
        <v>164</v>
      </c>
      <c r="E311" s="194" t="s">
        <v>2889</v>
      </c>
      <c r="F311" s="195" t="s">
        <v>3690</v>
      </c>
      <c r="G311" s="196" t="s">
        <v>2204</v>
      </c>
      <c r="H311" s="197">
        <v>1</v>
      </c>
      <c r="I311" s="198"/>
      <c r="J311" s="199">
        <f t="shared" si="80"/>
        <v>0</v>
      </c>
      <c r="K311" s="195" t="s">
        <v>19</v>
      </c>
      <c r="L311" s="40"/>
      <c r="M311" s="200" t="s">
        <v>19</v>
      </c>
      <c r="N311" s="201" t="s">
        <v>42</v>
      </c>
      <c r="O311" s="65"/>
      <c r="P311" s="202">
        <f t="shared" si="81"/>
        <v>0</v>
      </c>
      <c r="Q311" s="202">
        <v>3289</v>
      </c>
      <c r="R311" s="202">
        <f t="shared" si="82"/>
        <v>3289</v>
      </c>
      <c r="S311" s="202">
        <v>0</v>
      </c>
      <c r="T311" s="203">
        <f t="shared" si="83"/>
        <v>0</v>
      </c>
      <c r="U311" s="35"/>
      <c r="V311" s="35"/>
      <c r="W311" s="35"/>
      <c r="X311" s="35"/>
      <c r="Y311" s="35"/>
      <c r="Z311" s="35"/>
      <c r="AA311" s="35"/>
      <c r="AB311" s="35"/>
      <c r="AC311" s="35"/>
      <c r="AD311" s="35"/>
      <c r="AE311" s="35"/>
      <c r="AR311" s="204" t="s">
        <v>169</v>
      </c>
      <c r="AT311" s="204" t="s">
        <v>164</v>
      </c>
      <c r="AU311" s="204" t="s">
        <v>78</v>
      </c>
      <c r="AY311" s="18" t="s">
        <v>162</v>
      </c>
      <c r="BE311" s="205">
        <f t="shared" si="84"/>
        <v>0</v>
      </c>
      <c r="BF311" s="205">
        <f t="shared" si="85"/>
        <v>0</v>
      </c>
      <c r="BG311" s="205">
        <f t="shared" si="86"/>
        <v>0</v>
      </c>
      <c r="BH311" s="205">
        <f t="shared" si="87"/>
        <v>0</v>
      </c>
      <c r="BI311" s="205">
        <f t="shared" si="88"/>
        <v>0</v>
      </c>
      <c r="BJ311" s="18" t="s">
        <v>78</v>
      </c>
      <c r="BK311" s="205">
        <f t="shared" si="89"/>
        <v>0</v>
      </c>
      <c r="BL311" s="18" t="s">
        <v>169</v>
      </c>
      <c r="BM311" s="204" t="s">
        <v>2449</v>
      </c>
    </row>
    <row r="312" spans="1:65" s="2" customFormat="1" ht="33" customHeight="1">
      <c r="A312" s="35"/>
      <c r="B312" s="36"/>
      <c r="C312" s="193" t="s">
        <v>1351</v>
      </c>
      <c r="D312" s="193" t="s">
        <v>164</v>
      </c>
      <c r="E312" s="194" t="s">
        <v>2892</v>
      </c>
      <c r="F312" s="195" t="s">
        <v>3691</v>
      </c>
      <c r="G312" s="196" t="s">
        <v>2204</v>
      </c>
      <c r="H312" s="197">
        <v>1</v>
      </c>
      <c r="I312" s="198"/>
      <c r="J312" s="199">
        <f t="shared" si="80"/>
        <v>0</v>
      </c>
      <c r="K312" s="195" t="s">
        <v>19</v>
      </c>
      <c r="L312" s="40"/>
      <c r="M312" s="200" t="s">
        <v>19</v>
      </c>
      <c r="N312" s="201" t="s">
        <v>42</v>
      </c>
      <c r="O312" s="65"/>
      <c r="P312" s="202">
        <f t="shared" si="81"/>
        <v>0</v>
      </c>
      <c r="Q312" s="202">
        <v>927</v>
      </c>
      <c r="R312" s="202">
        <f t="shared" si="82"/>
        <v>927</v>
      </c>
      <c r="S312" s="202">
        <v>0</v>
      </c>
      <c r="T312" s="203">
        <f t="shared" si="83"/>
        <v>0</v>
      </c>
      <c r="U312" s="35"/>
      <c r="V312" s="35"/>
      <c r="W312" s="35"/>
      <c r="X312" s="35"/>
      <c r="Y312" s="35"/>
      <c r="Z312" s="35"/>
      <c r="AA312" s="35"/>
      <c r="AB312" s="35"/>
      <c r="AC312" s="35"/>
      <c r="AD312" s="35"/>
      <c r="AE312" s="35"/>
      <c r="AR312" s="204" t="s">
        <v>169</v>
      </c>
      <c r="AT312" s="204" t="s">
        <v>164</v>
      </c>
      <c r="AU312" s="204" t="s">
        <v>78</v>
      </c>
      <c r="AY312" s="18" t="s">
        <v>162</v>
      </c>
      <c r="BE312" s="205">
        <f t="shared" si="84"/>
        <v>0</v>
      </c>
      <c r="BF312" s="205">
        <f t="shared" si="85"/>
        <v>0</v>
      </c>
      <c r="BG312" s="205">
        <f t="shared" si="86"/>
        <v>0</v>
      </c>
      <c r="BH312" s="205">
        <f t="shared" si="87"/>
        <v>0</v>
      </c>
      <c r="BI312" s="205">
        <f t="shared" si="88"/>
        <v>0</v>
      </c>
      <c r="BJ312" s="18" t="s">
        <v>78</v>
      </c>
      <c r="BK312" s="205">
        <f t="shared" si="89"/>
        <v>0</v>
      </c>
      <c r="BL312" s="18" t="s">
        <v>169</v>
      </c>
      <c r="BM312" s="204" t="s">
        <v>2460</v>
      </c>
    </row>
    <row r="313" spans="1:65" s="2" customFormat="1" ht="16.5" customHeight="1">
      <c r="A313" s="35"/>
      <c r="B313" s="36"/>
      <c r="C313" s="193" t="s">
        <v>1355</v>
      </c>
      <c r="D313" s="193" t="s">
        <v>164</v>
      </c>
      <c r="E313" s="194" t="s">
        <v>2895</v>
      </c>
      <c r="F313" s="195" t="s">
        <v>3692</v>
      </c>
      <c r="G313" s="196" t="s">
        <v>2204</v>
      </c>
      <c r="H313" s="197">
        <v>1</v>
      </c>
      <c r="I313" s="198"/>
      <c r="J313" s="199">
        <f t="shared" si="80"/>
        <v>0</v>
      </c>
      <c r="K313" s="195" t="s">
        <v>19</v>
      </c>
      <c r="L313" s="40"/>
      <c r="M313" s="200" t="s">
        <v>19</v>
      </c>
      <c r="N313" s="201" t="s">
        <v>42</v>
      </c>
      <c r="O313" s="65"/>
      <c r="P313" s="202">
        <f t="shared" si="81"/>
        <v>0</v>
      </c>
      <c r="Q313" s="202">
        <v>240</v>
      </c>
      <c r="R313" s="202">
        <f t="shared" si="82"/>
        <v>240</v>
      </c>
      <c r="S313" s="202">
        <v>0</v>
      </c>
      <c r="T313" s="203">
        <f t="shared" si="83"/>
        <v>0</v>
      </c>
      <c r="U313" s="35"/>
      <c r="V313" s="35"/>
      <c r="W313" s="35"/>
      <c r="X313" s="35"/>
      <c r="Y313" s="35"/>
      <c r="Z313" s="35"/>
      <c r="AA313" s="35"/>
      <c r="AB313" s="35"/>
      <c r="AC313" s="35"/>
      <c r="AD313" s="35"/>
      <c r="AE313" s="35"/>
      <c r="AR313" s="204" t="s">
        <v>169</v>
      </c>
      <c r="AT313" s="204" t="s">
        <v>164</v>
      </c>
      <c r="AU313" s="204" t="s">
        <v>78</v>
      </c>
      <c r="AY313" s="18" t="s">
        <v>162</v>
      </c>
      <c r="BE313" s="205">
        <f t="shared" si="84"/>
        <v>0</v>
      </c>
      <c r="BF313" s="205">
        <f t="shared" si="85"/>
        <v>0</v>
      </c>
      <c r="BG313" s="205">
        <f t="shared" si="86"/>
        <v>0</v>
      </c>
      <c r="BH313" s="205">
        <f t="shared" si="87"/>
        <v>0</v>
      </c>
      <c r="BI313" s="205">
        <f t="shared" si="88"/>
        <v>0</v>
      </c>
      <c r="BJ313" s="18" t="s">
        <v>78</v>
      </c>
      <c r="BK313" s="205">
        <f t="shared" si="89"/>
        <v>0</v>
      </c>
      <c r="BL313" s="18" t="s">
        <v>169</v>
      </c>
      <c r="BM313" s="204" t="s">
        <v>2474</v>
      </c>
    </row>
    <row r="314" spans="1:65" s="2" customFormat="1" ht="16.5" customHeight="1">
      <c r="A314" s="35"/>
      <c r="B314" s="36"/>
      <c r="C314" s="193" t="s">
        <v>1359</v>
      </c>
      <c r="D314" s="193" t="s">
        <v>164</v>
      </c>
      <c r="E314" s="194" t="s">
        <v>2898</v>
      </c>
      <c r="F314" s="195" t="s">
        <v>3693</v>
      </c>
      <c r="G314" s="196" t="s">
        <v>2204</v>
      </c>
      <c r="H314" s="197">
        <v>1</v>
      </c>
      <c r="I314" s="198"/>
      <c r="J314" s="199">
        <f t="shared" si="80"/>
        <v>0</v>
      </c>
      <c r="K314" s="195" t="s">
        <v>19</v>
      </c>
      <c r="L314" s="40"/>
      <c r="M314" s="200" t="s">
        <v>19</v>
      </c>
      <c r="N314" s="201" t="s">
        <v>42</v>
      </c>
      <c r="O314" s="65"/>
      <c r="P314" s="202">
        <f t="shared" si="81"/>
        <v>0</v>
      </c>
      <c r="Q314" s="202">
        <v>391</v>
      </c>
      <c r="R314" s="202">
        <f t="shared" si="82"/>
        <v>391</v>
      </c>
      <c r="S314" s="202">
        <v>0</v>
      </c>
      <c r="T314" s="203">
        <f t="shared" si="83"/>
        <v>0</v>
      </c>
      <c r="U314" s="35"/>
      <c r="V314" s="35"/>
      <c r="W314" s="35"/>
      <c r="X314" s="35"/>
      <c r="Y314" s="35"/>
      <c r="Z314" s="35"/>
      <c r="AA314" s="35"/>
      <c r="AB314" s="35"/>
      <c r="AC314" s="35"/>
      <c r="AD314" s="35"/>
      <c r="AE314" s="35"/>
      <c r="AR314" s="204" t="s">
        <v>169</v>
      </c>
      <c r="AT314" s="204" t="s">
        <v>164</v>
      </c>
      <c r="AU314" s="204" t="s">
        <v>78</v>
      </c>
      <c r="AY314" s="18" t="s">
        <v>162</v>
      </c>
      <c r="BE314" s="205">
        <f t="shared" si="84"/>
        <v>0</v>
      </c>
      <c r="BF314" s="205">
        <f t="shared" si="85"/>
        <v>0</v>
      </c>
      <c r="BG314" s="205">
        <f t="shared" si="86"/>
        <v>0</v>
      </c>
      <c r="BH314" s="205">
        <f t="shared" si="87"/>
        <v>0</v>
      </c>
      <c r="BI314" s="205">
        <f t="shared" si="88"/>
        <v>0</v>
      </c>
      <c r="BJ314" s="18" t="s">
        <v>78</v>
      </c>
      <c r="BK314" s="205">
        <f t="shared" si="89"/>
        <v>0</v>
      </c>
      <c r="BL314" s="18" t="s">
        <v>169</v>
      </c>
      <c r="BM314" s="204" t="s">
        <v>2485</v>
      </c>
    </row>
    <row r="315" spans="1:65" s="2" customFormat="1" ht="16.5" customHeight="1">
      <c r="A315" s="35"/>
      <c r="B315" s="36"/>
      <c r="C315" s="193" t="s">
        <v>1363</v>
      </c>
      <c r="D315" s="193" t="s">
        <v>164</v>
      </c>
      <c r="E315" s="194" t="s">
        <v>2901</v>
      </c>
      <c r="F315" s="195" t="s">
        <v>3694</v>
      </c>
      <c r="G315" s="196" t="s">
        <v>2204</v>
      </c>
      <c r="H315" s="197">
        <v>6</v>
      </c>
      <c r="I315" s="198"/>
      <c r="J315" s="199">
        <f t="shared" si="80"/>
        <v>0</v>
      </c>
      <c r="K315" s="195" t="s">
        <v>19</v>
      </c>
      <c r="L315" s="40"/>
      <c r="M315" s="200" t="s">
        <v>19</v>
      </c>
      <c r="N315" s="201" t="s">
        <v>42</v>
      </c>
      <c r="O315" s="65"/>
      <c r="P315" s="202">
        <f t="shared" si="81"/>
        <v>0</v>
      </c>
      <c r="Q315" s="202">
        <v>96</v>
      </c>
      <c r="R315" s="202">
        <f t="shared" si="82"/>
        <v>576</v>
      </c>
      <c r="S315" s="202">
        <v>0</v>
      </c>
      <c r="T315" s="203">
        <f t="shared" si="83"/>
        <v>0</v>
      </c>
      <c r="U315" s="35"/>
      <c r="V315" s="35"/>
      <c r="W315" s="35"/>
      <c r="X315" s="35"/>
      <c r="Y315" s="35"/>
      <c r="Z315" s="35"/>
      <c r="AA315" s="35"/>
      <c r="AB315" s="35"/>
      <c r="AC315" s="35"/>
      <c r="AD315" s="35"/>
      <c r="AE315" s="35"/>
      <c r="AR315" s="204" t="s">
        <v>169</v>
      </c>
      <c r="AT315" s="204" t="s">
        <v>164</v>
      </c>
      <c r="AU315" s="204" t="s">
        <v>78</v>
      </c>
      <c r="AY315" s="18" t="s">
        <v>162</v>
      </c>
      <c r="BE315" s="205">
        <f t="shared" si="84"/>
        <v>0</v>
      </c>
      <c r="BF315" s="205">
        <f t="shared" si="85"/>
        <v>0</v>
      </c>
      <c r="BG315" s="205">
        <f t="shared" si="86"/>
        <v>0</v>
      </c>
      <c r="BH315" s="205">
        <f t="shared" si="87"/>
        <v>0</v>
      </c>
      <c r="BI315" s="205">
        <f t="shared" si="88"/>
        <v>0</v>
      </c>
      <c r="BJ315" s="18" t="s">
        <v>78</v>
      </c>
      <c r="BK315" s="205">
        <f t="shared" si="89"/>
        <v>0</v>
      </c>
      <c r="BL315" s="18" t="s">
        <v>169</v>
      </c>
      <c r="BM315" s="204" t="s">
        <v>2497</v>
      </c>
    </row>
    <row r="316" spans="1:65" s="2" customFormat="1" ht="16.5" customHeight="1">
      <c r="A316" s="35"/>
      <c r="B316" s="36"/>
      <c r="C316" s="193" t="s">
        <v>1367</v>
      </c>
      <c r="D316" s="193" t="s">
        <v>164</v>
      </c>
      <c r="E316" s="194" t="s">
        <v>2904</v>
      </c>
      <c r="F316" s="195" t="s">
        <v>3695</v>
      </c>
      <c r="G316" s="196" t="s">
        <v>2204</v>
      </c>
      <c r="H316" s="197">
        <v>1</v>
      </c>
      <c r="I316" s="198"/>
      <c r="J316" s="199">
        <f t="shared" si="80"/>
        <v>0</v>
      </c>
      <c r="K316" s="195" t="s">
        <v>19</v>
      </c>
      <c r="L316" s="40"/>
      <c r="M316" s="200" t="s">
        <v>19</v>
      </c>
      <c r="N316" s="201" t="s">
        <v>42</v>
      </c>
      <c r="O316" s="65"/>
      <c r="P316" s="202">
        <f t="shared" si="81"/>
        <v>0</v>
      </c>
      <c r="Q316" s="202">
        <v>1570</v>
      </c>
      <c r="R316" s="202">
        <f t="shared" si="82"/>
        <v>1570</v>
      </c>
      <c r="S316" s="202">
        <v>0</v>
      </c>
      <c r="T316" s="203">
        <f t="shared" si="83"/>
        <v>0</v>
      </c>
      <c r="U316" s="35"/>
      <c r="V316" s="35"/>
      <c r="W316" s="35"/>
      <c r="X316" s="35"/>
      <c r="Y316" s="35"/>
      <c r="Z316" s="35"/>
      <c r="AA316" s="35"/>
      <c r="AB316" s="35"/>
      <c r="AC316" s="35"/>
      <c r="AD316" s="35"/>
      <c r="AE316" s="35"/>
      <c r="AR316" s="204" t="s">
        <v>169</v>
      </c>
      <c r="AT316" s="204" t="s">
        <v>164</v>
      </c>
      <c r="AU316" s="204" t="s">
        <v>78</v>
      </c>
      <c r="AY316" s="18" t="s">
        <v>162</v>
      </c>
      <c r="BE316" s="205">
        <f t="shared" si="84"/>
        <v>0</v>
      </c>
      <c r="BF316" s="205">
        <f t="shared" si="85"/>
        <v>0</v>
      </c>
      <c r="BG316" s="205">
        <f t="shared" si="86"/>
        <v>0</v>
      </c>
      <c r="BH316" s="205">
        <f t="shared" si="87"/>
        <v>0</v>
      </c>
      <c r="BI316" s="205">
        <f t="shared" si="88"/>
        <v>0</v>
      </c>
      <c r="BJ316" s="18" t="s">
        <v>78</v>
      </c>
      <c r="BK316" s="205">
        <f t="shared" si="89"/>
        <v>0</v>
      </c>
      <c r="BL316" s="18" t="s">
        <v>169</v>
      </c>
      <c r="BM316" s="204" t="s">
        <v>2508</v>
      </c>
    </row>
    <row r="317" spans="1:65" s="2" customFormat="1" ht="33" customHeight="1">
      <c r="A317" s="35"/>
      <c r="B317" s="36"/>
      <c r="C317" s="193" t="s">
        <v>1371</v>
      </c>
      <c r="D317" s="193" t="s">
        <v>164</v>
      </c>
      <c r="E317" s="194" t="s">
        <v>2907</v>
      </c>
      <c r="F317" s="195" t="s">
        <v>3696</v>
      </c>
      <c r="G317" s="196" t="s">
        <v>2204</v>
      </c>
      <c r="H317" s="197">
        <v>1</v>
      </c>
      <c r="I317" s="198"/>
      <c r="J317" s="199">
        <f t="shared" si="80"/>
        <v>0</v>
      </c>
      <c r="K317" s="195" t="s">
        <v>19</v>
      </c>
      <c r="L317" s="40"/>
      <c r="M317" s="200" t="s">
        <v>19</v>
      </c>
      <c r="N317" s="201" t="s">
        <v>42</v>
      </c>
      <c r="O317" s="65"/>
      <c r="P317" s="202">
        <f t="shared" si="81"/>
        <v>0</v>
      </c>
      <c r="Q317" s="202">
        <v>4380</v>
      </c>
      <c r="R317" s="202">
        <f t="shared" si="82"/>
        <v>4380</v>
      </c>
      <c r="S317" s="202">
        <v>0</v>
      </c>
      <c r="T317" s="203">
        <f t="shared" si="83"/>
        <v>0</v>
      </c>
      <c r="U317" s="35"/>
      <c r="V317" s="35"/>
      <c r="W317" s="35"/>
      <c r="X317" s="35"/>
      <c r="Y317" s="35"/>
      <c r="Z317" s="35"/>
      <c r="AA317" s="35"/>
      <c r="AB317" s="35"/>
      <c r="AC317" s="35"/>
      <c r="AD317" s="35"/>
      <c r="AE317" s="35"/>
      <c r="AR317" s="204" t="s">
        <v>169</v>
      </c>
      <c r="AT317" s="204" t="s">
        <v>164</v>
      </c>
      <c r="AU317" s="204" t="s">
        <v>78</v>
      </c>
      <c r="AY317" s="18" t="s">
        <v>162</v>
      </c>
      <c r="BE317" s="205">
        <f t="shared" si="84"/>
        <v>0</v>
      </c>
      <c r="BF317" s="205">
        <f t="shared" si="85"/>
        <v>0</v>
      </c>
      <c r="BG317" s="205">
        <f t="shared" si="86"/>
        <v>0</v>
      </c>
      <c r="BH317" s="205">
        <f t="shared" si="87"/>
        <v>0</v>
      </c>
      <c r="BI317" s="205">
        <f t="shared" si="88"/>
        <v>0</v>
      </c>
      <c r="BJ317" s="18" t="s">
        <v>78</v>
      </c>
      <c r="BK317" s="205">
        <f t="shared" si="89"/>
        <v>0</v>
      </c>
      <c r="BL317" s="18" t="s">
        <v>169</v>
      </c>
      <c r="BM317" s="204" t="s">
        <v>2520</v>
      </c>
    </row>
    <row r="318" spans="1:65" s="2" customFormat="1" ht="16.5" customHeight="1">
      <c r="A318" s="35"/>
      <c r="B318" s="36"/>
      <c r="C318" s="193" t="s">
        <v>1375</v>
      </c>
      <c r="D318" s="193" t="s">
        <v>164</v>
      </c>
      <c r="E318" s="194" t="s">
        <v>3697</v>
      </c>
      <c r="F318" s="195" t="s">
        <v>3698</v>
      </c>
      <c r="G318" s="196" t="s">
        <v>2204</v>
      </c>
      <c r="H318" s="197">
        <v>1</v>
      </c>
      <c r="I318" s="198"/>
      <c r="J318" s="199">
        <f t="shared" si="80"/>
        <v>0</v>
      </c>
      <c r="K318" s="195" t="s">
        <v>19</v>
      </c>
      <c r="L318" s="40"/>
      <c r="M318" s="200" t="s">
        <v>19</v>
      </c>
      <c r="N318" s="201" t="s">
        <v>42</v>
      </c>
      <c r="O318" s="65"/>
      <c r="P318" s="202">
        <f t="shared" si="81"/>
        <v>0</v>
      </c>
      <c r="Q318" s="202">
        <v>1080</v>
      </c>
      <c r="R318" s="202">
        <f t="shared" si="82"/>
        <v>1080</v>
      </c>
      <c r="S318" s="202">
        <v>0</v>
      </c>
      <c r="T318" s="203">
        <f t="shared" si="83"/>
        <v>0</v>
      </c>
      <c r="U318" s="35"/>
      <c r="V318" s="35"/>
      <c r="W318" s="35"/>
      <c r="X318" s="35"/>
      <c r="Y318" s="35"/>
      <c r="Z318" s="35"/>
      <c r="AA318" s="35"/>
      <c r="AB318" s="35"/>
      <c r="AC318" s="35"/>
      <c r="AD318" s="35"/>
      <c r="AE318" s="35"/>
      <c r="AR318" s="204" t="s">
        <v>169</v>
      </c>
      <c r="AT318" s="204" t="s">
        <v>164</v>
      </c>
      <c r="AU318" s="204" t="s">
        <v>78</v>
      </c>
      <c r="AY318" s="18" t="s">
        <v>162</v>
      </c>
      <c r="BE318" s="205">
        <f t="shared" si="84"/>
        <v>0</v>
      </c>
      <c r="BF318" s="205">
        <f t="shared" si="85"/>
        <v>0</v>
      </c>
      <c r="BG318" s="205">
        <f t="shared" si="86"/>
        <v>0</v>
      </c>
      <c r="BH318" s="205">
        <f t="shared" si="87"/>
        <v>0</v>
      </c>
      <c r="BI318" s="205">
        <f t="shared" si="88"/>
        <v>0</v>
      </c>
      <c r="BJ318" s="18" t="s">
        <v>78</v>
      </c>
      <c r="BK318" s="205">
        <f t="shared" si="89"/>
        <v>0</v>
      </c>
      <c r="BL318" s="18" t="s">
        <v>169</v>
      </c>
      <c r="BM318" s="204" t="s">
        <v>2534</v>
      </c>
    </row>
    <row r="319" spans="1:65" s="2" customFormat="1" ht="66.75" customHeight="1">
      <c r="A319" s="35"/>
      <c r="B319" s="36"/>
      <c r="C319" s="193" t="s">
        <v>1380</v>
      </c>
      <c r="D319" s="193" t="s">
        <v>164</v>
      </c>
      <c r="E319" s="194" t="s">
        <v>2910</v>
      </c>
      <c r="F319" s="195" t="s">
        <v>3699</v>
      </c>
      <c r="G319" s="196" t="s">
        <v>2204</v>
      </c>
      <c r="H319" s="197">
        <v>1</v>
      </c>
      <c r="I319" s="198"/>
      <c r="J319" s="199">
        <f t="shared" si="80"/>
        <v>0</v>
      </c>
      <c r="K319" s="195" t="s">
        <v>19</v>
      </c>
      <c r="L319" s="40"/>
      <c r="M319" s="200" t="s">
        <v>19</v>
      </c>
      <c r="N319" s="201" t="s">
        <v>42</v>
      </c>
      <c r="O319" s="65"/>
      <c r="P319" s="202">
        <f t="shared" si="81"/>
        <v>0</v>
      </c>
      <c r="Q319" s="202">
        <v>4990</v>
      </c>
      <c r="R319" s="202">
        <f t="shared" si="82"/>
        <v>4990</v>
      </c>
      <c r="S319" s="202">
        <v>0</v>
      </c>
      <c r="T319" s="203">
        <f t="shared" si="83"/>
        <v>0</v>
      </c>
      <c r="U319" s="35"/>
      <c r="V319" s="35"/>
      <c r="W319" s="35"/>
      <c r="X319" s="35"/>
      <c r="Y319" s="35"/>
      <c r="Z319" s="35"/>
      <c r="AA319" s="35"/>
      <c r="AB319" s="35"/>
      <c r="AC319" s="35"/>
      <c r="AD319" s="35"/>
      <c r="AE319" s="35"/>
      <c r="AR319" s="204" t="s">
        <v>169</v>
      </c>
      <c r="AT319" s="204" t="s">
        <v>164</v>
      </c>
      <c r="AU319" s="204" t="s">
        <v>78</v>
      </c>
      <c r="AY319" s="18" t="s">
        <v>162</v>
      </c>
      <c r="BE319" s="205">
        <f t="shared" si="84"/>
        <v>0</v>
      </c>
      <c r="BF319" s="205">
        <f t="shared" si="85"/>
        <v>0</v>
      </c>
      <c r="BG319" s="205">
        <f t="shared" si="86"/>
        <v>0</v>
      </c>
      <c r="BH319" s="205">
        <f t="shared" si="87"/>
        <v>0</v>
      </c>
      <c r="BI319" s="205">
        <f t="shared" si="88"/>
        <v>0</v>
      </c>
      <c r="BJ319" s="18" t="s">
        <v>78</v>
      </c>
      <c r="BK319" s="205">
        <f t="shared" si="89"/>
        <v>0</v>
      </c>
      <c r="BL319" s="18" t="s">
        <v>169</v>
      </c>
      <c r="BM319" s="204" t="s">
        <v>2544</v>
      </c>
    </row>
    <row r="320" spans="1:65" s="2" customFormat="1" ht="16.5" customHeight="1">
      <c r="A320" s="35"/>
      <c r="B320" s="36"/>
      <c r="C320" s="193" t="s">
        <v>1384</v>
      </c>
      <c r="D320" s="193" t="s">
        <v>164</v>
      </c>
      <c r="E320" s="194" t="s">
        <v>3700</v>
      </c>
      <c r="F320" s="195" t="s">
        <v>3701</v>
      </c>
      <c r="G320" s="196" t="s">
        <v>2204</v>
      </c>
      <c r="H320" s="197">
        <v>2</v>
      </c>
      <c r="I320" s="198"/>
      <c r="J320" s="199">
        <f t="shared" si="80"/>
        <v>0</v>
      </c>
      <c r="K320" s="195" t="s">
        <v>19</v>
      </c>
      <c r="L320" s="40"/>
      <c r="M320" s="200" t="s">
        <v>19</v>
      </c>
      <c r="N320" s="201" t="s">
        <v>42</v>
      </c>
      <c r="O320" s="65"/>
      <c r="P320" s="202">
        <f t="shared" si="81"/>
        <v>0</v>
      </c>
      <c r="Q320" s="202">
        <v>380</v>
      </c>
      <c r="R320" s="202">
        <f t="shared" si="82"/>
        <v>760</v>
      </c>
      <c r="S320" s="202">
        <v>0</v>
      </c>
      <c r="T320" s="203">
        <f t="shared" si="83"/>
        <v>0</v>
      </c>
      <c r="U320" s="35"/>
      <c r="V320" s="35"/>
      <c r="W320" s="35"/>
      <c r="X320" s="35"/>
      <c r="Y320" s="35"/>
      <c r="Z320" s="35"/>
      <c r="AA320" s="35"/>
      <c r="AB320" s="35"/>
      <c r="AC320" s="35"/>
      <c r="AD320" s="35"/>
      <c r="AE320" s="35"/>
      <c r="AR320" s="204" t="s">
        <v>169</v>
      </c>
      <c r="AT320" s="204" t="s">
        <v>164</v>
      </c>
      <c r="AU320" s="204" t="s">
        <v>78</v>
      </c>
      <c r="AY320" s="18" t="s">
        <v>162</v>
      </c>
      <c r="BE320" s="205">
        <f t="shared" si="84"/>
        <v>0</v>
      </c>
      <c r="BF320" s="205">
        <f t="shared" si="85"/>
        <v>0</v>
      </c>
      <c r="BG320" s="205">
        <f t="shared" si="86"/>
        <v>0</v>
      </c>
      <c r="BH320" s="205">
        <f t="shared" si="87"/>
        <v>0</v>
      </c>
      <c r="BI320" s="205">
        <f t="shared" si="88"/>
        <v>0</v>
      </c>
      <c r="BJ320" s="18" t="s">
        <v>78</v>
      </c>
      <c r="BK320" s="205">
        <f t="shared" si="89"/>
        <v>0</v>
      </c>
      <c r="BL320" s="18" t="s">
        <v>169</v>
      </c>
      <c r="BM320" s="204" t="s">
        <v>2553</v>
      </c>
    </row>
    <row r="321" spans="1:65" s="2" customFormat="1" ht="21.75" customHeight="1">
      <c r="A321" s="35"/>
      <c r="B321" s="36"/>
      <c r="C321" s="193" t="s">
        <v>1388</v>
      </c>
      <c r="D321" s="193" t="s">
        <v>164</v>
      </c>
      <c r="E321" s="194" t="s">
        <v>2913</v>
      </c>
      <c r="F321" s="195" t="s">
        <v>3702</v>
      </c>
      <c r="G321" s="196" t="s">
        <v>2204</v>
      </c>
      <c r="H321" s="197">
        <v>2</v>
      </c>
      <c r="I321" s="198"/>
      <c r="J321" s="199">
        <f t="shared" si="80"/>
        <v>0</v>
      </c>
      <c r="K321" s="195" t="s">
        <v>19</v>
      </c>
      <c r="L321" s="40"/>
      <c r="M321" s="200" t="s">
        <v>19</v>
      </c>
      <c r="N321" s="201" t="s">
        <v>42</v>
      </c>
      <c r="O321" s="65"/>
      <c r="P321" s="202">
        <f t="shared" si="81"/>
        <v>0</v>
      </c>
      <c r="Q321" s="202">
        <v>3295</v>
      </c>
      <c r="R321" s="202">
        <f t="shared" si="82"/>
        <v>6590</v>
      </c>
      <c r="S321" s="202">
        <v>0</v>
      </c>
      <c r="T321" s="203">
        <f t="shared" si="83"/>
        <v>0</v>
      </c>
      <c r="U321" s="35"/>
      <c r="V321" s="35"/>
      <c r="W321" s="35"/>
      <c r="X321" s="35"/>
      <c r="Y321" s="35"/>
      <c r="Z321" s="35"/>
      <c r="AA321" s="35"/>
      <c r="AB321" s="35"/>
      <c r="AC321" s="35"/>
      <c r="AD321" s="35"/>
      <c r="AE321" s="35"/>
      <c r="AR321" s="204" t="s">
        <v>169</v>
      </c>
      <c r="AT321" s="204" t="s">
        <v>164</v>
      </c>
      <c r="AU321" s="204" t="s">
        <v>78</v>
      </c>
      <c r="AY321" s="18" t="s">
        <v>162</v>
      </c>
      <c r="BE321" s="205">
        <f t="shared" si="84"/>
        <v>0</v>
      </c>
      <c r="BF321" s="205">
        <f t="shared" si="85"/>
        <v>0</v>
      </c>
      <c r="BG321" s="205">
        <f t="shared" si="86"/>
        <v>0</v>
      </c>
      <c r="BH321" s="205">
        <f t="shared" si="87"/>
        <v>0</v>
      </c>
      <c r="BI321" s="205">
        <f t="shared" si="88"/>
        <v>0</v>
      </c>
      <c r="BJ321" s="18" t="s">
        <v>78</v>
      </c>
      <c r="BK321" s="205">
        <f t="shared" si="89"/>
        <v>0</v>
      </c>
      <c r="BL321" s="18" t="s">
        <v>169</v>
      </c>
      <c r="BM321" s="204" t="s">
        <v>2564</v>
      </c>
    </row>
    <row r="322" spans="1:65" s="2" customFormat="1" ht="16.5" customHeight="1">
      <c r="A322" s="35"/>
      <c r="B322" s="36"/>
      <c r="C322" s="193" t="s">
        <v>1394</v>
      </c>
      <c r="D322" s="193" t="s">
        <v>164</v>
      </c>
      <c r="E322" s="194" t="s">
        <v>3703</v>
      </c>
      <c r="F322" s="195" t="s">
        <v>3704</v>
      </c>
      <c r="G322" s="196" t="s">
        <v>2204</v>
      </c>
      <c r="H322" s="197">
        <v>5</v>
      </c>
      <c r="I322" s="198"/>
      <c r="J322" s="199">
        <f t="shared" si="80"/>
        <v>0</v>
      </c>
      <c r="K322" s="195" t="s">
        <v>19</v>
      </c>
      <c r="L322" s="40"/>
      <c r="M322" s="200" t="s">
        <v>19</v>
      </c>
      <c r="N322" s="201" t="s">
        <v>42</v>
      </c>
      <c r="O322" s="65"/>
      <c r="P322" s="202">
        <f t="shared" si="81"/>
        <v>0</v>
      </c>
      <c r="Q322" s="202">
        <v>550</v>
      </c>
      <c r="R322" s="202">
        <f t="shared" si="82"/>
        <v>2750</v>
      </c>
      <c r="S322" s="202">
        <v>0</v>
      </c>
      <c r="T322" s="203">
        <f t="shared" si="83"/>
        <v>0</v>
      </c>
      <c r="U322" s="35"/>
      <c r="V322" s="35"/>
      <c r="W322" s="35"/>
      <c r="X322" s="35"/>
      <c r="Y322" s="35"/>
      <c r="Z322" s="35"/>
      <c r="AA322" s="35"/>
      <c r="AB322" s="35"/>
      <c r="AC322" s="35"/>
      <c r="AD322" s="35"/>
      <c r="AE322" s="35"/>
      <c r="AR322" s="204" t="s">
        <v>169</v>
      </c>
      <c r="AT322" s="204" t="s">
        <v>164</v>
      </c>
      <c r="AU322" s="204" t="s">
        <v>78</v>
      </c>
      <c r="AY322" s="18" t="s">
        <v>162</v>
      </c>
      <c r="BE322" s="205">
        <f t="shared" si="84"/>
        <v>0</v>
      </c>
      <c r="BF322" s="205">
        <f t="shared" si="85"/>
        <v>0</v>
      </c>
      <c r="BG322" s="205">
        <f t="shared" si="86"/>
        <v>0</v>
      </c>
      <c r="BH322" s="205">
        <f t="shared" si="87"/>
        <v>0</v>
      </c>
      <c r="BI322" s="205">
        <f t="shared" si="88"/>
        <v>0</v>
      </c>
      <c r="BJ322" s="18" t="s">
        <v>78</v>
      </c>
      <c r="BK322" s="205">
        <f t="shared" si="89"/>
        <v>0</v>
      </c>
      <c r="BL322" s="18" t="s">
        <v>169</v>
      </c>
      <c r="BM322" s="204" t="s">
        <v>1682</v>
      </c>
    </row>
    <row r="323" spans="1:65" s="2" customFormat="1" ht="16.5" customHeight="1">
      <c r="A323" s="35"/>
      <c r="B323" s="36"/>
      <c r="C323" s="193" t="s">
        <v>1399</v>
      </c>
      <c r="D323" s="193" t="s">
        <v>164</v>
      </c>
      <c r="E323" s="194" t="s">
        <v>2917</v>
      </c>
      <c r="F323" s="195" t="s">
        <v>3705</v>
      </c>
      <c r="G323" s="196" t="s">
        <v>2204</v>
      </c>
      <c r="H323" s="197">
        <v>5</v>
      </c>
      <c r="I323" s="198"/>
      <c r="J323" s="199">
        <f t="shared" si="80"/>
        <v>0</v>
      </c>
      <c r="K323" s="195" t="s">
        <v>19</v>
      </c>
      <c r="L323" s="40"/>
      <c r="M323" s="200" t="s">
        <v>19</v>
      </c>
      <c r="N323" s="201" t="s">
        <v>42</v>
      </c>
      <c r="O323" s="65"/>
      <c r="P323" s="202">
        <f t="shared" si="81"/>
        <v>0</v>
      </c>
      <c r="Q323" s="202">
        <v>1642</v>
      </c>
      <c r="R323" s="202">
        <f t="shared" si="82"/>
        <v>8210</v>
      </c>
      <c r="S323" s="202">
        <v>0</v>
      </c>
      <c r="T323" s="203">
        <f t="shared" si="83"/>
        <v>0</v>
      </c>
      <c r="U323" s="35"/>
      <c r="V323" s="35"/>
      <c r="W323" s="35"/>
      <c r="X323" s="35"/>
      <c r="Y323" s="35"/>
      <c r="Z323" s="35"/>
      <c r="AA323" s="35"/>
      <c r="AB323" s="35"/>
      <c r="AC323" s="35"/>
      <c r="AD323" s="35"/>
      <c r="AE323" s="35"/>
      <c r="AR323" s="204" t="s">
        <v>169</v>
      </c>
      <c r="AT323" s="204" t="s">
        <v>164</v>
      </c>
      <c r="AU323" s="204" t="s">
        <v>78</v>
      </c>
      <c r="AY323" s="18" t="s">
        <v>162</v>
      </c>
      <c r="BE323" s="205">
        <f t="shared" si="84"/>
        <v>0</v>
      </c>
      <c r="BF323" s="205">
        <f t="shared" si="85"/>
        <v>0</v>
      </c>
      <c r="BG323" s="205">
        <f t="shared" si="86"/>
        <v>0</v>
      </c>
      <c r="BH323" s="205">
        <f t="shared" si="87"/>
        <v>0</v>
      </c>
      <c r="BI323" s="205">
        <f t="shared" si="88"/>
        <v>0</v>
      </c>
      <c r="BJ323" s="18" t="s">
        <v>78</v>
      </c>
      <c r="BK323" s="205">
        <f t="shared" si="89"/>
        <v>0</v>
      </c>
      <c r="BL323" s="18" t="s">
        <v>169</v>
      </c>
      <c r="BM323" s="204" t="s">
        <v>3706</v>
      </c>
    </row>
    <row r="324" spans="1:65" s="2" customFormat="1" ht="16.5" customHeight="1">
      <c r="A324" s="35"/>
      <c r="B324" s="36"/>
      <c r="C324" s="193" t="s">
        <v>1403</v>
      </c>
      <c r="D324" s="193" t="s">
        <v>164</v>
      </c>
      <c r="E324" s="194" t="s">
        <v>3707</v>
      </c>
      <c r="F324" s="195" t="s">
        <v>3708</v>
      </c>
      <c r="G324" s="196" t="s">
        <v>2204</v>
      </c>
      <c r="H324" s="197">
        <v>5</v>
      </c>
      <c r="I324" s="198"/>
      <c r="J324" s="199">
        <f t="shared" si="80"/>
        <v>0</v>
      </c>
      <c r="K324" s="195" t="s">
        <v>19</v>
      </c>
      <c r="L324" s="40"/>
      <c r="M324" s="200" t="s">
        <v>19</v>
      </c>
      <c r="N324" s="201" t="s">
        <v>42</v>
      </c>
      <c r="O324" s="65"/>
      <c r="P324" s="202">
        <f t="shared" si="81"/>
        <v>0</v>
      </c>
      <c r="Q324" s="202">
        <v>204</v>
      </c>
      <c r="R324" s="202">
        <f t="shared" si="82"/>
        <v>1020</v>
      </c>
      <c r="S324" s="202">
        <v>0</v>
      </c>
      <c r="T324" s="203">
        <f t="shared" si="83"/>
        <v>0</v>
      </c>
      <c r="U324" s="35"/>
      <c r="V324" s="35"/>
      <c r="W324" s="35"/>
      <c r="X324" s="35"/>
      <c r="Y324" s="35"/>
      <c r="Z324" s="35"/>
      <c r="AA324" s="35"/>
      <c r="AB324" s="35"/>
      <c r="AC324" s="35"/>
      <c r="AD324" s="35"/>
      <c r="AE324" s="35"/>
      <c r="AR324" s="204" t="s">
        <v>169</v>
      </c>
      <c r="AT324" s="204" t="s">
        <v>164</v>
      </c>
      <c r="AU324" s="204" t="s">
        <v>78</v>
      </c>
      <c r="AY324" s="18" t="s">
        <v>162</v>
      </c>
      <c r="BE324" s="205">
        <f t="shared" si="84"/>
        <v>0</v>
      </c>
      <c r="BF324" s="205">
        <f t="shared" si="85"/>
        <v>0</v>
      </c>
      <c r="BG324" s="205">
        <f t="shared" si="86"/>
        <v>0</v>
      </c>
      <c r="BH324" s="205">
        <f t="shared" si="87"/>
        <v>0</v>
      </c>
      <c r="BI324" s="205">
        <f t="shared" si="88"/>
        <v>0</v>
      </c>
      <c r="BJ324" s="18" t="s">
        <v>78</v>
      </c>
      <c r="BK324" s="205">
        <f t="shared" si="89"/>
        <v>0</v>
      </c>
      <c r="BL324" s="18" t="s">
        <v>169</v>
      </c>
      <c r="BM324" s="204" t="s">
        <v>1679</v>
      </c>
    </row>
    <row r="325" spans="1:65" s="2" customFormat="1" ht="16.5" customHeight="1">
      <c r="A325" s="35"/>
      <c r="B325" s="36"/>
      <c r="C325" s="193" t="s">
        <v>1407</v>
      </c>
      <c r="D325" s="193" t="s">
        <v>164</v>
      </c>
      <c r="E325" s="194" t="s">
        <v>2920</v>
      </c>
      <c r="F325" s="195" t="s">
        <v>3709</v>
      </c>
      <c r="G325" s="196" t="s">
        <v>2204</v>
      </c>
      <c r="H325" s="197">
        <v>5</v>
      </c>
      <c r="I325" s="198"/>
      <c r="J325" s="199">
        <f t="shared" si="80"/>
        <v>0</v>
      </c>
      <c r="K325" s="195" t="s">
        <v>19</v>
      </c>
      <c r="L325" s="40"/>
      <c r="M325" s="200" t="s">
        <v>19</v>
      </c>
      <c r="N325" s="201" t="s">
        <v>42</v>
      </c>
      <c r="O325" s="65"/>
      <c r="P325" s="202">
        <f t="shared" si="81"/>
        <v>0</v>
      </c>
      <c r="Q325" s="202">
        <v>240</v>
      </c>
      <c r="R325" s="202">
        <f t="shared" si="82"/>
        <v>1200</v>
      </c>
      <c r="S325" s="202">
        <v>0</v>
      </c>
      <c r="T325" s="203">
        <f t="shared" si="83"/>
        <v>0</v>
      </c>
      <c r="U325" s="35"/>
      <c r="V325" s="35"/>
      <c r="W325" s="35"/>
      <c r="X325" s="35"/>
      <c r="Y325" s="35"/>
      <c r="Z325" s="35"/>
      <c r="AA325" s="35"/>
      <c r="AB325" s="35"/>
      <c r="AC325" s="35"/>
      <c r="AD325" s="35"/>
      <c r="AE325" s="35"/>
      <c r="AR325" s="204" t="s">
        <v>169</v>
      </c>
      <c r="AT325" s="204" t="s">
        <v>164</v>
      </c>
      <c r="AU325" s="204" t="s">
        <v>78</v>
      </c>
      <c r="AY325" s="18" t="s">
        <v>162</v>
      </c>
      <c r="BE325" s="205">
        <f t="shared" si="84"/>
        <v>0</v>
      </c>
      <c r="BF325" s="205">
        <f t="shared" si="85"/>
        <v>0</v>
      </c>
      <c r="BG325" s="205">
        <f t="shared" si="86"/>
        <v>0</v>
      </c>
      <c r="BH325" s="205">
        <f t="shared" si="87"/>
        <v>0</v>
      </c>
      <c r="BI325" s="205">
        <f t="shared" si="88"/>
        <v>0</v>
      </c>
      <c r="BJ325" s="18" t="s">
        <v>78</v>
      </c>
      <c r="BK325" s="205">
        <f t="shared" si="89"/>
        <v>0</v>
      </c>
      <c r="BL325" s="18" t="s">
        <v>169</v>
      </c>
      <c r="BM325" s="204" t="s">
        <v>1695</v>
      </c>
    </row>
    <row r="326" spans="1:65" s="2" customFormat="1" ht="16.5" customHeight="1">
      <c r="A326" s="35"/>
      <c r="B326" s="36"/>
      <c r="C326" s="193" t="s">
        <v>1412</v>
      </c>
      <c r="D326" s="193" t="s">
        <v>164</v>
      </c>
      <c r="E326" s="194" t="s">
        <v>3551</v>
      </c>
      <c r="F326" s="195" t="s">
        <v>3552</v>
      </c>
      <c r="G326" s="196" t="s">
        <v>2204</v>
      </c>
      <c r="H326" s="197">
        <v>1</v>
      </c>
      <c r="I326" s="198"/>
      <c r="J326" s="199">
        <f t="shared" si="80"/>
        <v>0</v>
      </c>
      <c r="K326" s="195" t="s">
        <v>19</v>
      </c>
      <c r="L326" s="40"/>
      <c r="M326" s="200" t="s">
        <v>19</v>
      </c>
      <c r="N326" s="201" t="s">
        <v>42</v>
      </c>
      <c r="O326" s="65"/>
      <c r="P326" s="202">
        <f t="shared" si="81"/>
        <v>0</v>
      </c>
      <c r="Q326" s="202">
        <v>326</v>
      </c>
      <c r="R326" s="202">
        <f t="shared" si="82"/>
        <v>326</v>
      </c>
      <c r="S326" s="202">
        <v>0</v>
      </c>
      <c r="T326" s="203">
        <f t="shared" si="83"/>
        <v>0</v>
      </c>
      <c r="U326" s="35"/>
      <c r="V326" s="35"/>
      <c r="W326" s="35"/>
      <c r="X326" s="35"/>
      <c r="Y326" s="35"/>
      <c r="Z326" s="35"/>
      <c r="AA326" s="35"/>
      <c r="AB326" s="35"/>
      <c r="AC326" s="35"/>
      <c r="AD326" s="35"/>
      <c r="AE326" s="35"/>
      <c r="AR326" s="204" t="s">
        <v>169</v>
      </c>
      <c r="AT326" s="204" t="s">
        <v>164</v>
      </c>
      <c r="AU326" s="204" t="s">
        <v>78</v>
      </c>
      <c r="AY326" s="18" t="s">
        <v>162</v>
      </c>
      <c r="BE326" s="205">
        <f t="shared" si="84"/>
        <v>0</v>
      </c>
      <c r="BF326" s="205">
        <f t="shared" si="85"/>
        <v>0</v>
      </c>
      <c r="BG326" s="205">
        <f t="shared" si="86"/>
        <v>0</v>
      </c>
      <c r="BH326" s="205">
        <f t="shared" si="87"/>
        <v>0</v>
      </c>
      <c r="BI326" s="205">
        <f t="shared" si="88"/>
        <v>0</v>
      </c>
      <c r="BJ326" s="18" t="s">
        <v>78</v>
      </c>
      <c r="BK326" s="205">
        <f t="shared" si="89"/>
        <v>0</v>
      </c>
      <c r="BL326" s="18" t="s">
        <v>169</v>
      </c>
      <c r="BM326" s="204" t="s">
        <v>1668</v>
      </c>
    </row>
    <row r="327" spans="1:65" s="2" customFormat="1" ht="16.5" customHeight="1">
      <c r="A327" s="35"/>
      <c r="B327" s="36"/>
      <c r="C327" s="193" t="s">
        <v>1417</v>
      </c>
      <c r="D327" s="193" t="s">
        <v>164</v>
      </c>
      <c r="E327" s="194" t="s">
        <v>3270</v>
      </c>
      <c r="F327" s="195" t="s">
        <v>3553</v>
      </c>
      <c r="G327" s="196" t="s">
        <v>2204</v>
      </c>
      <c r="H327" s="197">
        <v>1</v>
      </c>
      <c r="I327" s="198"/>
      <c r="J327" s="199">
        <f t="shared" si="80"/>
        <v>0</v>
      </c>
      <c r="K327" s="195" t="s">
        <v>19</v>
      </c>
      <c r="L327" s="40"/>
      <c r="M327" s="200" t="s">
        <v>19</v>
      </c>
      <c r="N327" s="201" t="s">
        <v>42</v>
      </c>
      <c r="O327" s="65"/>
      <c r="P327" s="202">
        <f t="shared" si="81"/>
        <v>0</v>
      </c>
      <c r="Q327" s="202">
        <v>1760</v>
      </c>
      <c r="R327" s="202">
        <f t="shared" si="82"/>
        <v>1760</v>
      </c>
      <c r="S327" s="202">
        <v>0</v>
      </c>
      <c r="T327" s="203">
        <f t="shared" si="83"/>
        <v>0</v>
      </c>
      <c r="U327" s="35"/>
      <c r="V327" s="35"/>
      <c r="W327" s="35"/>
      <c r="X327" s="35"/>
      <c r="Y327" s="35"/>
      <c r="Z327" s="35"/>
      <c r="AA327" s="35"/>
      <c r="AB327" s="35"/>
      <c r="AC327" s="35"/>
      <c r="AD327" s="35"/>
      <c r="AE327" s="35"/>
      <c r="AR327" s="204" t="s">
        <v>169</v>
      </c>
      <c r="AT327" s="204" t="s">
        <v>164</v>
      </c>
      <c r="AU327" s="204" t="s">
        <v>78</v>
      </c>
      <c r="AY327" s="18" t="s">
        <v>162</v>
      </c>
      <c r="BE327" s="205">
        <f t="shared" si="84"/>
        <v>0</v>
      </c>
      <c r="BF327" s="205">
        <f t="shared" si="85"/>
        <v>0</v>
      </c>
      <c r="BG327" s="205">
        <f t="shared" si="86"/>
        <v>0</v>
      </c>
      <c r="BH327" s="205">
        <f t="shared" si="87"/>
        <v>0</v>
      </c>
      <c r="BI327" s="205">
        <f t="shared" si="88"/>
        <v>0</v>
      </c>
      <c r="BJ327" s="18" t="s">
        <v>78</v>
      </c>
      <c r="BK327" s="205">
        <f t="shared" si="89"/>
        <v>0</v>
      </c>
      <c r="BL327" s="18" t="s">
        <v>169</v>
      </c>
      <c r="BM327" s="204" t="s">
        <v>1652</v>
      </c>
    </row>
    <row r="328" spans="1:65" s="2" customFormat="1" ht="16.5" customHeight="1">
      <c r="A328" s="35"/>
      <c r="B328" s="36"/>
      <c r="C328" s="193" t="s">
        <v>1422</v>
      </c>
      <c r="D328" s="193" t="s">
        <v>164</v>
      </c>
      <c r="E328" s="194" t="s">
        <v>3710</v>
      </c>
      <c r="F328" s="195" t="s">
        <v>3711</v>
      </c>
      <c r="G328" s="196" t="s">
        <v>2204</v>
      </c>
      <c r="H328" s="197">
        <v>1</v>
      </c>
      <c r="I328" s="198"/>
      <c r="J328" s="199">
        <f t="shared" si="80"/>
        <v>0</v>
      </c>
      <c r="K328" s="195" t="s">
        <v>19</v>
      </c>
      <c r="L328" s="40"/>
      <c r="M328" s="200" t="s">
        <v>19</v>
      </c>
      <c r="N328" s="201" t="s">
        <v>42</v>
      </c>
      <c r="O328" s="65"/>
      <c r="P328" s="202">
        <f t="shared" si="81"/>
        <v>0</v>
      </c>
      <c r="Q328" s="202">
        <v>488</v>
      </c>
      <c r="R328" s="202">
        <f t="shared" si="82"/>
        <v>488</v>
      </c>
      <c r="S328" s="202">
        <v>0</v>
      </c>
      <c r="T328" s="203">
        <f t="shared" si="83"/>
        <v>0</v>
      </c>
      <c r="U328" s="35"/>
      <c r="V328" s="35"/>
      <c r="W328" s="35"/>
      <c r="X328" s="35"/>
      <c r="Y328" s="35"/>
      <c r="Z328" s="35"/>
      <c r="AA328" s="35"/>
      <c r="AB328" s="35"/>
      <c r="AC328" s="35"/>
      <c r="AD328" s="35"/>
      <c r="AE328" s="35"/>
      <c r="AR328" s="204" t="s">
        <v>169</v>
      </c>
      <c r="AT328" s="204" t="s">
        <v>164</v>
      </c>
      <c r="AU328" s="204" t="s">
        <v>78</v>
      </c>
      <c r="AY328" s="18" t="s">
        <v>162</v>
      </c>
      <c r="BE328" s="205">
        <f t="shared" si="84"/>
        <v>0</v>
      </c>
      <c r="BF328" s="205">
        <f t="shared" si="85"/>
        <v>0</v>
      </c>
      <c r="BG328" s="205">
        <f t="shared" si="86"/>
        <v>0</v>
      </c>
      <c r="BH328" s="205">
        <f t="shared" si="87"/>
        <v>0</v>
      </c>
      <c r="BI328" s="205">
        <f t="shared" si="88"/>
        <v>0</v>
      </c>
      <c r="BJ328" s="18" t="s">
        <v>78</v>
      </c>
      <c r="BK328" s="205">
        <f t="shared" si="89"/>
        <v>0</v>
      </c>
      <c r="BL328" s="18" t="s">
        <v>169</v>
      </c>
      <c r="BM328" s="204" t="s">
        <v>1921</v>
      </c>
    </row>
    <row r="329" spans="1:65" s="2" customFormat="1" ht="33" customHeight="1">
      <c r="A329" s="35"/>
      <c r="B329" s="36"/>
      <c r="C329" s="193" t="s">
        <v>1427</v>
      </c>
      <c r="D329" s="193" t="s">
        <v>164</v>
      </c>
      <c r="E329" s="194" t="s">
        <v>3272</v>
      </c>
      <c r="F329" s="195" t="s">
        <v>3712</v>
      </c>
      <c r="G329" s="196" t="s">
        <v>2204</v>
      </c>
      <c r="H329" s="197">
        <v>1</v>
      </c>
      <c r="I329" s="198"/>
      <c r="J329" s="199">
        <f t="shared" si="80"/>
        <v>0</v>
      </c>
      <c r="K329" s="195" t="s">
        <v>19</v>
      </c>
      <c r="L329" s="40"/>
      <c r="M329" s="200" t="s">
        <v>19</v>
      </c>
      <c r="N329" s="201" t="s">
        <v>42</v>
      </c>
      <c r="O329" s="65"/>
      <c r="P329" s="202">
        <f t="shared" si="81"/>
        <v>0</v>
      </c>
      <c r="Q329" s="202">
        <v>4865</v>
      </c>
      <c r="R329" s="202">
        <f t="shared" si="82"/>
        <v>4865</v>
      </c>
      <c r="S329" s="202">
        <v>0</v>
      </c>
      <c r="T329" s="203">
        <f t="shared" si="83"/>
        <v>0</v>
      </c>
      <c r="U329" s="35"/>
      <c r="V329" s="35"/>
      <c r="W329" s="35"/>
      <c r="X329" s="35"/>
      <c r="Y329" s="35"/>
      <c r="Z329" s="35"/>
      <c r="AA329" s="35"/>
      <c r="AB329" s="35"/>
      <c r="AC329" s="35"/>
      <c r="AD329" s="35"/>
      <c r="AE329" s="35"/>
      <c r="AR329" s="204" t="s">
        <v>169</v>
      </c>
      <c r="AT329" s="204" t="s">
        <v>164</v>
      </c>
      <c r="AU329" s="204" t="s">
        <v>78</v>
      </c>
      <c r="AY329" s="18" t="s">
        <v>162</v>
      </c>
      <c r="BE329" s="205">
        <f t="shared" si="84"/>
        <v>0</v>
      </c>
      <c r="BF329" s="205">
        <f t="shared" si="85"/>
        <v>0</v>
      </c>
      <c r="BG329" s="205">
        <f t="shared" si="86"/>
        <v>0</v>
      </c>
      <c r="BH329" s="205">
        <f t="shared" si="87"/>
        <v>0</v>
      </c>
      <c r="BI329" s="205">
        <f t="shared" si="88"/>
        <v>0</v>
      </c>
      <c r="BJ329" s="18" t="s">
        <v>78</v>
      </c>
      <c r="BK329" s="205">
        <f t="shared" si="89"/>
        <v>0</v>
      </c>
      <c r="BL329" s="18" t="s">
        <v>169</v>
      </c>
      <c r="BM329" s="204" t="s">
        <v>3713</v>
      </c>
    </row>
    <row r="330" spans="1:65" s="2" customFormat="1" ht="16.5" customHeight="1">
      <c r="A330" s="35"/>
      <c r="B330" s="36"/>
      <c r="C330" s="193" t="s">
        <v>1432</v>
      </c>
      <c r="D330" s="193" t="s">
        <v>164</v>
      </c>
      <c r="E330" s="194" t="s">
        <v>3714</v>
      </c>
      <c r="F330" s="195" t="s">
        <v>3506</v>
      </c>
      <c r="G330" s="196" t="s">
        <v>2204</v>
      </c>
      <c r="H330" s="197">
        <v>2</v>
      </c>
      <c r="I330" s="198"/>
      <c r="J330" s="199">
        <f t="shared" si="80"/>
        <v>0</v>
      </c>
      <c r="K330" s="195" t="s">
        <v>19</v>
      </c>
      <c r="L330" s="40"/>
      <c r="M330" s="200" t="s">
        <v>19</v>
      </c>
      <c r="N330" s="201" t="s">
        <v>42</v>
      </c>
      <c r="O330" s="65"/>
      <c r="P330" s="202">
        <f t="shared" si="81"/>
        <v>0</v>
      </c>
      <c r="Q330" s="202">
        <v>87.9</v>
      </c>
      <c r="R330" s="202">
        <f t="shared" si="82"/>
        <v>175.8</v>
      </c>
      <c r="S330" s="202">
        <v>0</v>
      </c>
      <c r="T330" s="203">
        <f t="shared" si="83"/>
        <v>0</v>
      </c>
      <c r="U330" s="35"/>
      <c r="V330" s="35"/>
      <c r="W330" s="35"/>
      <c r="X330" s="35"/>
      <c r="Y330" s="35"/>
      <c r="Z330" s="35"/>
      <c r="AA330" s="35"/>
      <c r="AB330" s="35"/>
      <c r="AC330" s="35"/>
      <c r="AD330" s="35"/>
      <c r="AE330" s="35"/>
      <c r="AR330" s="204" t="s">
        <v>169</v>
      </c>
      <c r="AT330" s="204" t="s">
        <v>164</v>
      </c>
      <c r="AU330" s="204" t="s">
        <v>78</v>
      </c>
      <c r="AY330" s="18" t="s">
        <v>162</v>
      </c>
      <c r="BE330" s="205">
        <f t="shared" si="84"/>
        <v>0</v>
      </c>
      <c r="BF330" s="205">
        <f t="shared" si="85"/>
        <v>0</v>
      </c>
      <c r="BG330" s="205">
        <f t="shared" si="86"/>
        <v>0</v>
      </c>
      <c r="BH330" s="205">
        <f t="shared" si="87"/>
        <v>0</v>
      </c>
      <c r="BI330" s="205">
        <f t="shared" si="88"/>
        <v>0</v>
      </c>
      <c r="BJ330" s="18" t="s">
        <v>78</v>
      </c>
      <c r="BK330" s="205">
        <f t="shared" si="89"/>
        <v>0</v>
      </c>
      <c r="BL330" s="18" t="s">
        <v>169</v>
      </c>
      <c r="BM330" s="204" t="s">
        <v>3715</v>
      </c>
    </row>
    <row r="331" spans="1:65" s="2" customFormat="1" ht="16.5" customHeight="1">
      <c r="A331" s="35"/>
      <c r="B331" s="36"/>
      <c r="C331" s="193" t="s">
        <v>1437</v>
      </c>
      <c r="D331" s="193" t="s">
        <v>164</v>
      </c>
      <c r="E331" s="194" t="s">
        <v>3274</v>
      </c>
      <c r="F331" s="195" t="s">
        <v>3716</v>
      </c>
      <c r="G331" s="196" t="s">
        <v>2204</v>
      </c>
      <c r="H331" s="197">
        <v>1</v>
      </c>
      <c r="I331" s="198"/>
      <c r="J331" s="199">
        <f t="shared" si="80"/>
        <v>0</v>
      </c>
      <c r="K331" s="195" t="s">
        <v>19</v>
      </c>
      <c r="L331" s="40"/>
      <c r="M331" s="200" t="s">
        <v>19</v>
      </c>
      <c r="N331" s="201" t="s">
        <v>42</v>
      </c>
      <c r="O331" s="65"/>
      <c r="P331" s="202">
        <f t="shared" si="81"/>
        <v>0</v>
      </c>
      <c r="Q331" s="202">
        <v>930</v>
      </c>
      <c r="R331" s="202">
        <f t="shared" si="82"/>
        <v>930</v>
      </c>
      <c r="S331" s="202">
        <v>0</v>
      </c>
      <c r="T331" s="203">
        <f t="shared" si="83"/>
        <v>0</v>
      </c>
      <c r="U331" s="35"/>
      <c r="V331" s="35"/>
      <c r="W331" s="35"/>
      <c r="X331" s="35"/>
      <c r="Y331" s="35"/>
      <c r="Z331" s="35"/>
      <c r="AA331" s="35"/>
      <c r="AB331" s="35"/>
      <c r="AC331" s="35"/>
      <c r="AD331" s="35"/>
      <c r="AE331" s="35"/>
      <c r="AR331" s="204" t="s">
        <v>169</v>
      </c>
      <c r="AT331" s="204" t="s">
        <v>164</v>
      </c>
      <c r="AU331" s="204" t="s">
        <v>78</v>
      </c>
      <c r="AY331" s="18" t="s">
        <v>162</v>
      </c>
      <c r="BE331" s="205">
        <f t="shared" si="84"/>
        <v>0</v>
      </c>
      <c r="BF331" s="205">
        <f t="shared" si="85"/>
        <v>0</v>
      </c>
      <c r="BG331" s="205">
        <f t="shared" si="86"/>
        <v>0</v>
      </c>
      <c r="BH331" s="205">
        <f t="shared" si="87"/>
        <v>0</v>
      </c>
      <c r="BI331" s="205">
        <f t="shared" si="88"/>
        <v>0</v>
      </c>
      <c r="BJ331" s="18" t="s">
        <v>78</v>
      </c>
      <c r="BK331" s="205">
        <f t="shared" si="89"/>
        <v>0</v>
      </c>
      <c r="BL331" s="18" t="s">
        <v>169</v>
      </c>
      <c r="BM331" s="204" t="s">
        <v>3717</v>
      </c>
    </row>
    <row r="332" spans="1:65" s="2" customFormat="1" ht="16.5" customHeight="1">
      <c r="A332" s="35"/>
      <c r="B332" s="36"/>
      <c r="C332" s="193" t="s">
        <v>1443</v>
      </c>
      <c r="D332" s="193" t="s">
        <v>164</v>
      </c>
      <c r="E332" s="194" t="s">
        <v>3276</v>
      </c>
      <c r="F332" s="195" t="s">
        <v>3718</v>
      </c>
      <c r="G332" s="196" t="s">
        <v>2204</v>
      </c>
      <c r="H332" s="197">
        <v>1</v>
      </c>
      <c r="I332" s="198"/>
      <c r="J332" s="199">
        <f t="shared" si="80"/>
        <v>0</v>
      </c>
      <c r="K332" s="195" t="s">
        <v>19</v>
      </c>
      <c r="L332" s="40"/>
      <c r="M332" s="200" t="s">
        <v>19</v>
      </c>
      <c r="N332" s="201" t="s">
        <v>42</v>
      </c>
      <c r="O332" s="65"/>
      <c r="P332" s="202">
        <f t="shared" si="81"/>
        <v>0</v>
      </c>
      <c r="Q332" s="202">
        <v>3586</v>
      </c>
      <c r="R332" s="202">
        <f t="shared" si="82"/>
        <v>3586</v>
      </c>
      <c r="S332" s="202">
        <v>0</v>
      </c>
      <c r="T332" s="203">
        <f t="shared" si="83"/>
        <v>0</v>
      </c>
      <c r="U332" s="35"/>
      <c r="V332" s="35"/>
      <c r="W332" s="35"/>
      <c r="X332" s="35"/>
      <c r="Y332" s="35"/>
      <c r="Z332" s="35"/>
      <c r="AA332" s="35"/>
      <c r="AB332" s="35"/>
      <c r="AC332" s="35"/>
      <c r="AD332" s="35"/>
      <c r="AE332" s="35"/>
      <c r="AR332" s="204" t="s">
        <v>169</v>
      </c>
      <c r="AT332" s="204" t="s">
        <v>164</v>
      </c>
      <c r="AU332" s="204" t="s">
        <v>78</v>
      </c>
      <c r="AY332" s="18" t="s">
        <v>162</v>
      </c>
      <c r="BE332" s="205">
        <f t="shared" si="84"/>
        <v>0</v>
      </c>
      <c r="BF332" s="205">
        <f t="shared" si="85"/>
        <v>0</v>
      </c>
      <c r="BG332" s="205">
        <f t="shared" si="86"/>
        <v>0</v>
      </c>
      <c r="BH332" s="205">
        <f t="shared" si="87"/>
        <v>0</v>
      </c>
      <c r="BI332" s="205">
        <f t="shared" si="88"/>
        <v>0</v>
      </c>
      <c r="BJ332" s="18" t="s">
        <v>78</v>
      </c>
      <c r="BK332" s="205">
        <f t="shared" si="89"/>
        <v>0</v>
      </c>
      <c r="BL332" s="18" t="s">
        <v>169</v>
      </c>
      <c r="BM332" s="204" t="s">
        <v>3719</v>
      </c>
    </row>
    <row r="333" spans="1:65" s="2" customFormat="1" ht="16.5" customHeight="1">
      <c r="A333" s="35"/>
      <c r="B333" s="36"/>
      <c r="C333" s="193" t="s">
        <v>1448</v>
      </c>
      <c r="D333" s="193" t="s">
        <v>164</v>
      </c>
      <c r="E333" s="194" t="s">
        <v>3720</v>
      </c>
      <c r="F333" s="195" t="s">
        <v>3721</v>
      </c>
      <c r="G333" s="196" t="s">
        <v>2204</v>
      </c>
      <c r="H333" s="197">
        <v>2</v>
      </c>
      <c r="I333" s="198"/>
      <c r="J333" s="199">
        <f t="shared" si="80"/>
        <v>0</v>
      </c>
      <c r="K333" s="195" t="s">
        <v>19</v>
      </c>
      <c r="L333" s="40"/>
      <c r="M333" s="200" t="s">
        <v>19</v>
      </c>
      <c r="N333" s="201" t="s">
        <v>42</v>
      </c>
      <c r="O333" s="65"/>
      <c r="P333" s="202">
        <f t="shared" si="81"/>
        <v>0</v>
      </c>
      <c r="Q333" s="202">
        <v>272</v>
      </c>
      <c r="R333" s="202">
        <f t="shared" si="82"/>
        <v>544</v>
      </c>
      <c r="S333" s="202">
        <v>0</v>
      </c>
      <c r="T333" s="203">
        <f t="shared" si="83"/>
        <v>0</v>
      </c>
      <c r="U333" s="35"/>
      <c r="V333" s="35"/>
      <c r="W333" s="35"/>
      <c r="X333" s="35"/>
      <c r="Y333" s="35"/>
      <c r="Z333" s="35"/>
      <c r="AA333" s="35"/>
      <c r="AB333" s="35"/>
      <c r="AC333" s="35"/>
      <c r="AD333" s="35"/>
      <c r="AE333" s="35"/>
      <c r="AR333" s="204" t="s">
        <v>169</v>
      </c>
      <c r="AT333" s="204" t="s">
        <v>164</v>
      </c>
      <c r="AU333" s="204" t="s">
        <v>78</v>
      </c>
      <c r="AY333" s="18" t="s">
        <v>162</v>
      </c>
      <c r="BE333" s="205">
        <f t="shared" si="84"/>
        <v>0</v>
      </c>
      <c r="BF333" s="205">
        <f t="shared" si="85"/>
        <v>0</v>
      </c>
      <c r="BG333" s="205">
        <f t="shared" si="86"/>
        <v>0</v>
      </c>
      <c r="BH333" s="205">
        <f t="shared" si="87"/>
        <v>0</v>
      </c>
      <c r="BI333" s="205">
        <f t="shared" si="88"/>
        <v>0</v>
      </c>
      <c r="BJ333" s="18" t="s">
        <v>78</v>
      </c>
      <c r="BK333" s="205">
        <f t="shared" si="89"/>
        <v>0</v>
      </c>
      <c r="BL333" s="18" t="s">
        <v>169</v>
      </c>
      <c r="BM333" s="204" t="s">
        <v>3722</v>
      </c>
    </row>
    <row r="334" spans="1:65" s="2" customFormat="1" ht="21.75" customHeight="1">
      <c r="A334" s="35"/>
      <c r="B334" s="36"/>
      <c r="C334" s="193" t="s">
        <v>1453</v>
      </c>
      <c r="D334" s="193" t="s">
        <v>164</v>
      </c>
      <c r="E334" s="194" t="s">
        <v>3278</v>
      </c>
      <c r="F334" s="195" t="s">
        <v>3723</v>
      </c>
      <c r="G334" s="196" t="s">
        <v>2204</v>
      </c>
      <c r="H334" s="197">
        <v>2</v>
      </c>
      <c r="I334" s="198"/>
      <c r="J334" s="199">
        <f t="shared" si="80"/>
        <v>0</v>
      </c>
      <c r="K334" s="195" t="s">
        <v>19</v>
      </c>
      <c r="L334" s="40"/>
      <c r="M334" s="200" t="s">
        <v>19</v>
      </c>
      <c r="N334" s="201" t="s">
        <v>42</v>
      </c>
      <c r="O334" s="65"/>
      <c r="P334" s="202">
        <f t="shared" si="81"/>
        <v>0</v>
      </c>
      <c r="Q334" s="202">
        <v>230</v>
      </c>
      <c r="R334" s="202">
        <f t="shared" si="82"/>
        <v>460</v>
      </c>
      <c r="S334" s="202">
        <v>0</v>
      </c>
      <c r="T334" s="203">
        <f t="shared" si="83"/>
        <v>0</v>
      </c>
      <c r="U334" s="35"/>
      <c r="V334" s="35"/>
      <c r="W334" s="35"/>
      <c r="X334" s="35"/>
      <c r="Y334" s="35"/>
      <c r="Z334" s="35"/>
      <c r="AA334" s="35"/>
      <c r="AB334" s="35"/>
      <c r="AC334" s="35"/>
      <c r="AD334" s="35"/>
      <c r="AE334" s="35"/>
      <c r="AR334" s="204" t="s">
        <v>169</v>
      </c>
      <c r="AT334" s="204" t="s">
        <v>164</v>
      </c>
      <c r="AU334" s="204" t="s">
        <v>78</v>
      </c>
      <c r="AY334" s="18" t="s">
        <v>162</v>
      </c>
      <c r="BE334" s="205">
        <f t="shared" si="84"/>
        <v>0</v>
      </c>
      <c r="BF334" s="205">
        <f t="shared" si="85"/>
        <v>0</v>
      </c>
      <c r="BG334" s="205">
        <f t="shared" si="86"/>
        <v>0</v>
      </c>
      <c r="BH334" s="205">
        <f t="shared" si="87"/>
        <v>0</v>
      </c>
      <c r="BI334" s="205">
        <f t="shared" si="88"/>
        <v>0</v>
      </c>
      <c r="BJ334" s="18" t="s">
        <v>78</v>
      </c>
      <c r="BK334" s="205">
        <f t="shared" si="89"/>
        <v>0</v>
      </c>
      <c r="BL334" s="18" t="s">
        <v>169</v>
      </c>
      <c r="BM334" s="204" t="s">
        <v>3724</v>
      </c>
    </row>
    <row r="335" spans="1:65" s="2" customFormat="1" ht="16.5" customHeight="1">
      <c r="A335" s="35"/>
      <c r="B335" s="36"/>
      <c r="C335" s="193" t="s">
        <v>1458</v>
      </c>
      <c r="D335" s="193" t="s">
        <v>164</v>
      </c>
      <c r="E335" s="194" t="s">
        <v>3280</v>
      </c>
      <c r="F335" s="195" t="s">
        <v>3725</v>
      </c>
      <c r="G335" s="196" t="s">
        <v>2204</v>
      </c>
      <c r="H335" s="197">
        <v>1</v>
      </c>
      <c r="I335" s="198"/>
      <c r="J335" s="199">
        <f t="shared" si="80"/>
        <v>0</v>
      </c>
      <c r="K335" s="195" t="s">
        <v>19</v>
      </c>
      <c r="L335" s="40"/>
      <c r="M335" s="200" t="s">
        <v>19</v>
      </c>
      <c r="N335" s="201" t="s">
        <v>42</v>
      </c>
      <c r="O335" s="65"/>
      <c r="P335" s="202">
        <f t="shared" si="81"/>
        <v>0</v>
      </c>
      <c r="Q335" s="202">
        <v>7000</v>
      </c>
      <c r="R335" s="202">
        <f t="shared" si="82"/>
        <v>7000</v>
      </c>
      <c r="S335" s="202">
        <v>0</v>
      </c>
      <c r="T335" s="203">
        <f t="shared" si="83"/>
        <v>0</v>
      </c>
      <c r="U335" s="35"/>
      <c r="V335" s="35"/>
      <c r="W335" s="35"/>
      <c r="X335" s="35"/>
      <c r="Y335" s="35"/>
      <c r="Z335" s="35"/>
      <c r="AA335" s="35"/>
      <c r="AB335" s="35"/>
      <c r="AC335" s="35"/>
      <c r="AD335" s="35"/>
      <c r="AE335" s="35"/>
      <c r="AR335" s="204" t="s">
        <v>169</v>
      </c>
      <c r="AT335" s="204" t="s">
        <v>164</v>
      </c>
      <c r="AU335" s="204" t="s">
        <v>78</v>
      </c>
      <c r="AY335" s="18" t="s">
        <v>162</v>
      </c>
      <c r="BE335" s="205">
        <f t="shared" si="84"/>
        <v>0</v>
      </c>
      <c r="BF335" s="205">
        <f t="shared" si="85"/>
        <v>0</v>
      </c>
      <c r="BG335" s="205">
        <f t="shared" si="86"/>
        <v>0</v>
      </c>
      <c r="BH335" s="205">
        <f t="shared" si="87"/>
        <v>0</v>
      </c>
      <c r="BI335" s="205">
        <f t="shared" si="88"/>
        <v>0</v>
      </c>
      <c r="BJ335" s="18" t="s">
        <v>78</v>
      </c>
      <c r="BK335" s="205">
        <f t="shared" si="89"/>
        <v>0</v>
      </c>
      <c r="BL335" s="18" t="s">
        <v>169</v>
      </c>
      <c r="BM335" s="204" t="s">
        <v>3726</v>
      </c>
    </row>
    <row r="336" spans="1:65" s="2" customFormat="1" ht="16.5" customHeight="1">
      <c r="A336" s="35"/>
      <c r="B336" s="36"/>
      <c r="C336" s="193" t="s">
        <v>1463</v>
      </c>
      <c r="D336" s="193" t="s">
        <v>164</v>
      </c>
      <c r="E336" s="194" t="s">
        <v>3727</v>
      </c>
      <c r="F336" s="195" t="s">
        <v>3728</v>
      </c>
      <c r="G336" s="196" t="s">
        <v>2204</v>
      </c>
      <c r="H336" s="197">
        <v>4</v>
      </c>
      <c r="I336" s="198"/>
      <c r="J336" s="199">
        <f t="shared" si="80"/>
        <v>0</v>
      </c>
      <c r="K336" s="195" t="s">
        <v>19</v>
      </c>
      <c r="L336" s="40"/>
      <c r="M336" s="200" t="s">
        <v>19</v>
      </c>
      <c r="N336" s="201" t="s">
        <v>42</v>
      </c>
      <c r="O336" s="65"/>
      <c r="P336" s="202">
        <f t="shared" si="81"/>
        <v>0</v>
      </c>
      <c r="Q336" s="202">
        <v>108</v>
      </c>
      <c r="R336" s="202">
        <f t="shared" si="82"/>
        <v>432</v>
      </c>
      <c r="S336" s="202">
        <v>0</v>
      </c>
      <c r="T336" s="203">
        <f t="shared" si="83"/>
        <v>0</v>
      </c>
      <c r="U336" s="35"/>
      <c r="V336" s="35"/>
      <c r="W336" s="35"/>
      <c r="X336" s="35"/>
      <c r="Y336" s="35"/>
      <c r="Z336" s="35"/>
      <c r="AA336" s="35"/>
      <c r="AB336" s="35"/>
      <c r="AC336" s="35"/>
      <c r="AD336" s="35"/>
      <c r="AE336" s="35"/>
      <c r="AR336" s="204" t="s">
        <v>169</v>
      </c>
      <c r="AT336" s="204" t="s">
        <v>164</v>
      </c>
      <c r="AU336" s="204" t="s">
        <v>78</v>
      </c>
      <c r="AY336" s="18" t="s">
        <v>162</v>
      </c>
      <c r="BE336" s="205">
        <f t="shared" si="84"/>
        <v>0</v>
      </c>
      <c r="BF336" s="205">
        <f t="shared" si="85"/>
        <v>0</v>
      </c>
      <c r="BG336" s="205">
        <f t="shared" si="86"/>
        <v>0</v>
      </c>
      <c r="BH336" s="205">
        <f t="shared" si="87"/>
        <v>0</v>
      </c>
      <c r="BI336" s="205">
        <f t="shared" si="88"/>
        <v>0</v>
      </c>
      <c r="BJ336" s="18" t="s">
        <v>78</v>
      </c>
      <c r="BK336" s="205">
        <f t="shared" si="89"/>
        <v>0</v>
      </c>
      <c r="BL336" s="18" t="s">
        <v>169</v>
      </c>
      <c r="BM336" s="204" t="s">
        <v>3729</v>
      </c>
    </row>
    <row r="337" spans="1:65" s="2" customFormat="1" ht="21.75" customHeight="1">
      <c r="A337" s="35"/>
      <c r="B337" s="36"/>
      <c r="C337" s="193" t="s">
        <v>1468</v>
      </c>
      <c r="D337" s="193" t="s">
        <v>164</v>
      </c>
      <c r="E337" s="194" t="s">
        <v>3282</v>
      </c>
      <c r="F337" s="195" t="s">
        <v>3730</v>
      </c>
      <c r="G337" s="196" t="s">
        <v>2204</v>
      </c>
      <c r="H337" s="197">
        <v>4</v>
      </c>
      <c r="I337" s="198"/>
      <c r="J337" s="199">
        <f t="shared" si="80"/>
        <v>0</v>
      </c>
      <c r="K337" s="195" t="s">
        <v>19</v>
      </c>
      <c r="L337" s="40"/>
      <c r="M337" s="200" t="s">
        <v>19</v>
      </c>
      <c r="N337" s="201" t="s">
        <v>42</v>
      </c>
      <c r="O337" s="65"/>
      <c r="P337" s="202">
        <f t="shared" si="81"/>
        <v>0</v>
      </c>
      <c r="Q337" s="202">
        <v>240</v>
      </c>
      <c r="R337" s="202">
        <f t="shared" si="82"/>
        <v>960</v>
      </c>
      <c r="S337" s="202">
        <v>0</v>
      </c>
      <c r="T337" s="203">
        <f t="shared" si="83"/>
        <v>0</v>
      </c>
      <c r="U337" s="35"/>
      <c r="V337" s="35"/>
      <c r="W337" s="35"/>
      <c r="X337" s="35"/>
      <c r="Y337" s="35"/>
      <c r="Z337" s="35"/>
      <c r="AA337" s="35"/>
      <c r="AB337" s="35"/>
      <c r="AC337" s="35"/>
      <c r="AD337" s="35"/>
      <c r="AE337" s="35"/>
      <c r="AR337" s="204" t="s">
        <v>169</v>
      </c>
      <c r="AT337" s="204" t="s">
        <v>164</v>
      </c>
      <c r="AU337" s="204" t="s">
        <v>78</v>
      </c>
      <c r="AY337" s="18" t="s">
        <v>162</v>
      </c>
      <c r="BE337" s="205">
        <f t="shared" si="84"/>
        <v>0</v>
      </c>
      <c r="BF337" s="205">
        <f t="shared" si="85"/>
        <v>0</v>
      </c>
      <c r="BG337" s="205">
        <f t="shared" si="86"/>
        <v>0</v>
      </c>
      <c r="BH337" s="205">
        <f t="shared" si="87"/>
        <v>0</v>
      </c>
      <c r="BI337" s="205">
        <f t="shared" si="88"/>
        <v>0</v>
      </c>
      <c r="BJ337" s="18" t="s">
        <v>78</v>
      </c>
      <c r="BK337" s="205">
        <f t="shared" si="89"/>
        <v>0</v>
      </c>
      <c r="BL337" s="18" t="s">
        <v>169</v>
      </c>
      <c r="BM337" s="204" t="s">
        <v>3731</v>
      </c>
    </row>
    <row r="338" spans="1:65" s="2" customFormat="1" ht="16.5" customHeight="1">
      <c r="A338" s="35"/>
      <c r="B338" s="36"/>
      <c r="C338" s="193" t="s">
        <v>1473</v>
      </c>
      <c r="D338" s="193" t="s">
        <v>164</v>
      </c>
      <c r="E338" s="194" t="s">
        <v>3732</v>
      </c>
      <c r="F338" s="195" t="s">
        <v>3733</v>
      </c>
      <c r="G338" s="196" t="s">
        <v>2204</v>
      </c>
      <c r="H338" s="197">
        <v>6</v>
      </c>
      <c r="I338" s="198"/>
      <c r="J338" s="199">
        <f t="shared" si="80"/>
        <v>0</v>
      </c>
      <c r="K338" s="195" t="s">
        <v>19</v>
      </c>
      <c r="L338" s="40"/>
      <c r="M338" s="200" t="s">
        <v>19</v>
      </c>
      <c r="N338" s="201" t="s">
        <v>42</v>
      </c>
      <c r="O338" s="65"/>
      <c r="P338" s="202">
        <f t="shared" si="81"/>
        <v>0</v>
      </c>
      <c r="Q338" s="202">
        <v>142</v>
      </c>
      <c r="R338" s="202">
        <f t="shared" si="82"/>
        <v>852</v>
      </c>
      <c r="S338" s="202">
        <v>0</v>
      </c>
      <c r="T338" s="203">
        <f t="shared" si="83"/>
        <v>0</v>
      </c>
      <c r="U338" s="35"/>
      <c r="V338" s="35"/>
      <c r="W338" s="35"/>
      <c r="X338" s="35"/>
      <c r="Y338" s="35"/>
      <c r="Z338" s="35"/>
      <c r="AA338" s="35"/>
      <c r="AB338" s="35"/>
      <c r="AC338" s="35"/>
      <c r="AD338" s="35"/>
      <c r="AE338" s="35"/>
      <c r="AR338" s="204" t="s">
        <v>169</v>
      </c>
      <c r="AT338" s="204" t="s">
        <v>164</v>
      </c>
      <c r="AU338" s="204" t="s">
        <v>78</v>
      </c>
      <c r="AY338" s="18" t="s">
        <v>162</v>
      </c>
      <c r="BE338" s="205">
        <f t="shared" si="84"/>
        <v>0</v>
      </c>
      <c r="BF338" s="205">
        <f t="shared" si="85"/>
        <v>0</v>
      </c>
      <c r="BG338" s="205">
        <f t="shared" si="86"/>
        <v>0</v>
      </c>
      <c r="BH338" s="205">
        <f t="shared" si="87"/>
        <v>0</v>
      </c>
      <c r="BI338" s="205">
        <f t="shared" si="88"/>
        <v>0</v>
      </c>
      <c r="BJ338" s="18" t="s">
        <v>78</v>
      </c>
      <c r="BK338" s="205">
        <f t="shared" si="89"/>
        <v>0</v>
      </c>
      <c r="BL338" s="18" t="s">
        <v>169</v>
      </c>
      <c r="BM338" s="204" t="s">
        <v>3734</v>
      </c>
    </row>
    <row r="339" spans="1:65" s="2" customFormat="1" ht="21.75" customHeight="1">
      <c r="A339" s="35"/>
      <c r="B339" s="36"/>
      <c r="C339" s="193" t="s">
        <v>1478</v>
      </c>
      <c r="D339" s="193" t="s">
        <v>164</v>
      </c>
      <c r="E339" s="194" t="s">
        <v>3284</v>
      </c>
      <c r="F339" s="195" t="s">
        <v>3735</v>
      </c>
      <c r="G339" s="196" t="s">
        <v>2204</v>
      </c>
      <c r="H339" s="197">
        <v>6</v>
      </c>
      <c r="I339" s="198"/>
      <c r="J339" s="199">
        <f t="shared" si="80"/>
        <v>0</v>
      </c>
      <c r="K339" s="195" t="s">
        <v>19</v>
      </c>
      <c r="L339" s="40"/>
      <c r="M339" s="200" t="s">
        <v>19</v>
      </c>
      <c r="N339" s="201" t="s">
        <v>42</v>
      </c>
      <c r="O339" s="65"/>
      <c r="P339" s="202">
        <f t="shared" si="81"/>
        <v>0</v>
      </c>
      <c r="Q339" s="202">
        <v>298</v>
      </c>
      <c r="R339" s="202">
        <f t="shared" si="82"/>
        <v>1788</v>
      </c>
      <c r="S339" s="202">
        <v>0</v>
      </c>
      <c r="T339" s="203">
        <f t="shared" si="83"/>
        <v>0</v>
      </c>
      <c r="U339" s="35"/>
      <c r="V339" s="35"/>
      <c r="W339" s="35"/>
      <c r="X339" s="35"/>
      <c r="Y339" s="35"/>
      <c r="Z339" s="35"/>
      <c r="AA339" s="35"/>
      <c r="AB339" s="35"/>
      <c r="AC339" s="35"/>
      <c r="AD339" s="35"/>
      <c r="AE339" s="35"/>
      <c r="AR339" s="204" t="s">
        <v>169</v>
      </c>
      <c r="AT339" s="204" t="s">
        <v>164</v>
      </c>
      <c r="AU339" s="204" t="s">
        <v>78</v>
      </c>
      <c r="AY339" s="18" t="s">
        <v>162</v>
      </c>
      <c r="BE339" s="205">
        <f t="shared" si="84"/>
        <v>0</v>
      </c>
      <c r="BF339" s="205">
        <f t="shared" si="85"/>
        <v>0</v>
      </c>
      <c r="BG339" s="205">
        <f t="shared" si="86"/>
        <v>0</v>
      </c>
      <c r="BH339" s="205">
        <f t="shared" si="87"/>
        <v>0</v>
      </c>
      <c r="BI339" s="205">
        <f t="shared" si="88"/>
        <v>0</v>
      </c>
      <c r="BJ339" s="18" t="s">
        <v>78</v>
      </c>
      <c r="BK339" s="205">
        <f t="shared" si="89"/>
        <v>0</v>
      </c>
      <c r="BL339" s="18" t="s">
        <v>169</v>
      </c>
      <c r="BM339" s="204" t="s">
        <v>3736</v>
      </c>
    </row>
    <row r="340" spans="1:65" s="2" customFormat="1" ht="16.5" customHeight="1">
      <c r="A340" s="35"/>
      <c r="B340" s="36"/>
      <c r="C340" s="193" t="s">
        <v>1483</v>
      </c>
      <c r="D340" s="193" t="s">
        <v>164</v>
      </c>
      <c r="E340" s="194" t="s">
        <v>3737</v>
      </c>
      <c r="F340" s="195" t="s">
        <v>3738</v>
      </c>
      <c r="G340" s="196" t="s">
        <v>2204</v>
      </c>
      <c r="H340" s="197">
        <v>33</v>
      </c>
      <c r="I340" s="198"/>
      <c r="J340" s="199">
        <f t="shared" si="80"/>
        <v>0</v>
      </c>
      <c r="K340" s="195" t="s">
        <v>19</v>
      </c>
      <c r="L340" s="40"/>
      <c r="M340" s="200" t="s">
        <v>19</v>
      </c>
      <c r="N340" s="201" t="s">
        <v>42</v>
      </c>
      <c r="O340" s="65"/>
      <c r="P340" s="202">
        <f t="shared" si="81"/>
        <v>0</v>
      </c>
      <c r="Q340" s="202">
        <v>272</v>
      </c>
      <c r="R340" s="202">
        <f t="shared" si="82"/>
        <v>8976</v>
      </c>
      <c r="S340" s="202">
        <v>0</v>
      </c>
      <c r="T340" s="203">
        <f t="shared" si="83"/>
        <v>0</v>
      </c>
      <c r="U340" s="35"/>
      <c r="V340" s="35"/>
      <c r="W340" s="35"/>
      <c r="X340" s="35"/>
      <c r="Y340" s="35"/>
      <c r="Z340" s="35"/>
      <c r="AA340" s="35"/>
      <c r="AB340" s="35"/>
      <c r="AC340" s="35"/>
      <c r="AD340" s="35"/>
      <c r="AE340" s="35"/>
      <c r="AR340" s="204" t="s">
        <v>169</v>
      </c>
      <c r="AT340" s="204" t="s">
        <v>164</v>
      </c>
      <c r="AU340" s="204" t="s">
        <v>78</v>
      </c>
      <c r="AY340" s="18" t="s">
        <v>162</v>
      </c>
      <c r="BE340" s="205">
        <f t="shared" si="84"/>
        <v>0</v>
      </c>
      <c r="BF340" s="205">
        <f t="shared" si="85"/>
        <v>0</v>
      </c>
      <c r="BG340" s="205">
        <f t="shared" si="86"/>
        <v>0</v>
      </c>
      <c r="BH340" s="205">
        <f t="shared" si="87"/>
        <v>0</v>
      </c>
      <c r="BI340" s="205">
        <f t="shared" si="88"/>
        <v>0</v>
      </c>
      <c r="BJ340" s="18" t="s">
        <v>78</v>
      </c>
      <c r="BK340" s="205">
        <f t="shared" si="89"/>
        <v>0</v>
      </c>
      <c r="BL340" s="18" t="s">
        <v>169</v>
      </c>
      <c r="BM340" s="204" t="s">
        <v>3739</v>
      </c>
    </row>
    <row r="341" spans="1:65" s="2" customFormat="1" ht="21.75" customHeight="1">
      <c r="A341" s="35"/>
      <c r="B341" s="36"/>
      <c r="C341" s="193" t="s">
        <v>1488</v>
      </c>
      <c r="D341" s="193" t="s">
        <v>164</v>
      </c>
      <c r="E341" s="194" t="s">
        <v>3286</v>
      </c>
      <c r="F341" s="195" t="s">
        <v>3740</v>
      </c>
      <c r="G341" s="196" t="s">
        <v>2204</v>
      </c>
      <c r="H341" s="197">
        <v>17</v>
      </c>
      <c r="I341" s="198"/>
      <c r="J341" s="199">
        <f t="shared" si="80"/>
        <v>0</v>
      </c>
      <c r="K341" s="195" t="s">
        <v>19</v>
      </c>
      <c r="L341" s="40"/>
      <c r="M341" s="200" t="s">
        <v>19</v>
      </c>
      <c r="N341" s="201" t="s">
        <v>42</v>
      </c>
      <c r="O341" s="65"/>
      <c r="P341" s="202">
        <f t="shared" si="81"/>
        <v>0</v>
      </c>
      <c r="Q341" s="202">
        <v>938</v>
      </c>
      <c r="R341" s="202">
        <f t="shared" si="82"/>
        <v>15946</v>
      </c>
      <c r="S341" s="202">
        <v>0</v>
      </c>
      <c r="T341" s="203">
        <f t="shared" si="83"/>
        <v>0</v>
      </c>
      <c r="U341" s="35"/>
      <c r="V341" s="35"/>
      <c r="W341" s="35"/>
      <c r="X341" s="35"/>
      <c r="Y341" s="35"/>
      <c r="Z341" s="35"/>
      <c r="AA341" s="35"/>
      <c r="AB341" s="35"/>
      <c r="AC341" s="35"/>
      <c r="AD341" s="35"/>
      <c r="AE341" s="35"/>
      <c r="AR341" s="204" t="s">
        <v>169</v>
      </c>
      <c r="AT341" s="204" t="s">
        <v>164</v>
      </c>
      <c r="AU341" s="204" t="s">
        <v>78</v>
      </c>
      <c r="AY341" s="18" t="s">
        <v>162</v>
      </c>
      <c r="BE341" s="205">
        <f t="shared" si="84"/>
        <v>0</v>
      </c>
      <c r="BF341" s="205">
        <f t="shared" si="85"/>
        <v>0</v>
      </c>
      <c r="BG341" s="205">
        <f t="shared" si="86"/>
        <v>0</v>
      </c>
      <c r="BH341" s="205">
        <f t="shared" si="87"/>
        <v>0</v>
      </c>
      <c r="BI341" s="205">
        <f t="shared" si="88"/>
        <v>0</v>
      </c>
      <c r="BJ341" s="18" t="s">
        <v>78</v>
      </c>
      <c r="BK341" s="205">
        <f t="shared" si="89"/>
        <v>0</v>
      </c>
      <c r="BL341" s="18" t="s">
        <v>169</v>
      </c>
      <c r="BM341" s="204" t="s">
        <v>3741</v>
      </c>
    </row>
    <row r="342" spans="1:65" s="2" customFormat="1" ht="21.75" customHeight="1">
      <c r="A342" s="35"/>
      <c r="B342" s="36"/>
      <c r="C342" s="193" t="s">
        <v>1493</v>
      </c>
      <c r="D342" s="193" t="s">
        <v>164</v>
      </c>
      <c r="E342" s="194" t="s">
        <v>3288</v>
      </c>
      <c r="F342" s="195" t="s">
        <v>3742</v>
      </c>
      <c r="G342" s="196" t="s">
        <v>2204</v>
      </c>
      <c r="H342" s="197">
        <v>11</v>
      </c>
      <c r="I342" s="198"/>
      <c r="J342" s="199">
        <f t="shared" ref="J342:J373" si="90">ROUND(I342*H342,2)</f>
        <v>0</v>
      </c>
      <c r="K342" s="195" t="s">
        <v>19</v>
      </c>
      <c r="L342" s="40"/>
      <c r="M342" s="200" t="s">
        <v>19</v>
      </c>
      <c r="N342" s="201" t="s">
        <v>42</v>
      </c>
      <c r="O342" s="65"/>
      <c r="P342" s="202">
        <f t="shared" ref="P342:P373" si="91">O342*H342</f>
        <v>0</v>
      </c>
      <c r="Q342" s="202">
        <v>876</v>
      </c>
      <c r="R342" s="202">
        <f t="shared" ref="R342:R373" si="92">Q342*H342</f>
        <v>9636</v>
      </c>
      <c r="S342" s="202">
        <v>0</v>
      </c>
      <c r="T342" s="203">
        <f t="shared" ref="T342:T373" si="93">S342*H342</f>
        <v>0</v>
      </c>
      <c r="U342" s="35"/>
      <c r="V342" s="35"/>
      <c r="W342" s="35"/>
      <c r="X342" s="35"/>
      <c r="Y342" s="35"/>
      <c r="Z342" s="35"/>
      <c r="AA342" s="35"/>
      <c r="AB342" s="35"/>
      <c r="AC342" s="35"/>
      <c r="AD342" s="35"/>
      <c r="AE342" s="35"/>
      <c r="AR342" s="204" t="s">
        <v>169</v>
      </c>
      <c r="AT342" s="204" t="s">
        <v>164</v>
      </c>
      <c r="AU342" s="204" t="s">
        <v>78</v>
      </c>
      <c r="AY342" s="18" t="s">
        <v>162</v>
      </c>
      <c r="BE342" s="205">
        <f t="shared" ref="BE342:BE365" si="94">IF(N342="základní",J342,0)</f>
        <v>0</v>
      </c>
      <c r="BF342" s="205">
        <f t="shared" ref="BF342:BF365" si="95">IF(N342="snížená",J342,0)</f>
        <v>0</v>
      </c>
      <c r="BG342" s="205">
        <f t="shared" ref="BG342:BG365" si="96">IF(N342="zákl. přenesená",J342,0)</f>
        <v>0</v>
      </c>
      <c r="BH342" s="205">
        <f t="shared" ref="BH342:BH365" si="97">IF(N342="sníž. přenesená",J342,0)</f>
        <v>0</v>
      </c>
      <c r="BI342" s="205">
        <f t="shared" ref="BI342:BI365" si="98">IF(N342="nulová",J342,0)</f>
        <v>0</v>
      </c>
      <c r="BJ342" s="18" t="s">
        <v>78</v>
      </c>
      <c r="BK342" s="205">
        <f t="shared" ref="BK342:BK365" si="99">ROUND(I342*H342,2)</f>
        <v>0</v>
      </c>
      <c r="BL342" s="18" t="s">
        <v>169</v>
      </c>
      <c r="BM342" s="204" t="s">
        <v>3743</v>
      </c>
    </row>
    <row r="343" spans="1:65" s="2" customFormat="1" ht="21.75" customHeight="1">
      <c r="A343" s="35"/>
      <c r="B343" s="36"/>
      <c r="C343" s="193" t="s">
        <v>1498</v>
      </c>
      <c r="D343" s="193" t="s">
        <v>164</v>
      </c>
      <c r="E343" s="194" t="s">
        <v>3290</v>
      </c>
      <c r="F343" s="195" t="s">
        <v>3744</v>
      </c>
      <c r="G343" s="196" t="s">
        <v>2204</v>
      </c>
      <c r="H343" s="197">
        <v>5</v>
      </c>
      <c r="I343" s="198"/>
      <c r="J343" s="199">
        <f t="shared" si="90"/>
        <v>0</v>
      </c>
      <c r="K343" s="195" t="s">
        <v>19</v>
      </c>
      <c r="L343" s="40"/>
      <c r="M343" s="200" t="s">
        <v>19</v>
      </c>
      <c r="N343" s="201" t="s">
        <v>42</v>
      </c>
      <c r="O343" s="65"/>
      <c r="P343" s="202">
        <f t="shared" si="91"/>
        <v>0</v>
      </c>
      <c r="Q343" s="202">
        <v>2559</v>
      </c>
      <c r="R343" s="202">
        <f t="shared" si="92"/>
        <v>12795</v>
      </c>
      <c r="S343" s="202">
        <v>0</v>
      </c>
      <c r="T343" s="203">
        <f t="shared" si="93"/>
        <v>0</v>
      </c>
      <c r="U343" s="35"/>
      <c r="V343" s="35"/>
      <c r="W343" s="35"/>
      <c r="X343" s="35"/>
      <c r="Y343" s="35"/>
      <c r="Z343" s="35"/>
      <c r="AA343" s="35"/>
      <c r="AB343" s="35"/>
      <c r="AC343" s="35"/>
      <c r="AD343" s="35"/>
      <c r="AE343" s="35"/>
      <c r="AR343" s="204" t="s">
        <v>169</v>
      </c>
      <c r="AT343" s="204" t="s">
        <v>164</v>
      </c>
      <c r="AU343" s="204" t="s">
        <v>78</v>
      </c>
      <c r="AY343" s="18" t="s">
        <v>162</v>
      </c>
      <c r="BE343" s="205">
        <f t="shared" si="94"/>
        <v>0</v>
      </c>
      <c r="BF343" s="205">
        <f t="shared" si="95"/>
        <v>0</v>
      </c>
      <c r="BG343" s="205">
        <f t="shared" si="96"/>
        <v>0</v>
      </c>
      <c r="BH343" s="205">
        <f t="shared" si="97"/>
        <v>0</v>
      </c>
      <c r="BI343" s="205">
        <f t="shared" si="98"/>
        <v>0</v>
      </c>
      <c r="BJ343" s="18" t="s">
        <v>78</v>
      </c>
      <c r="BK343" s="205">
        <f t="shared" si="99"/>
        <v>0</v>
      </c>
      <c r="BL343" s="18" t="s">
        <v>169</v>
      </c>
      <c r="BM343" s="204" t="s">
        <v>3745</v>
      </c>
    </row>
    <row r="344" spans="1:65" s="2" customFormat="1" ht="16.5" customHeight="1">
      <c r="A344" s="35"/>
      <c r="B344" s="36"/>
      <c r="C344" s="193" t="s">
        <v>1503</v>
      </c>
      <c r="D344" s="193" t="s">
        <v>164</v>
      </c>
      <c r="E344" s="194" t="s">
        <v>3292</v>
      </c>
      <c r="F344" s="195" t="s">
        <v>3746</v>
      </c>
      <c r="G344" s="196" t="s">
        <v>167</v>
      </c>
      <c r="H344" s="197">
        <v>6</v>
      </c>
      <c r="I344" s="198"/>
      <c r="J344" s="199">
        <f t="shared" si="90"/>
        <v>0</v>
      </c>
      <c r="K344" s="195" t="s">
        <v>19</v>
      </c>
      <c r="L344" s="40"/>
      <c r="M344" s="200" t="s">
        <v>19</v>
      </c>
      <c r="N344" s="201" t="s">
        <v>42</v>
      </c>
      <c r="O344" s="65"/>
      <c r="P344" s="202">
        <f t="shared" si="91"/>
        <v>0</v>
      </c>
      <c r="Q344" s="202">
        <v>450</v>
      </c>
      <c r="R344" s="202">
        <f t="shared" si="92"/>
        <v>2700</v>
      </c>
      <c r="S344" s="202">
        <v>0</v>
      </c>
      <c r="T344" s="203">
        <f t="shared" si="93"/>
        <v>0</v>
      </c>
      <c r="U344" s="35"/>
      <c r="V344" s="35"/>
      <c r="W344" s="35"/>
      <c r="X344" s="35"/>
      <c r="Y344" s="35"/>
      <c r="Z344" s="35"/>
      <c r="AA344" s="35"/>
      <c r="AB344" s="35"/>
      <c r="AC344" s="35"/>
      <c r="AD344" s="35"/>
      <c r="AE344" s="35"/>
      <c r="AR344" s="204" t="s">
        <v>169</v>
      </c>
      <c r="AT344" s="204" t="s">
        <v>164</v>
      </c>
      <c r="AU344" s="204" t="s">
        <v>78</v>
      </c>
      <c r="AY344" s="18" t="s">
        <v>162</v>
      </c>
      <c r="BE344" s="205">
        <f t="shared" si="94"/>
        <v>0</v>
      </c>
      <c r="BF344" s="205">
        <f t="shared" si="95"/>
        <v>0</v>
      </c>
      <c r="BG344" s="205">
        <f t="shared" si="96"/>
        <v>0</v>
      </c>
      <c r="BH344" s="205">
        <f t="shared" si="97"/>
        <v>0</v>
      </c>
      <c r="BI344" s="205">
        <f t="shared" si="98"/>
        <v>0</v>
      </c>
      <c r="BJ344" s="18" t="s">
        <v>78</v>
      </c>
      <c r="BK344" s="205">
        <f t="shared" si="99"/>
        <v>0</v>
      </c>
      <c r="BL344" s="18" t="s">
        <v>169</v>
      </c>
      <c r="BM344" s="204" t="s">
        <v>3747</v>
      </c>
    </row>
    <row r="345" spans="1:65" s="2" customFormat="1" ht="16.5" customHeight="1">
      <c r="A345" s="35"/>
      <c r="B345" s="36"/>
      <c r="C345" s="193" t="s">
        <v>1508</v>
      </c>
      <c r="D345" s="193" t="s">
        <v>164</v>
      </c>
      <c r="E345" s="194" t="s">
        <v>3467</v>
      </c>
      <c r="F345" s="195" t="s">
        <v>3468</v>
      </c>
      <c r="G345" s="196" t="s">
        <v>245</v>
      </c>
      <c r="H345" s="197">
        <v>3130</v>
      </c>
      <c r="I345" s="198"/>
      <c r="J345" s="199">
        <f t="shared" si="90"/>
        <v>0</v>
      </c>
      <c r="K345" s="195" t="s">
        <v>19</v>
      </c>
      <c r="L345" s="40"/>
      <c r="M345" s="200" t="s">
        <v>19</v>
      </c>
      <c r="N345" s="201" t="s">
        <v>42</v>
      </c>
      <c r="O345" s="65"/>
      <c r="P345" s="202">
        <f t="shared" si="91"/>
        <v>0</v>
      </c>
      <c r="Q345" s="202">
        <v>14.7</v>
      </c>
      <c r="R345" s="202">
        <f t="shared" si="92"/>
        <v>46011</v>
      </c>
      <c r="S345" s="202">
        <v>0</v>
      </c>
      <c r="T345" s="203">
        <f t="shared" si="93"/>
        <v>0</v>
      </c>
      <c r="U345" s="35"/>
      <c r="V345" s="35"/>
      <c r="W345" s="35"/>
      <c r="X345" s="35"/>
      <c r="Y345" s="35"/>
      <c r="Z345" s="35"/>
      <c r="AA345" s="35"/>
      <c r="AB345" s="35"/>
      <c r="AC345" s="35"/>
      <c r="AD345" s="35"/>
      <c r="AE345" s="35"/>
      <c r="AR345" s="204" t="s">
        <v>169</v>
      </c>
      <c r="AT345" s="204" t="s">
        <v>164</v>
      </c>
      <c r="AU345" s="204" t="s">
        <v>78</v>
      </c>
      <c r="AY345" s="18" t="s">
        <v>162</v>
      </c>
      <c r="BE345" s="205">
        <f t="shared" si="94"/>
        <v>0</v>
      </c>
      <c r="BF345" s="205">
        <f t="shared" si="95"/>
        <v>0</v>
      </c>
      <c r="BG345" s="205">
        <f t="shared" si="96"/>
        <v>0</v>
      </c>
      <c r="BH345" s="205">
        <f t="shared" si="97"/>
        <v>0</v>
      </c>
      <c r="BI345" s="205">
        <f t="shared" si="98"/>
        <v>0</v>
      </c>
      <c r="BJ345" s="18" t="s">
        <v>78</v>
      </c>
      <c r="BK345" s="205">
        <f t="shared" si="99"/>
        <v>0</v>
      </c>
      <c r="BL345" s="18" t="s">
        <v>169</v>
      </c>
      <c r="BM345" s="204" t="s">
        <v>1193</v>
      </c>
    </row>
    <row r="346" spans="1:65" s="2" customFormat="1" ht="16.5" customHeight="1">
      <c r="A346" s="35"/>
      <c r="B346" s="36"/>
      <c r="C346" s="193" t="s">
        <v>1512</v>
      </c>
      <c r="D346" s="193" t="s">
        <v>164</v>
      </c>
      <c r="E346" s="194" t="s">
        <v>3294</v>
      </c>
      <c r="F346" s="195" t="s">
        <v>3748</v>
      </c>
      <c r="G346" s="196" t="s">
        <v>245</v>
      </c>
      <c r="H346" s="197">
        <v>180</v>
      </c>
      <c r="I346" s="198"/>
      <c r="J346" s="199">
        <f t="shared" si="90"/>
        <v>0</v>
      </c>
      <c r="K346" s="195" t="s">
        <v>19</v>
      </c>
      <c r="L346" s="40"/>
      <c r="M346" s="200" t="s">
        <v>19</v>
      </c>
      <c r="N346" s="201" t="s">
        <v>42</v>
      </c>
      <c r="O346" s="65"/>
      <c r="P346" s="202">
        <f t="shared" si="91"/>
        <v>0</v>
      </c>
      <c r="Q346" s="202">
        <v>14</v>
      </c>
      <c r="R346" s="202">
        <f t="shared" si="92"/>
        <v>2520</v>
      </c>
      <c r="S346" s="202">
        <v>0</v>
      </c>
      <c r="T346" s="203">
        <f t="shared" si="93"/>
        <v>0</v>
      </c>
      <c r="U346" s="35"/>
      <c r="V346" s="35"/>
      <c r="W346" s="35"/>
      <c r="X346" s="35"/>
      <c r="Y346" s="35"/>
      <c r="Z346" s="35"/>
      <c r="AA346" s="35"/>
      <c r="AB346" s="35"/>
      <c r="AC346" s="35"/>
      <c r="AD346" s="35"/>
      <c r="AE346" s="35"/>
      <c r="AR346" s="204" t="s">
        <v>169</v>
      </c>
      <c r="AT346" s="204" t="s">
        <v>164</v>
      </c>
      <c r="AU346" s="204" t="s">
        <v>78</v>
      </c>
      <c r="AY346" s="18" t="s">
        <v>162</v>
      </c>
      <c r="BE346" s="205">
        <f t="shared" si="94"/>
        <v>0</v>
      </c>
      <c r="BF346" s="205">
        <f t="shared" si="95"/>
        <v>0</v>
      </c>
      <c r="BG346" s="205">
        <f t="shared" si="96"/>
        <v>0</v>
      </c>
      <c r="BH346" s="205">
        <f t="shared" si="97"/>
        <v>0</v>
      </c>
      <c r="BI346" s="205">
        <f t="shared" si="98"/>
        <v>0</v>
      </c>
      <c r="BJ346" s="18" t="s">
        <v>78</v>
      </c>
      <c r="BK346" s="205">
        <f t="shared" si="99"/>
        <v>0</v>
      </c>
      <c r="BL346" s="18" t="s">
        <v>169</v>
      </c>
      <c r="BM346" s="204" t="s">
        <v>3749</v>
      </c>
    </row>
    <row r="347" spans="1:65" s="2" customFormat="1" ht="16.5" customHeight="1">
      <c r="A347" s="35"/>
      <c r="B347" s="36"/>
      <c r="C347" s="193" t="s">
        <v>1516</v>
      </c>
      <c r="D347" s="193" t="s">
        <v>164</v>
      </c>
      <c r="E347" s="194" t="s">
        <v>3296</v>
      </c>
      <c r="F347" s="195" t="s">
        <v>3750</v>
      </c>
      <c r="G347" s="196" t="s">
        <v>245</v>
      </c>
      <c r="H347" s="197">
        <v>180</v>
      </c>
      <c r="I347" s="198"/>
      <c r="J347" s="199">
        <f t="shared" si="90"/>
        <v>0</v>
      </c>
      <c r="K347" s="195" t="s">
        <v>19</v>
      </c>
      <c r="L347" s="40"/>
      <c r="M347" s="200" t="s">
        <v>19</v>
      </c>
      <c r="N347" s="201" t="s">
        <v>42</v>
      </c>
      <c r="O347" s="65"/>
      <c r="P347" s="202">
        <f t="shared" si="91"/>
        <v>0</v>
      </c>
      <c r="Q347" s="202">
        <v>15</v>
      </c>
      <c r="R347" s="202">
        <f t="shared" si="92"/>
        <v>2700</v>
      </c>
      <c r="S347" s="202">
        <v>0</v>
      </c>
      <c r="T347" s="203">
        <f t="shared" si="93"/>
        <v>0</v>
      </c>
      <c r="U347" s="35"/>
      <c r="V347" s="35"/>
      <c r="W347" s="35"/>
      <c r="X347" s="35"/>
      <c r="Y347" s="35"/>
      <c r="Z347" s="35"/>
      <c r="AA347" s="35"/>
      <c r="AB347" s="35"/>
      <c r="AC347" s="35"/>
      <c r="AD347" s="35"/>
      <c r="AE347" s="35"/>
      <c r="AR347" s="204" t="s">
        <v>169</v>
      </c>
      <c r="AT347" s="204" t="s">
        <v>164</v>
      </c>
      <c r="AU347" s="204" t="s">
        <v>78</v>
      </c>
      <c r="AY347" s="18" t="s">
        <v>162</v>
      </c>
      <c r="BE347" s="205">
        <f t="shared" si="94"/>
        <v>0</v>
      </c>
      <c r="BF347" s="205">
        <f t="shared" si="95"/>
        <v>0</v>
      </c>
      <c r="BG347" s="205">
        <f t="shared" si="96"/>
        <v>0</v>
      </c>
      <c r="BH347" s="205">
        <f t="shared" si="97"/>
        <v>0</v>
      </c>
      <c r="BI347" s="205">
        <f t="shared" si="98"/>
        <v>0</v>
      </c>
      <c r="BJ347" s="18" t="s">
        <v>78</v>
      </c>
      <c r="BK347" s="205">
        <f t="shared" si="99"/>
        <v>0</v>
      </c>
      <c r="BL347" s="18" t="s">
        <v>169</v>
      </c>
      <c r="BM347" s="204" t="s">
        <v>3751</v>
      </c>
    </row>
    <row r="348" spans="1:65" s="2" customFormat="1" ht="16.5" customHeight="1">
      <c r="A348" s="35"/>
      <c r="B348" s="36"/>
      <c r="C348" s="193" t="s">
        <v>1520</v>
      </c>
      <c r="D348" s="193" t="s">
        <v>164</v>
      </c>
      <c r="E348" s="194" t="s">
        <v>3298</v>
      </c>
      <c r="F348" s="195" t="s">
        <v>3752</v>
      </c>
      <c r="G348" s="196" t="s">
        <v>245</v>
      </c>
      <c r="H348" s="197">
        <v>370</v>
      </c>
      <c r="I348" s="198"/>
      <c r="J348" s="199">
        <f t="shared" si="90"/>
        <v>0</v>
      </c>
      <c r="K348" s="195" t="s">
        <v>19</v>
      </c>
      <c r="L348" s="40"/>
      <c r="M348" s="200" t="s">
        <v>19</v>
      </c>
      <c r="N348" s="201" t="s">
        <v>42</v>
      </c>
      <c r="O348" s="65"/>
      <c r="P348" s="202">
        <f t="shared" si="91"/>
        <v>0</v>
      </c>
      <c r="Q348" s="202">
        <v>5</v>
      </c>
      <c r="R348" s="202">
        <f t="shared" si="92"/>
        <v>1850</v>
      </c>
      <c r="S348" s="202">
        <v>0</v>
      </c>
      <c r="T348" s="203">
        <f t="shared" si="93"/>
        <v>0</v>
      </c>
      <c r="U348" s="35"/>
      <c r="V348" s="35"/>
      <c r="W348" s="35"/>
      <c r="X348" s="35"/>
      <c r="Y348" s="35"/>
      <c r="Z348" s="35"/>
      <c r="AA348" s="35"/>
      <c r="AB348" s="35"/>
      <c r="AC348" s="35"/>
      <c r="AD348" s="35"/>
      <c r="AE348" s="35"/>
      <c r="AR348" s="204" t="s">
        <v>169</v>
      </c>
      <c r="AT348" s="204" t="s">
        <v>164</v>
      </c>
      <c r="AU348" s="204" t="s">
        <v>78</v>
      </c>
      <c r="AY348" s="18" t="s">
        <v>162</v>
      </c>
      <c r="BE348" s="205">
        <f t="shared" si="94"/>
        <v>0</v>
      </c>
      <c r="BF348" s="205">
        <f t="shared" si="95"/>
        <v>0</v>
      </c>
      <c r="BG348" s="205">
        <f t="shared" si="96"/>
        <v>0</v>
      </c>
      <c r="BH348" s="205">
        <f t="shared" si="97"/>
        <v>0</v>
      </c>
      <c r="BI348" s="205">
        <f t="shared" si="98"/>
        <v>0</v>
      </c>
      <c r="BJ348" s="18" t="s">
        <v>78</v>
      </c>
      <c r="BK348" s="205">
        <f t="shared" si="99"/>
        <v>0</v>
      </c>
      <c r="BL348" s="18" t="s">
        <v>169</v>
      </c>
      <c r="BM348" s="204" t="s">
        <v>3753</v>
      </c>
    </row>
    <row r="349" spans="1:65" s="2" customFormat="1" ht="16.5" customHeight="1">
      <c r="A349" s="35"/>
      <c r="B349" s="36"/>
      <c r="C349" s="193" t="s">
        <v>1524</v>
      </c>
      <c r="D349" s="193" t="s">
        <v>164</v>
      </c>
      <c r="E349" s="194" t="s">
        <v>3300</v>
      </c>
      <c r="F349" s="195" t="s">
        <v>3754</v>
      </c>
      <c r="G349" s="196" t="s">
        <v>245</v>
      </c>
      <c r="H349" s="197">
        <v>2400</v>
      </c>
      <c r="I349" s="198"/>
      <c r="J349" s="199">
        <f t="shared" si="90"/>
        <v>0</v>
      </c>
      <c r="K349" s="195" t="s">
        <v>19</v>
      </c>
      <c r="L349" s="40"/>
      <c r="M349" s="200" t="s">
        <v>19</v>
      </c>
      <c r="N349" s="201" t="s">
        <v>42</v>
      </c>
      <c r="O349" s="65"/>
      <c r="P349" s="202">
        <f t="shared" si="91"/>
        <v>0</v>
      </c>
      <c r="Q349" s="202">
        <v>7</v>
      </c>
      <c r="R349" s="202">
        <f t="shared" si="92"/>
        <v>16800</v>
      </c>
      <c r="S349" s="202">
        <v>0</v>
      </c>
      <c r="T349" s="203">
        <f t="shared" si="93"/>
        <v>0</v>
      </c>
      <c r="U349" s="35"/>
      <c r="V349" s="35"/>
      <c r="W349" s="35"/>
      <c r="X349" s="35"/>
      <c r="Y349" s="35"/>
      <c r="Z349" s="35"/>
      <c r="AA349" s="35"/>
      <c r="AB349" s="35"/>
      <c r="AC349" s="35"/>
      <c r="AD349" s="35"/>
      <c r="AE349" s="35"/>
      <c r="AR349" s="204" t="s">
        <v>169</v>
      </c>
      <c r="AT349" s="204" t="s">
        <v>164</v>
      </c>
      <c r="AU349" s="204" t="s">
        <v>78</v>
      </c>
      <c r="AY349" s="18" t="s">
        <v>162</v>
      </c>
      <c r="BE349" s="205">
        <f t="shared" si="94"/>
        <v>0</v>
      </c>
      <c r="BF349" s="205">
        <f t="shared" si="95"/>
        <v>0</v>
      </c>
      <c r="BG349" s="205">
        <f t="shared" si="96"/>
        <v>0</v>
      </c>
      <c r="BH349" s="205">
        <f t="shared" si="97"/>
        <v>0</v>
      </c>
      <c r="BI349" s="205">
        <f t="shared" si="98"/>
        <v>0</v>
      </c>
      <c r="BJ349" s="18" t="s">
        <v>78</v>
      </c>
      <c r="BK349" s="205">
        <f t="shared" si="99"/>
        <v>0</v>
      </c>
      <c r="BL349" s="18" t="s">
        <v>169</v>
      </c>
      <c r="BM349" s="204" t="s">
        <v>3755</v>
      </c>
    </row>
    <row r="350" spans="1:65" s="2" customFormat="1" ht="16.5" customHeight="1">
      <c r="A350" s="35"/>
      <c r="B350" s="36"/>
      <c r="C350" s="193" t="s">
        <v>1528</v>
      </c>
      <c r="D350" s="193" t="s">
        <v>164</v>
      </c>
      <c r="E350" s="194" t="s">
        <v>3472</v>
      </c>
      <c r="F350" s="195" t="s">
        <v>3473</v>
      </c>
      <c r="G350" s="196" t="s">
        <v>245</v>
      </c>
      <c r="H350" s="197">
        <v>171</v>
      </c>
      <c r="I350" s="198"/>
      <c r="J350" s="199">
        <f t="shared" si="90"/>
        <v>0</v>
      </c>
      <c r="K350" s="195" t="s">
        <v>19</v>
      </c>
      <c r="L350" s="40"/>
      <c r="M350" s="200" t="s">
        <v>19</v>
      </c>
      <c r="N350" s="201" t="s">
        <v>42</v>
      </c>
      <c r="O350" s="65"/>
      <c r="P350" s="202">
        <f t="shared" si="91"/>
        <v>0</v>
      </c>
      <c r="Q350" s="202">
        <v>29</v>
      </c>
      <c r="R350" s="202">
        <f t="shared" si="92"/>
        <v>4959</v>
      </c>
      <c r="S350" s="202">
        <v>0</v>
      </c>
      <c r="T350" s="203">
        <f t="shared" si="93"/>
        <v>0</v>
      </c>
      <c r="U350" s="35"/>
      <c r="V350" s="35"/>
      <c r="W350" s="35"/>
      <c r="X350" s="35"/>
      <c r="Y350" s="35"/>
      <c r="Z350" s="35"/>
      <c r="AA350" s="35"/>
      <c r="AB350" s="35"/>
      <c r="AC350" s="35"/>
      <c r="AD350" s="35"/>
      <c r="AE350" s="35"/>
      <c r="AR350" s="204" t="s">
        <v>169</v>
      </c>
      <c r="AT350" s="204" t="s">
        <v>164</v>
      </c>
      <c r="AU350" s="204" t="s">
        <v>78</v>
      </c>
      <c r="AY350" s="18" t="s">
        <v>162</v>
      </c>
      <c r="BE350" s="205">
        <f t="shared" si="94"/>
        <v>0</v>
      </c>
      <c r="BF350" s="205">
        <f t="shared" si="95"/>
        <v>0</v>
      </c>
      <c r="BG350" s="205">
        <f t="shared" si="96"/>
        <v>0</v>
      </c>
      <c r="BH350" s="205">
        <f t="shared" si="97"/>
        <v>0</v>
      </c>
      <c r="BI350" s="205">
        <f t="shared" si="98"/>
        <v>0</v>
      </c>
      <c r="BJ350" s="18" t="s">
        <v>78</v>
      </c>
      <c r="BK350" s="205">
        <f t="shared" si="99"/>
        <v>0</v>
      </c>
      <c r="BL350" s="18" t="s">
        <v>169</v>
      </c>
      <c r="BM350" s="204" t="s">
        <v>3756</v>
      </c>
    </row>
    <row r="351" spans="1:65" s="2" customFormat="1" ht="16.5" customHeight="1">
      <c r="A351" s="35"/>
      <c r="B351" s="36"/>
      <c r="C351" s="193" t="s">
        <v>1532</v>
      </c>
      <c r="D351" s="193" t="s">
        <v>164</v>
      </c>
      <c r="E351" s="194" t="s">
        <v>3302</v>
      </c>
      <c r="F351" s="195" t="s">
        <v>3757</v>
      </c>
      <c r="G351" s="196" t="s">
        <v>245</v>
      </c>
      <c r="H351" s="197">
        <v>171</v>
      </c>
      <c r="I351" s="198"/>
      <c r="J351" s="199">
        <f t="shared" si="90"/>
        <v>0</v>
      </c>
      <c r="K351" s="195" t="s">
        <v>19</v>
      </c>
      <c r="L351" s="40"/>
      <c r="M351" s="200" t="s">
        <v>19</v>
      </c>
      <c r="N351" s="201" t="s">
        <v>42</v>
      </c>
      <c r="O351" s="65"/>
      <c r="P351" s="202">
        <f t="shared" si="91"/>
        <v>0</v>
      </c>
      <c r="Q351" s="202">
        <v>27</v>
      </c>
      <c r="R351" s="202">
        <f t="shared" si="92"/>
        <v>4617</v>
      </c>
      <c r="S351" s="202">
        <v>0</v>
      </c>
      <c r="T351" s="203">
        <f t="shared" si="93"/>
        <v>0</v>
      </c>
      <c r="U351" s="35"/>
      <c r="V351" s="35"/>
      <c r="W351" s="35"/>
      <c r="X351" s="35"/>
      <c r="Y351" s="35"/>
      <c r="Z351" s="35"/>
      <c r="AA351" s="35"/>
      <c r="AB351" s="35"/>
      <c r="AC351" s="35"/>
      <c r="AD351" s="35"/>
      <c r="AE351" s="35"/>
      <c r="AR351" s="204" t="s">
        <v>169</v>
      </c>
      <c r="AT351" s="204" t="s">
        <v>164</v>
      </c>
      <c r="AU351" s="204" t="s">
        <v>78</v>
      </c>
      <c r="AY351" s="18" t="s">
        <v>162</v>
      </c>
      <c r="BE351" s="205">
        <f t="shared" si="94"/>
        <v>0</v>
      </c>
      <c r="BF351" s="205">
        <f t="shared" si="95"/>
        <v>0</v>
      </c>
      <c r="BG351" s="205">
        <f t="shared" si="96"/>
        <v>0</v>
      </c>
      <c r="BH351" s="205">
        <f t="shared" si="97"/>
        <v>0</v>
      </c>
      <c r="BI351" s="205">
        <f t="shared" si="98"/>
        <v>0</v>
      </c>
      <c r="BJ351" s="18" t="s">
        <v>78</v>
      </c>
      <c r="BK351" s="205">
        <f t="shared" si="99"/>
        <v>0</v>
      </c>
      <c r="BL351" s="18" t="s">
        <v>169</v>
      </c>
      <c r="BM351" s="204" t="s">
        <v>3758</v>
      </c>
    </row>
    <row r="352" spans="1:65" s="2" customFormat="1" ht="16.5" customHeight="1">
      <c r="A352" s="35"/>
      <c r="B352" s="36"/>
      <c r="C352" s="193" t="s">
        <v>1536</v>
      </c>
      <c r="D352" s="193" t="s">
        <v>164</v>
      </c>
      <c r="E352" s="194" t="s">
        <v>3475</v>
      </c>
      <c r="F352" s="195" t="s">
        <v>3476</v>
      </c>
      <c r="G352" s="196" t="s">
        <v>245</v>
      </c>
      <c r="H352" s="197">
        <v>1200</v>
      </c>
      <c r="I352" s="198"/>
      <c r="J352" s="199">
        <f t="shared" si="90"/>
        <v>0</v>
      </c>
      <c r="K352" s="195" t="s">
        <v>19</v>
      </c>
      <c r="L352" s="40"/>
      <c r="M352" s="200" t="s">
        <v>19</v>
      </c>
      <c r="N352" s="201" t="s">
        <v>42</v>
      </c>
      <c r="O352" s="65"/>
      <c r="P352" s="202">
        <f t="shared" si="91"/>
        <v>0</v>
      </c>
      <c r="Q352" s="202">
        <v>36.700000000000003</v>
      </c>
      <c r="R352" s="202">
        <f t="shared" si="92"/>
        <v>44040</v>
      </c>
      <c r="S352" s="202">
        <v>0</v>
      </c>
      <c r="T352" s="203">
        <f t="shared" si="93"/>
        <v>0</v>
      </c>
      <c r="U352" s="35"/>
      <c r="V352" s="35"/>
      <c r="W352" s="35"/>
      <c r="X352" s="35"/>
      <c r="Y352" s="35"/>
      <c r="Z352" s="35"/>
      <c r="AA352" s="35"/>
      <c r="AB352" s="35"/>
      <c r="AC352" s="35"/>
      <c r="AD352" s="35"/>
      <c r="AE352" s="35"/>
      <c r="AR352" s="204" t="s">
        <v>169</v>
      </c>
      <c r="AT352" s="204" t="s">
        <v>164</v>
      </c>
      <c r="AU352" s="204" t="s">
        <v>78</v>
      </c>
      <c r="AY352" s="18" t="s">
        <v>162</v>
      </c>
      <c r="BE352" s="205">
        <f t="shared" si="94"/>
        <v>0</v>
      </c>
      <c r="BF352" s="205">
        <f t="shared" si="95"/>
        <v>0</v>
      </c>
      <c r="BG352" s="205">
        <f t="shared" si="96"/>
        <v>0</v>
      </c>
      <c r="BH352" s="205">
        <f t="shared" si="97"/>
        <v>0</v>
      </c>
      <c r="BI352" s="205">
        <f t="shared" si="98"/>
        <v>0</v>
      </c>
      <c r="BJ352" s="18" t="s">
        <v>78</v>
      </c>
      <c r="BK352" s="205">
        <f t="shared" si="99"/>
        <v>0</v>
      </c>
      <c r="BL352" s="18" t="s">
        <v>169</v>
      </c>
      <c r="BM352" s="204" t="s">
        <v>3759</v>
      </c>
    </row>
    <row r="353" spans="1:65" s="2" customFormat="1" ht="16.5" customHeight="1">
      <c r="A353" s="35"/>
      <c r="B353" s="36"/>
      <c r="C353" s="193" t="s">
        <v>1540</v>
      </c>
      <c r="D353" s="193" t="s">
        <v>164</v>
      </c>
      <c r="E353" s="194" t="s">
        <v>3304</v>
      </c>
      <c r="F353" s="195" t="s">
        <v>3477</v>
      </c>
      <c r="G353" s="196" t="s">
        <v>245</v>
      </c>
      <c r="H353" s="197">
        <v>900</v>
      </c>
      <c r="I353" s="198"/>
      <c r="J353" s="199">
        <f t="shared" si="90"/>
        <v>0</v>
      </c>
      <c r="K353" s="195" t="s">
        <v>19</v>
      </c>
      <c r="L353" s="40"/>
      <c r="M353" s="200" t="s">
        <v>19</v>
      </c>
      <c r="N353" s="201" t="s">
        <v>42</v>
      </c>
      <c r="O353" s="65"/>
      <c r="P353" s="202">
        <f t="shared" si="91"/>
        <v>0</v>
      </c>
      <c r="Q353" s="202">
        <v>22</v>
      </c>
      <c r="R353" s="202">
        <f t="shared" si="92"/>
        <v>19800</v>
      </c>
      <c r="S353" s="202">
        <v>0</v>
      </c>
      <c r="T353" s="203">
        <f t="shared" si="93"/>
        <v>0</v>
      </c>
      <c r="U353" s="35"/>
      <c r="V353" s="35"/>
      <c r="W353" s="35"/>
      <c r="X353" s="35"/>
      <c r="Y353" s="35"/>
      <c r="Z353" s="35"/>
      <c r="AA353" s="35"/>
      <c r="AB353" s="35"/>
      <c r="AC353" s="35"/>
      <c r="AD353" s="35"/>
      <c r="AE353" s="35"/>
      <c r="AR353" s="204" t="s">
        <v>169</v>
      </c>
      <c r="AT353" s="204" t="s">
        <v>164</v>
      </c>
      <c r="AU353" s="204" t="s">
        <v>78</v>
      </c>
      <c r="AY353" s="18" t="s">
        <v>162</v>
      </c>
      <c r="BE353" s="205">
        <f t="shared" si="94"/>
        <v>0</v>
      </c>
      <c r="BF353" s="205">
        <f t="shared" si="95"/>
        <v>0</v>
      </c>
      <c r="BG353" s="205">
        <f t="shared" si="96"/>
        <v>0</v>
      </c>
      <c r="BH353" s="205">
        <f t="shared" si="97"/>
        <v>0</v>
      </c>
      <c r="BI353" s="205">
        <f t="shared" si="98"/>
        <v>0</v>
      </c>
      <c r="BJ353" s="18" t="s">
        <v>78</v>
      </c>
      <c r="BK353" s="205">
        <f t="shared" si="99"/>
        <v>0</v>
      </c>
      <c r="BL353" s="18" t="s">
        <v>169</v>
      </c>
      <c r="BM353" s="204" t="s">
        <v>3760</v>
      </c>
    </row>
    <row r="354" spans="1:65" s="2" customFormat="1" ht="16.5" customHeight="1">
      <c r="A354" s="35"/>
      <c r="B354" s="36"/>
      <c r="C354" s="193" t="s">
        <v>1544</v>
      </c>
      <c r="D354" s="193" t="s">
        <v>164</v>
      </c>
      <c r="E354" s="194" t="s">
        <v>3306</v>
      </c>
      <c r="F354" s="195" t="s">
        <v>3761</v>
      </c>
      <c r="G354" s="196" t="s">
        <v>245</v>
      </c>
      <c r="H354" s="197">
        <v>300</v>
      </c>
      <c r="I354" s="198"/>
      <c r="J354" s="199">
        <f t="shared" si="90"/>
        <v>0</v>
      </c>
      <c r="K354" s="195" t="s">
        <v>19</v>
      </c>
      <c r="L354" s="40"/>
      <c r="M354" s="200" t="s">
        <v>19</v>
      </c>
      <c r="N354" s="201" t="s">
        <v>42</v>
      </c>
      <c r="O354" s="65"/>
      <c r="P354" s="202">
        <f t="shared" si="91"/>
        <v>0</v>
      </c>
      <c r="Q354" s="202">
        <v>27</v>
      </c>
      <c r="R354" s="202">
        <f t="shared" si="92"/>
        <v>8100</v>
      </c>
      <c r="S354" s="202">
        <v>0</v>
      </c>
      <c r="T354" s="203">
        <f t="shared" si="93"/>
        <v>0</v>
      </c>
      <c r="U354" s="35"/>
      <c r="V354" s="35"/>
      <c r="W354" s="35"/>
      <c r="X354" s="35"/>
      <c r="Y354" s="35"/>
      <c r="Z354" s="35"/>
      <c r="AA354" s="35"/>
      <c r="AB354" s="35"/>
      <c r="AC354" s="35"/>
      <c r="AD354" s="35"/>
      <c r="AE354" s="35"/>
      <c r="AR354" s="204" t="s">
        <v>169</v>
      </c>
      <c r="AT354" s="204" t="s">
        <v>164</v>
      </c>
      <c r="AU354" s="204" t="s">
        <v>78</v>
      </c>
      <c r="AY354" s="18" t="s">
        <v>162</v>
      </c>
      <c r="BE354" s="205">
        <f t="shared" si="94"/>
        <v>0</v>
      </c>
      <c r="BF354" s="205">
        <f t="shared" si="95"/>
        <v>0</v>
      </c>
      <c r="BG354" s="205">
        <f t="shared" si="96"/>
        <v>0</v>
      </c>
      <c r="BH354" s="205">
        <f t="shared" si="97"/>
        <v>0</v>
      </c>
      <c r="BI354" s="205">
        <f t="shared" si="98"/>
        <v>0</v>
      </c>
      <c r="BJ354" s="18" t="s">
        <v>78</v>
      </c>
      <c r="BK354" s="205">
        <f t="shared" si="99"/>
        <v>0</v>
      </c>
      <c r="BL354" s="18" t="s">
        <v>169</v>
      </c>
      <c r="BM354" s="204" t="s">
        <v>3762</v>
      </c>
    </row>
    <row r="355" spans="1:65" s="2" customFormat="1" ht="16.5" customHeight="1">
      <c r="A355" s="35"/>
      <c r="B355" s="36"/>
      <c r="C355" s="193" t="s">
        <v>1548</v>
      </c>
      <c r="D355" s="193" t="s">
        <v>164</v>
      </c>
      <c r="E355" s="194" t="s">
        <v>3308</v>
      </c>
      <c r="F355" s="195" t="s">
        <v>3481</v>
      </c>
      <c r="G355" s="196" t="s">
        <v>2204</v>
      </c>
      <c r="H355" s="197">
        <v>500</v>
      </c>
      <c r="I355" s="198"/>
      <c r="J355" s="199">
        <f t="shared" si="90"/>
        <v>0</v>
      </c>
      <c r="K355" s="195" t="s">
        <v>19</v>
      </c>
      <c r="L355" s="40"/>
      <c r="M355" s="200" t="s">
        <v>19</v>
      </c>
      <c r="N355" s="201" t="s">
        <v>42</v>
      </c>
      <c r="O355" s="65"/>
      <c r="P355" s="202">
        <f t="shared" si="91"/>
        <v>0</v>
      </c>
      <c r="Q355" s="202">
        <v>23</v>
      </c>
      <c r="R355" s="202">
        <f t="shared" si="92"/>
        <v>11500</v>
      </c>
      <c r="S355" s="202">
        <v>0</v>
      </c>
      <c r="T355" s="203">
        <f t="shared" si="93"/>
        <v>0</v>
      </c>
      <c r="U355" s="35"/>
      <c r="V355" s="35"/>
      <c r="W355" s="35"/>
      <c r="X355" s="35"/>
      <c r="Y355" s="35"/>
      <c r="Z355" s="35"/>
      <c r="AA355" s="35"/>
      <c r="AB355" s="35"/>
      <c r="AC355" s="35"/>
      <c r="AD355" s="35"/>
      <c r="AE355" s="35"/>
      <c r="AR355" s="204" t="s">
        <v>169</v>
      </c>
      <c r="AT355" s="204" t="s">
        <v>164</v>
      </c>
      <c r="AU355" s="204" t="s">
        <v>78</v>
      </c>
      <c r="AY355" s="18" t="s">
        <v>162</v>
      </c>
      <c r="BE355" s="205">
        <f t="shared" si="94"/>
        <v>0</v>
      </c>
      <c r="BF355" s="205">
        <f t="shared" si="95"/>
        <v>0</v>
      </c>
      <c r="BG355" s="205">
        <f t="shared" si="96"/>
        <v>0</v>
      </c>
      <c r="BH355" s="205">
        <f t="shared" si="97"/>
        <v>0</v>
      </c>
      <c r="BI355" s="205">
        <f t="shared" si="98"/>
        <v>0</v>
      </c>
      <c r="BJ355" s="18" t="s">
        <v>78</v>
      </c>
      <c r="BK355" s="205">
        <f t="shared" si="99"/>
        <v>0</v>
      </c>
      <c r="BL355" s="18" t="s">
        <v>169</v>
      </c>
      <c r="BM355" s="204" t="s">
        <v>3763</v>
      </c>
    </row>
    <row r="356" spans="1:65" s="2" customFormat="1" ht="16.5" customHeight="1">
      <c r="A356" s="35"/>
      <c r="B356" s="36"/>
      <c r="C356" s="193" t="s">
        <v>1554</v>
      </c>
      <c r="D356" s="193" t="s">
        <v>164</v>
      </c>
      <c r="E356" s="194" t="s">
        <v>3310</v>
      </c>
      <c r="F356" s="195" t="s">
        <v>3482</v>
      </c>
      <c r="G356" s="196" t="s">
        <v>2204</v>
      </c>
      <c r="H356" s="197">
        <v>500</v>
      </c>
      <c r="I356" s="198"/>
      <c r="J356" s="199">
        <f t="shared" si="90"/>
        <v>0</v>
      </c>
      <c r="K356" s="195" t="s">
        <v>19</v>
      </c>
      <c r="L356" s="40"/>
      <c r="M356" s="200" t="s">
        <v>19</v>
      </c>
      <c r="N356" s="201" t="s">
        <v>42</v>
      </c>
      <c r="O356" s="65"/>
      <c r="P356" s="202">
        <f t="shared" si="91"/>
        <v>0</v>
      </c>
      <c r="Q356" s="202">
        <v>19</v>
      </c>
      <c r="R356" s="202">
        <f t="shared" si="92"/>
        <v>9500</v>
      </c>
      <c r="S356" s="202">
        <v>0</v>
      </c>
      <c r="T356" s="203">
        <f t="shared" si="93"/>
        <v>0</v>
      </c>
      <c r="U356" s="35"/>
      <c r="V356" s="35"/>
      <c r="W356" s="35"/>
      <c r="X356" s="35"/>
      <c r="Y356" s="35"/>
      <c r="Z356" s="35"/>
      <c r="AA356" s="35"/>
      <c r="AB356" s="35"/>
      <c r="AC356" s="35"/>
      <c r="AD356" s="35"/>
      <c r="AE356" s="35"/>
      <c r="AR356" s="204" t="s">
        <v>169</v>
      </c>
      <c r="AT356" s="204" t="s">
        <v>164</v>
      </c>
      <c r="AU356" s="204" t="s">
        <v>78</v>
      </c>
      <c r="AY356" s="18" t="s">
        <v>162</v>
      </c>
      <c r="BE356" s="205">
        <f t="shared" si="94"/>
        <v>0</v>
      </c>
      <c r="BF356" s="205">
        <f t="shared" si="95"/>
        <v>0</v>
      </c>
      <c r="BG356" s="205">
        <f t="shared" si="96"/>
        <v>0</v>
      </c>
      <c r="BH356" s="205">
        <f t="shared" si="97"/>
        <v>0</v>
      </c>
      <c r="BI356" s="205">
        <f t="shared" si="98"/>
        <v>0</v>
      </c>
      <c r="BJ356" s="18" t="s">
        <v>78</v>
      </c>
      <c r="BK356" s="205">
        <f t="shared" si="99"/>
        <v>0</v>
      </c>
      <c r="BL356" s="18" t="s">
        <v>169</v>
      </c>
      <c r="BM356" s="204" t="s">
        <v>3764</v>
      </c>
    </row>
    <row r="357" spans="1:65" s="2" customFormat="1" ht="16.5" customHeight="1">
      <c r="A357" s="35"/>
      <c r="B357" s="36"/>
      <c r="C357" s="193" t="s">
        <v>1560</v>
      </c>
      <c r="D357" s="193" t="s">
        <v>164</v>
      </c>
      <c r="E357" s="194" t="s">
        <v>3483</v>
      </c>
      <c r="F357" s="195" t="s">
        <v>3484</v>
      </c>
      <c r="G357" s="196" t="s">
        <v>2204</v>
      </c>
      <c r="H357" s="197">
        <v>35</v>
      </c>
      <c r="I357" s="198"/>
      <c r="J357" s="199">
        <f t="shared" si="90"/>
        <v>0</v>
      </c>
      <c r="K357" s="195" t="s">
        <v>19</v>
      </c>
      <c r="L357" s="40"/>
      <c r="M357" s="200" t="s">
        <v>19</v>
      </c>
      <c r="N357" s="201" t="s">
        <v>42</v>
      </c>
      <c r="O357" s="65"/>
      <c r="P357" s="202">
        <f t="shared" si="91"/>
        <v>0</v>
      </c>
      <c r="Q357" s="202">
        <v>44.12</v>
      </c>
      <c r="R357" s="202">
        <f t="shared" si="92"/>
        <v>1544.1999999999998</v>
      </c>
      <c r="S357" s="202">
        <v>0</v>
      </c>
      <c r="T357" s="203">
        <f t="shared" si="93"/>
        <v>0</v>
      </c>
      <c r="U357" s="35"/>
      <c r="V357" s="35"/>
      <c r="W357" s="35"/>
      <c r="X357" s="35"/>
      <c r="Y357" s="35"/>
      <c r="Z357" s="35"/>
      <c r="AA357" s="35"/>
      <c r="AB357" s="35"/>
      <c r="AC357" s="35"/>
      <c r="AD357" s="35"/>
      <c r="AE357" s="35"/>
      <c r="AR357" s="204" t="s">
        <v>169</v>
      </c>
      <c r="AT357" s="204" t="s">
        <v>164</v>
      </c>
      <c r="AU357" s="204" t="s">
        <v>78</v>
      </c>
      <c r="AY357" s="18" t="s">
        <v>162</v>
      </c>
      <c r="BE357" s="205">
        <f t="shared" si="94"/>
        <v>0</v>
      </c>
      <c r="BF357" s="205">
        <f t="shared" si="95"/>
        <v>0</v>
      </c>
      <c r="BG357" s="205">
        <f t="shared" si="96"/>
        <v>0</v>
      </c>
      <c r="BH357" s="205">
        <f t="shared" si="97"/>
        <v>0</v>
      </c>
      <c r="BI357" s="205">
        <f t="shared" si="98"/>
        <v>0</v>
      </c>
      <c r="BJ357" s="18" t="s">
        <v>78</v>
      </c>
      <c r="BK357" s="205">
        <f t="shared" si="99"/>
        <v>0</v>
      </c>
      <c r="BL357" s="18" t="s">
        <v>169</v>
      </c>
      <c r="BM357" s="204" t="s">
        <v>3765</v>
      </c>
    </row>
    <row r="358" spans="1:65" s="2" customFormat="1" ht="16.5" customHeight="1">
      <c r="A358" s="35"/>
      <c r="B358" s="36"/>
      <c r="C358" s="193" t="s">
        <v>1567</v>
      </c>
      <c r="D358" s="193" t="s">
        <v>164</v>
      </c>
      <c r="E358" s="194" t="s">
        <v>3312</v>
      </c>
      <c r="F358" s="195" t="s">
        <v>3485</v>
      </c>
      <c r="G358" s="196" t="s">
        <v>2204</v>
      </c>
      <c r="H358" s="197">
        <v>35</v>
      </c>
      <c r="I358" s="198"/>
      <c r="J358" s="199">
        <f t="shared" si="90"/>
        <v>0</v>
      </c>
      <c r="K358" s="195" t="s">
        <v>19</v>
      </c>
      <c r="L358" s="40"/>
      <c r="M358" s="200" t="s">
        <v>19</v>
      </c>
      <c r="N358" s="201" t="s">
        <v>42</v>
      </c>
      <c r="O358" s="65"/>
      <c r="P358" s="202">
        <f t="shared" si="91"/>
        <v>0</v>
      </c>
      <c r="Q358" s="202">
        <v>7</v>
      </c>
      <c r="R358" s="202">
        <f t="shared" si="92"/>
        <v>245</v>
      </c>
      <c r="S358" s="202">
        <v>0</v>
      </c>
      <c r="T358" s="203">
        <f t="shared" si="93"/>
        <v>0</v>
      </c>
      <c r="U358" s="35"/>
      <c r="V358" s="35"/>
      <c r="W358" s="35"/>
      <c r="X358" s="35"/>
      <c r="Y358" s="35"/>
      <c r="Z358" s="35"/>
      <c r="AA358" s="35"/>
      <c r="AB358" s="35"/>
      <c r="AC358" s="35"/>
      <c r="AD358" s="35"/>
      <c r="AE358" s="35"/>
      <c r="AR358" s="204" t="s">
        <v>169</v>
      </c>
      <c r="AT358" s="204" t="s">
        <v>164</v>
      </c>
      <c r="AU358" s="204" t="s">
        <v>78</v>
      </c>
      <c r="AY358" s="18" t="s">
        <v>162</v>
      </c>
      <c r="BE358" s="205">
        <f t="shared" si="94"/>
        <v>0</v>
      </c>
      <c r="BF358" s="205">
        <f t="shared" si="95"/>
        <v>0</v>
      </c>
      <c r="BG358" s="205">
        <f t="shared" si="96"/>
        <v>0</v>
      </c>
      <c r="BH358" s="205">
        <f t="shared" si="97"/>
        <v>0</v>
      </c>
      <c r="BI358" s="205">
        <f t="shared" si="98"/>
        <v>0</v>
      </c>
      <c r="BJ358" s="18" t="s">
        <v>78</v>
      </c>
      <c r="BK358" s="205">
        <f t="shared" si="99"/>
        <v>0</v>
      </c>
      <c r="BL358" s="18" t="s">
        <v>169</v>
      </c>
      <c r="BM358" s="204" t="s">
        <v>3766</v>
      </c>
    </row>
    <row r="359" spans="1:65" s="2" customFormat="1" ht="16.5" customHeight="1">
      <c r="A359" s="35"/>
      <c r="B359" s="36"/>
      <c r="C359" s="193" t="s">
        <v>1572</v>
      </c>
      <c r="D359" s="193" t="s">
        <v>164</v>
      </c>
      <c r="E359" s="194" t="s">
        <v>3767</v>
      </c>
      <c r="F359" s="195" t="s">
        <v>3768</v>
      </c>
      <c r="G359" s="196" t="s">
        <v>2204</v>
      </c>
      <c r="H359" s="197">
        <v>1</v>
      </c>
      <c r="I359" s="198"/>
      <c r="J359" s="199">
        <f t="shared" si="90"/>
        <v>0</v>
      </c>
      <c r="K359" s="195" t="s">
        <v>19</v>
      </c>
      <c r="L359" s="40"/>
      <c r="M359" s="200" t="s">
        <v>19</v>
      </c>
      <c r="N359" s="201" t="s">
        <v>42</v>
      </c>
      <c r="O359" s="65"/>
      <c r="P359" s="202">
        <f t="shared" si="91"/>
        <v>0</v>
      </c>
      <c r="Q359" s="202">
        <v>482</v>
      </c>
      <c r="R359" s="202">
        <f t="shared" si="92"/>
        <v>482</v>
      </c>
      <c r="S359" s="202">
        <v>0</v>
      </c>
      <c r="T359" s="203">
        <f t="shared" si="93"/>
        <v>0</v>
      </c>
      <c r="U359" s="35"/>
      <c r="V359" s="35"/>
      <c r="W359" s="35"/>
      <c r="X359" s="35"/>
      <c r="Y359" s="35"/>
      <c r="Z359" s="35"/>
      <c r="AA359" s="35"/>
      <c r="AB359" s="35"/>
      <c r="AC359" s="35"/>
      <c r="AD359" s="35"/>
      <c r="AE359" s="35"/>
      <c r="AR359" s="204" t="s">
        <v>169</v>
      </c>
      <c r="AT359" s="204" t="s">
        <v>164</v>
      </c>
      <c r="AU359" s="204" t="s">
        <v>78</v>
      </c>
      <c r="AY359" s="18" t="s">
        <v>162</v>
      </c>
      <c r="BE359" s="205">
        <f t="shared" si="94"/>
        <v>0</v>
      </c>
      <c r="BF359" s="205">
        <f t="shared" si="95"/>
        <v>0</v>
      </c>
      <c r="BG359" s="205">
        <f t="shared" si="96"/>
        <v>0</v>
      </c>
      <c r="BH359" s="205">
        <f t="shared" si="97"/>
        <v>0</v>
      </c>
      <c r="BI359" s="205">
        <f t="shared" si="98"/>
        <v>0</v>
      </c>
      <c r="BJ359" s="18" t="s">
        <v>78</v>
      </c>
      <c r="BK359" s="205">
        <f t="shared" si="99"/>
        <v>0</v>
      </c>
      <c r="BL359" s="18" t="s">
        <v>169</v>
      </c>
      <c r="BM359" s="204" t="s">
        <v>3769</v>
      </c>
    </row>
    <row r="360" spans="1:65" s="2" customFormat="1" ht="16.5" customHeight="1">
      <c r="A360" s="35"/>
      <c r="B360" s="36"/>
      <c r="C360" s="193" t="s">
        <v>1575</v>
      </c>
      <c r="D360" s="193" t="s">
        <v>164</v>
      </c>
      <c r="E360" s="194" t="s">
        <v>3770</v>
      </c>
      <c r="F360" s="195" t="s">
        <v>3771</v>
      </c>
      <c r="G360" s="196" t="s">
        <v>2204</v>
      </c>
      <c r="H360" s="197">
        <v>37</v>
      </c>
      <c r="I360" s="198"/>
      <c r="J360" s="199">
        <f t="shared" si="90"/>
        <v>0</v>
      </c>
      <c r="K360" s="195" t="s">
        <v>19</v>
      </c>
      <c r="L360" s="40"/>
      <c r="M360" s="200" t="s">
        <v>19</v>
      </c>
      <c r="N360" s="201" t="s">
        <v>42</v>
      </c>
      <c r="O360" s="65"/>
      <c r="P360" s="202">
        <f t="shared" si="91"/>
        <v>0</v>
      </c>
      <c r="Q360" s="202">
        <v>28.4</v>
      </c>
      <c r="R360" s="202">
        <f t="shared" si="92"/>
        <v>1050.8</v>
      </c>
      <c r="S360" s="202">
        <v>0</v>
      </c>
      <c r="T360" s="203">
        <f t="shared" si="93"/>
        <v>0</v>
      </c>
      <c r="U360" s="35"/>
      <c r="V360" s="35"/>
      <c r="W360" s="35"/>
      <c r="X360" s="35"/>
      <c r="Y360" s="35"/>
      <c r="Z360" s="35"/>
      <c r="AA360" s="35"/>
      <c r="AB360" s="35"/>
      <c r="AC360" s="35"/>
      <c r="AD360" s="35"/>
      <c r="AE360" s="35"/>
      <c r="AR360" s="204" t="s">
        <v>169</v>
      </c>
      <c r="AT360" s="204" t="s">
        <v>164</v>
      </c>
      <c r="AU360" s="204" t="s">
        <v>78</v>
      </c>
      <c r="AY360" s="18" t="s">
        <v>162</v>
      </c>
      <c r="BE360" s="205">
        <f t="shared" si="94"/>
        <v>0</v>
      </c>
      <c r="BF360" s="205">
        <f t="shared" si="95"/>
        <v>0</v>
      </c>
      <c r="BG360" s="205">
        <f t="shared" si="96"/>
        <v>0</v>
      </c>
      <c r="BH360" s="205">
        <f t="shared" si="97"/>
        <v>0</v>
      </c>
      <c r="BI360" s="205">
        <f t="shared" si="98"/>
        <v>0</v>
      </c>
      <c r="BJ360" s="18" t="s">
        <v>78</v>
      </c>
      <c r="BK360" s="205">
        <f t="shared" si="99"/>
        <v>0</v>
      </c>
      <c r="BL360" s="18" t="s">
        <v>169</v>
      </c>
      <c r="BM360" s="204" t="s">
        <v>3772</v>
      </c>
    </row>
    <row r="361" spans="1:65" s="2" customFormat="1" ht="16.5" customHeight="1">
      <c r="A361" s="35"/>
      <c r="B361" s="36"/>
      <c r="C361" s="193" t="s">
        <v>1580</v>
      </c>
      <c r="D361" s="193" t="s">
        <v>164</v>
      </c>
      <c r="E361" s="194" t="s">
        <v>3773</v>
      </c>
      <c r="F361" s="195" t="s">
        <v>3774</v>
      </c>
      <c r="G361" s="196" t="s">
        <v>2204</v>
      </c>
      <c r="H361" s="197">
        <v>37</v>
      </c>
      <c r="I361" s="198"/>
      <c r="J361" s="199">
        <f t="shared" si="90"/>
        <v>0</v>
      </c>
      <c r="K361" s="195" t="s">
        <v>19</v>
      </c>
      <c r="L361" s="40"/>
      <c r="M361" s="200" t="s">
        <v>19</v>
      </c>
      <c r="N361" s="201" t="s">
        <v>42</v>
      </c>
      <c r="O361" s="65"/>
      <c r="P361" s="202">
        <f t="shared" si="91"/>
        <v>0</v>
      </c>
      <c r="Q361" s="202">
        <v>28.4</v>
      </c>
      <c r="R361" s="202">
        <f t="shared" si="92"/>
        <v>1050.8</v>
      </c>
      <c r="S361" s="202">
        <v>0</v>
      </c>
      <c r="T361" s="203">
        <f t="shared" si="93"/>
        <v>0</v>
      </c>
      <c r="U361" s="35"/>
      <c r="V361" s="35"/>
      <c r="W361" s="35"/>
      <c r="X361" s="35"/>
      <c r="Y361" s="35"/>
      <c r="Z361" s="35"/>
      <c r="AA361" s="35"/>
      <c r="AB361" s="35"/>
      <c r="AC361" s="35"/>
      <c r="AD361" s="35"/>
      <c r="AE361" s="35"/>
      <c r="AR361" s="204" t="s">
        <v>169</v>
      </c>
      <c r="AT361" s="204" t="s">
        <v>164</v>
      </c>
      <c r="AU361" s="204" t="s">
        <v>78</v>
      </c>
      <c r="AY361" s="18" t="s">
        <v>162</v>
      </c>
      <c r="BE361" s="205">
        <f t="shared" si="94"/>
        <v>0</v>
      </c>
      <c r="BF361" s="205">
        <f t="shared" si="95"/>
        <v>0</v>
      </c>
      <c r="BG361" s="205">
        <f t="shared" si="96"/>
        <v>0</v>
      </c>
      <c r="BH361" s="205">
        <f t="shared" si="97"/>
        <v>0</v>
      </c>
      <c r="BI361" s="205">
        <f t="shared" si="98"/>
        <v>0</v>
      </c>
      <c r="BJ361" s="18" t="s">
        <v>78</v>
      </c>
      <c r="BK361" s="205">
        <f t="shared" si="99"/>
        <v>0</v>
      </c>
      <c r="BL361" s="18" t="s">
        <v>169</v>
      </c>
      <c r="BM361" s="204" t="s">
        <v>3775</v>
      </c>
    </row>
    <row r="362" spans="1:65" s="2" customFormat="1" ht="16.5" customHeight="1">
      <c r="A362" s="35"/>
      <c r="B362" s="36"/>
      <c r="C362" s="193" t="s">
        <v>1586</v>
      </c>
      <c r="D362" s="193" t="s">
        <v>164</v>
      </c>
      <c r="E362" s="194" t="s">
        <v>3776</v>
      </c>
      <c r="F362" s="195" t="s">
        <v>3777</v>
      </c>
      <c r="G362" s="196" t="s">
        <v>2204</v>
      </c>
      <c r="H362" s="197">
        <v>1</v>
      </c>
      <c r="I362" s="198"/>
      <c r="J362" s="199">
        <f t="shared" si="90"/>
        <v>0</v>
      </c>
      <c r="K362" s="195" t="s">
        <v>19</v>
      </c>
      <c r="L362" s="40"/>
      <c r="M362" s="200" t="s">
        <v>19</v>
      </c>
      <c r="N362" s="201" t="s">
        <v>42</v>
      </c>
      <c r="O362" s="65"/>
      <c r="P362" s="202">
        <f t="shared" si="91"/>
        <v>0</v>
      </c>
      <c r="Q362" s="202">
        <v>1420</v>
      </c>
      <c r="R362" s="202">
        <f t="shared" si="92"/>
        <v>1420</v>
      </c>
      <c r="S362" s="202">
        <v>0</v>
      </c>
      <c r="T362" s="203">
        <f t="shared" si="93"/>
        <v>0</v>
      </c>
      <c r="U362" s="35"/>
      <c r="V362" s="35"/>
      <c r="W362" s="35"/>
      <c r="X362" s="35"/>
      <c r="Y362" s="35"/>
      <c r="Z362" s="35"/>
      <c r="AA362" s="35"/>
      <c r="AB362" s="35"/>
      <c r="AC362" s="35"/>
      <c r="AD362" s="35"/>
      <c r="AE362" s="35"/>
      <c r="AR362" s="204" t="s">
        <v>169</v>
      </c>
      <c r="AT362" s="204" t="s">
        <v>164</v>
      </c>
      <c r="AU362" s="204" t="s">
        <v>78</v>
      </c>
      <c r="AY362" s="18" t="s">
        <v>162</v>
      </c>
      <c r="BE362" s="205">
        <f t="shared" si="94"/>
        <v>0</v>
      </c>
      <c r="BF362" s="205">
        <f t="shared" si="95"/>
        <v>0</v>
      </c>
      <c r="BG362" s="205">
        <f t="shared" si="96"/>
        <v>0</v>
      </c>
      <c r="BH362" s="205">
        <f t="shared" si="97"/>
        <v>0</v>
      </c>
      <c r="BI362" s="205">
        <f t="shared" si="98"/>
        <v>0</v>
      </c>
      <c r="BJ362" s="18" t="s">
        <v>78</v>
      </c>
      <c r="BK362" s="205">
        <f t="shared" si="99"/>
        <v>0</v>
      </c>
      <c r="BL362" s="18" t="s">
        <v>169</v>
      </c>
      <c r="BM362" s="204" t="s">
        <v>3778</v>
      </c>
    </row>
    <row r="363" spans="1:65" s="2" customFormat="1" ht="16.5" customHeight="1">
      <c r="A363" s="35"/>
      <c r="B363" s="36"/>
      <c r="C363" s="193" t="s">
        <v>1590</v>
      </c>
      <c r="D363" s="193" t="s">
        <v>164</v>
      </c>
      <c r="E363" s="194" t="s">
        <v>3314</v>
      </c>
      <c r="F363" s="195" t="s">
        <v>3488</v>
      </c>
      <c r="G363" s="196" t="s">
        <v>167</v>
      </c>
      <c r="H363" s="197">
        <v>24</v>
      </c>
      <c r="I363" s="198"/>
      <c r="J363" s="199">
        <f t="shared" si="90"/>
        <v>0</v>
      </c>
      <c r="K363" s="195" t="s">
        <v>19</v>
      </c>
      <c r="L363" s="40"/>
      <c r="M363" s="200" t="s">
        <v>19</v>
      </c>
      <c r="N363" s="201" t="s">
        <v>42</v>
      </c>
      <c r="O363" s="65"/>
      <c r="P363" s="202">
        <f t="shared" si="91"/>
        <v>0</v>
      </c>
      <c r="Q363" s="202">
        <v>450</v>
      </c>
      <c r="R363" s="202">
        <f t="shared" si="92"/>
        <v>10800</v>
      </c>
      <c r="S363" s="202">
        <v>0</v>
      </c>
      <c r="T363" s="203">
        <f t="shared" si="93"/>
        <v>0</v>
      </c>
      <c r="U363" s="35"/>
      <c r="V363" s="35"/>
      <c r="W363" s="35"/>
      <c r="X363" s="35"/>
      <c r="Y363" s="35"/>
      <c r="Z363" s="35"/>
      <c r="AA363" s="35"/>
      <c r="AB363" s="35"/>
      <c r="AC363" s="35"/>
      <c r="AD363" s="35"/>
      <c r="AE363" s="35"/>
      <c r="AR363" s="204" t="s">
        <v>169</v>
      </c>
      <c r="AT363" s="204" t="s">
        <v>164</v>
      </c>
      <c r="AU363" s="204" t="s">
        <v>78</v>
      </c>
      <c r="AY363" s="18" t="s">
        <v>162</v>
      </c>
      <c r="BE363" s="205">
        <f t="shared" si="94"/>
        <v>0</v>
      </c>
      <c r="BF363" s="205">
        <f t="shared" si="95"/>
        <v>0</v>
      </c>
      <c r="BG363" s="205">
        <f t="shared" si="96"/>
        <v>0</v>
      </c>
      <c r="BH363" s="205">
        <f t="shared" si="97"/>
        <v>0</v>
      </c>
      <c r="BI363" s="205">
        <f t="shared" si="98"/>
        <v>0</v>
      </c>
      <c r="BJ363" s="18" t="s">
        <v>78</v>
      </c>
      <c r="BK363" s="205">
        <f t="shared" si="99"/>
        <v>0</v>
      </c>
      <c r="BL363" s="18" t="s">
        <v>169</v>
      </c>
      <c r="BM363" s="204" t="s">
        <v>3779</v>
      </c>
    </row>
    <row r="364" spans="1:65" s="2" customFormat="1" ht="33" customHeight="1">
      <c r="A364" s="35"/>
      <c r="B364" s="36"/>
      <c r="C364" s="193" t="s">
        <v>1594</v>
      </c>
      <c r="D364" s="193" t="s">
        <v>164</v>
      </c>
      <c r="E364" s="194" t="s">
        <v>3316</v>
      </c>
      <c r="F364" s="195" t="s">
        <v>3489</v>
      </c>
      <c r="G364" s="196" t="s">
        <v>2204</v>
      </c>
      <c r="H364" s="197">
        <v>1</v>
      </c>
      <c r="I364" s="198"/>
      <c r="J364" s="199">
        <f t="shared" si="90"/>
        <v>0</v>
      </c>
      <c r="K364" s="195" t="s">
        <v>19</v>
      </c>
      <c r="L364" s="40"/>
      <c r="M364" s="200" t="s">
        <v>19</v>
      </c>
      <c r="N364" s="201" t="s">
        <v>42</v>
      </c>
      <c r="O364" s="65"/>
      <c r="P364" s="202">
        <f t="shared" si="91"/>
        <v>0</v>
      </c>
      <c r="Q364" s="202">
        <v>12800</v>
      </c>
      <c r="R364" s="202">
        <f t="shared" si="92"/>
        <v>12800</v>
      </c>
      <c r="S364" s="202">
        <v>0</v>
      </c>
      <c r="T364" s="203">
        <f t="shared" si="93"/>
        <v>0</v>
      </c>
      <c r="U364" s="35"/>
      <c r="V364" s="35"/>
      <c r="W364" s="35"/>
      <c r="X364" s="35"/>
      <c r="Y364" s="35"/>
      <c r="Z364" s="35"/>
      <c r="AA364" s="35"/>
      <c r="AB364" s="35"/>
      <c r="AC364" s="35"/>
      <c r="AD364" s="35"/>
      <c r="AE364" s="35"/>
      <c r="AR364" s="204" t="s">
        <v>169</v>
      </c>
      <c r="AT364" s="204" t="s">
        <v>164</v>
      </c>
      <c r="AU364" s="204" t="s">
        <v>78</v>
      </c>
      <c r="AY364" s="18" t="s">
        <v>162</v>
      </c>
      <c r="BE364" s="205">
        <f t="shared" si="94"/>
        <v>0</v>
      </c>
      <c r="BF364" s="205">
        <f t="shared" si="95"/>
        <v>0</v>
      </c>
      <c r="BG364" s="205">
        <f t="shared" si="96"/>
        <v>0</v>
      </c>
      <c r="BH364" s="205">
        <f t="shared" si="97"/>
        <v>0</v>
      </c>
      <c r="BI364" s="205">
        <f t="shared" si="98"/>
        <v>0</v>
      </c>
      <c r="BJ364" s="18" t="s">
        <v>78</v>
      </c>
      <c r="BK364" s="205">
        <f t="shared" si="99"/>
        <v>0</v>
      </c>
      <c r="BL364" s="18" t="s">
        <v>169</v>
      </c>
      <c r="BM364" s="204" t="s">
        <v>3780</v>
      </c>
    </row>
    <row r="365" spans="1:65" s="2" customFormat="1" ht="33" customHeight="1">
      <c r="A365" s="35"/>
      <c r="B365" s="36"/>
      <c r="C365" s="193" t="s">
        <v>1600</v>
      </c>
      <c r="D365" s="193" t="s">
        <v>164</v>
      </c>
      <c r="E365" s="194" t="s">
        <v>3318</v>
      </c>
      <c r="F365" s="195" t="s">
        <v>3490</v>
      </c>
      <c r="G365" s="196" t="s">
        <v>2204</v>
      </c>
      <c r="H365" s="197">
        <v>1</v>
      </c>
      <c r="I365" s="198"/>
      <c r="J365" s="199">
        <f t="shared" si="90"/>
        <v>0</v>
      </c>
      <c r="K365" s="195" t="s">
        <v>19</v>
      </c>
      <c r="L365" s="40"/>
      <c r="M365" s="200" t="s">
        <v>19</v>
      </c>
      <c r="N365" s="201" t="s">
        <v>42</v>
      </c>
      <c r="O365" s="65"/>
      <c r="P365" s="202">
        <f t="shared" si="91"/>
        <v>0</v>
      </c>
      <c r="Q365" s="202">
        <v>17400</v>
      </c>
      <c r="R365" s="202">
        <f t="shared" si="92"/>
        <v>17400</v>
      </c>
      <c r="S365" s="202">
        <v>0</v>
      </c>
      <c r="T365" s="203">
        <f t="shared" si="93"/>
        <v>0</v>
      </c>
      <c r="U365" s="35"/>
      <c r="V365" s="35"/>
      <c r="W365" s="35"/>
      <c r="X365" s="35"/>
      <c r="Y365" s="35"/>
      <c r="Z365" s="35"/>
      <c r="AA365" s="35"/>
      <c r="AB365" s="35"/>
      <c r="AC365" s="35"/>
      <c r="AD365" s="35"/>
      <c r="AE365" s="35"/>
      <c r="AR365" s="204" t="s">
        <v>169</v>
      </c>
      <c r="AT365" s="204" t="s">
        <v>164</v>
      </c>
      <c r="AU365" s="204" t="s">
        <v>78</v>
      </c>
      <c r="AY365" s="18" t="s">
        <v>162</v>
      </c>
      <c r="BE365" s="205">
        <f t="shared" si="94"/>
        <v>0</v>
      </c>
      <c r="BF365" s="205">
        <f t="shared" si="95"/>
        <v>0</v>
      </c>
      <c r="BG365" s="205">
        <f t="shared" si="96"/>
        <v>0</v>
      </c>
      <c r="BH365" s="205">
        <f t="shared" si="97"/>
        <v>0</v>
      </c>
      <c r="BI365" s="205">
        <f t="shared" si="98"/>
        <v>0</v>
      </c>
      <c r="BJ365" s="18" t="s">
        <v>78</v>
      </c>
      <c r="BK365" s="205">
        <f t="shared" si="99"/>
        <v>0</v>
      </c>
      <c r="BL365" s="18" t="s">
        <v>169</v>
      </c>
      <c r="BM365" s="204" t="s">
        <v>3781</v>
      </c>
    </row>
    <row r="366" spans="1:65" s="12" customFormat="1" ht="25.9" customHeight="1">
      <c r="B366" s="177"/>
      <c r="C366" s="178"/>
      <c r="D366" s="179" t="s">
        <v>70</v>
      </c>
      <c r="E366" s="180" t="s">
        <v>3134</v>
      </c>
      <c r="F366" s="180" t="s">
        <v>3782</v>
      </c>
      <c r="G366" s="178"/>
      <c r="H366" s="178"/>
      <c r="I366" s="181"/>
      <c r="J366" s="182">
        <f>BK366</f>
        <v>0</v>
      </c>
      <c r="K366" s="178"/>
      <c r="L366" s="183"/>
      <c r="M366" s="184"/>
      <c r="N366" s="185"/>
      <c r="O366" s="185"/>
      <c r="P366" s="186">
        <f>SUM(P367:P378)</f>
        <v>0</v>
      </c>
      <c r="Q366" s="185"/>
      <c r="R366" s="186">
        <f>SUM(R367:R378)</f>
        <v>25287.200000000001</v>
      </c>
      <c r="S366" s="185"/>
      <c r="T366" s="187">
        <f>SUM(T367:T378)</f>
        <v>0</v>
      </c>
      <c r="AR366" s="188" t="s">
        <v>78</v>
      </c>
      <c r="AT366" s="189" t="s">
        <v>70</v>
      </c>
      <c r="AU366" s="189" t="s">
        <v>71</v>
      </c>
      <c r="AY366" s="188" t="s">
        <v>162</v>
      </c>
      <c r="BK366" s="190">
        <f>SUM(BK367:BK378)</f>
        <v>0</v>
      </c>
    </row>
    <row r="367" spans="1:65" s="2" customFormat="1" ht="16.5" customHeight="1">
      <c r="A367" s="35"/>
      <c r="B367" s="36"/>
      <c r="C367" s="193" t="s">
        <v>1612</v>
      </c>
      <c r="D367" s="193" t="s">
        <v>164</v>
      </c>
      <c r="E367" s="194" t="s">
        <v>3136</v>
      </c>
      <c r="F367" s="195" t="s">
        <v>3783</v>
      </c>
      <c r="G367" s="196" t="s">
        <v>2204</v>
      </c>
      <c r="H367" s="197">
        <v>2</v>
      </c>
      <c r="I367" s="198"/>
      <c r="J367" s="199">
        <f t="shared" ref="J367:J378" si="100">ROUND(I367*H367,2)</f>
        <v>0</v>
      </c>
      <c r="K367" s="195" t="s">
        <v>19</v>
      </c>
      <c r="L367" s="40"/>
      <c r="M367" s="200" t="s">
        <v>19</v>
      </c>
      <c r="N367" s="201" t="s">
        <v>42</v>
      </c>
      <c r="O367" s="65"/>
      <c r="P367" s="202">
        <f t="shared" ref="P367:P378" si="101">O367*H367</f>
        <v>0</v>
      </c>
      <c r="Q367" s="202">
        <v>3569</v>
      </c>
      <c r="R367" s="202">
        <f t="shared" ref="R367:R378" si="102">Q367*H367</f>
        <v>7138</v>
      </c>
      <c r="S367" s="202">
        <v>0</v>
      </c>
      <c r="T367" s="203">
        <f t="shared" ref="T367:T378" si="103">S367*H367</f>
        <v>0</v>
      </c>
      <c r="U367" s="35"/>
      <c r="V367" s="35"/>
      <c r="W367" s="35"/>
      <c r="X367" s="35"/>
      <c r="Y367" s="35"/>
      <c r="Z367" s="35"/>
      <c r="AA367" s="35"/>
      <c r="AB367" s="35"/>
      <c r="AC367" s="35"/>
      <c r="AD367" s="35"/>
      <c r="AE367" s="35"/>
      <c r="AR367" s="204" t="s">
        <v>169</v>
      </c>
      <c r="AT367" s="204" t="s">
        <v>164</v>
      </c>
      <c r="AU367" s="204" t="s">
        <v>78</v>
      </c>
      <c r="AY367" s="18" t="s">
        <v>162</v>
      </c>
      <c r="BE367" s="205">
        <f t="shared" ref="BE367:BE378" si="104">IF(N367="základní",J367,0)</f>
        <v>0</v>
      </c>
      <c r="BF367" s="205">
        <f t="shared" ref="BF367:BF378" si="105">IF(N367="snížená",J367,0)</f>
        <v>0</v>
      </c>
      <c r="BG367" s="205">
        <f t="shared" ref="BG367:BG378" si="106">IF(N367="zákl. přenesená",J367,0)</f>
        <v>0</v>
      </c>
      <c r="BH367" s="205">
        <f t="shared" ref="BH367:BH378" si="107">IF(N367="sníž. přenesená",J367,0)</f>
        <v>0</v>
      </c>
      <c r="BI367" s="205">
        <f t="shared" ref="BI367:BI378" si="108">IF(N367="nulová",J367,0)</f>
        <v>0</v>
      </c>
      <c r="BJ367" s="18" t="s">
        <v>78</v>
      </c>
      <c r="BK367" s="205">
        <f t="shared" ref="BK367:BK378" si="109">ROUND(I367*H367,2)</f>
        <v>0</v>
      </c>
      <c r="BL367" s="18" t="s">
        <v>169</v>
      </c>
      <c r="BM367" s="204" t="s">
        <v>3784</v>
      </c>
    </row>
    <row r="368" spans="1:65" s="2" customFormat="1" ht="16.5" customHeight="1">
      <c r="A368" s="35"/>
      <c r="B368" s="36"/>
      <c r="C368" s="193" t="s">
        <v>1618</v>
      </c>
      <c r="D368" s="193" t="s">
        <v>164</v>
      </c>
      <c r="E368" s="194" t="s">
        <v>3137</v>
      </c>
      <c r="F368" s="195" t="s">
        <v>3785</v>
      </c>
      <c r="G368" s="196" t="s">
        <v>2204</v>
      </c>
      <c r="H368" s="197">
        <v>2</v>
      </c>
      <c r="I368" s="198"/>
      <c r="J368" s="199">
        <f t="shared" si="100"/>
        <v>0</v>
      </c>
      <c r="K368" s="195" t="s">
        <v>19</v>
      </c>
      <c r="L368" s="40"/>
      <c r="M368" s="200" t="s">
        <v>19</v>
      </c>
      <c r="N368" s="201" t="s">
        <v>42</v>
      </c>
      <c r="O368" s="65"/>
      <c r="P368" s="202">
        <f t="shared" si="101"/>
        <v>0</v>
      </c>
      <c r="Q368" s="202">
        <v>2650</v>
      </c>
      <c r="R368" s="202">
        <f t="shared" si="102"/>
        <v>5300</v>
      </c>
      <c r="S368" s="202">
        <v>0</v>
      </c>
      <c r="T368" s="203">
        <f t="shared" si="103"/>
        <v>0</v>
      </c>
      <c r="U368" s="35"/>
      <c r="V368" s="35"/>
      <c r="W368" s="35"/>
      <c r="X368" s="35"/>
      <c r="Y368" s="35"/>
      <c r="Z368" s="35"/>
      <c r="AA368" s="35"/>
      <c r="AB368" s="35"/>
      <c r="AC368" s="35"/>
      <c r="AD368" s="35"/>
      <c r="AE368" s="35"/>
      <c r="AR368" s="204" t="s">
        <v>169</v>
      </c>
      <c r="AT368" s="204" t="s">
        <v>164</v>
      </c>
      <c r="AU368" s="204" t="s">
        <v>78</v>
      </c>
      <c r="AY368" s="18" t="s">
        <v>162</v>
      </c>
      <c r="BE368" s="205">
        <f t="shared" si="104"/>
        <v>0</v>
      </c>
      <c r="BF368" s="205">
        <f t="shared" si="105"/>
        <v>0</v>
      </c>
      <c r="BG368" s="205">
        <f t="shared" si="106"/>
        <v>0</v>
      </c>
      <c r="BH368" s="205">
        <f t="shared" si="107"/>
        <v>0</v>
      </c>
      <c r="BI368" s="205">
        <f t="shared" si="108"/>
        <v>0</v>
      </c>
      <c r="BJ368" s="18" t="s">
        <v>78</v>
      </c>
      <c r="BK368" s="205">
        <f t="shared" si="109"/>
        <v>0</v>
      </c>
      <c r="BL368" s="18" t="s">
        <v>169</v>
      </c>
      <c r="BM368" s="204" t="s">
        <v>3786</v>
      </c>
    </row>
    <row r="369" spans="1:65" s="2" customFormat="1" ht="16.5" customHeight="1">
      <c r="A369" s="35"/>
      <c r="B369" s="36"/>
      <c r="C369" s="193" t="s">
        <v>1621</v>
      </c>
      <c r="D369" s="193" t="s">
        <v>164</v>
      </c>
      <c r="E369" s="194" t="s">
        <v>3467</v>
      </c>
      <c r="F369" s="195" t="s">
        <v>3468</v>
      </c>
      <c r="G369" s="196" t="s">
        <v>245</v>
      </c>
      <c r="H369" s="197">
        <v>100</v>
      </c>
      <c r="I369" s="198"/>
      <c r="J369" s="199">
        <f t="shared" si="100"/>
        <v>0</v>
      </c>
      <c r="K369" s="195" t="s">
        <v>19</v>
      </c>
      <c r="L369" s="40"/>
      <c r="M369" s="200" t="s">
        <v>19</v>
      </c>
      <c r="N369" s="201" t="s">
        <v>42</v>
      </c>
      <c r="O369" s="65"/>
      <c r="P369" s="202">
        <f t="shared" si="101"/>
        <v>0</v>
      </c>
      <c r="Q369" s="202">
        <v>14.7</v>
      </c>
      <c r="R369" s="202">
        <f t="shared" si="102"/>
        <v>1470</v>
      </c>
      <c r="S369" s="202">
        <v>0</v>
      </c>
      <c r="T369" s="203">
        <f t="shared" si="103"/>
        <v>0</v>
      </c>
      <c r="U369" s="35"/>
      <c r="V369" s="35"/>
      <c r="W369" s="35"/>
      <c r="X369" s="35"/>
      <c r="Y369" s="35"/>
      <c r="Z369" s="35"/>
      <c r="AA369" s="35"/>
      <c r="AB369" s="35"/>
      <c r="AC369" s="35"/>
      <c r="AD369" s="35"/>
      <c r="AE369" s="35"/>
      <c r="AR369" s="204" t="s">
        <v>169</v>
      </c>
      <c r="AT369" s="204" t="s">
        <v>164</v>
      </c>
      <c r="AU369" s="204" t="s">
        <v>78</v>
      </c>
      <c r="AY369" s="18" t="s">
        <v>162</v>
      </c>
      <c r="BE369" s="205">
        <f t="shared" si="104"/>
        <v>0</v>
      </c>
      <c r="BF369" s="205">
        <f t="shared" si="105"/>
        <v>0</v>
      </c>
      <c r="BG369" s="205">
        <f t="shared" si="106"/>
        <v>0</v>
      </c>
      <c r="BH369" s="205">
        <f t="shared" si="107"/>
        <v>0</v>
      </c>
      <c r="BI369" s="205">
        <f t="shared" si="108"/>
        <v>0</v>
      </c>
      <c r="BJ369" s="18" t="s">
        <v>78</v>
      </c>
      <c r="BK369" s="205">
        <f t="shared" si="109"/>
        <v>0</v>
      </c>
      <c r="BL369" s="18" t="s">
        <v>169</v>
      </c>
      <c r="BM369" s="204" t="s">
        <v>3787</v>
      </c>
    </row>
    <row r="370" spans="1:65" s="2" customFormat="1" ht="16.5" customHeight="1">
      <c r="A370" s="35"/>
      <c r="B370" s="36"/>
      <c r="C370" s="193" t="s">
        <v>1627</v>
      </c>
      <c r="D370" s="193" t="s">
        <v>164</v>
      </c>
      <c r="E370" s="194" t="s">
        <v>3139</v>
      </c>
      <c r="F370" s="195" t="s">
        <v>3788</v>
      </c>
      <c r="G370" s="196" t="s">
        <v>245</v>
      </c>
      <c r="H370" s="197">
        <v>100</v>
      </c>
      <c r="I370" s="198"/>
      <c r="J370" s="199">
        <f t="shared" si="100"/>
        <v>0</v>
      </c>
      <c r="K370" s="195" t="s">
        <v>19</v>
      </c>
      <c r="L370" s="40"/>
      <c r="M370" s="200" t="s">
        <v>19</v>
      </c>
      <c r="N370" s="201" t="s">
        <v>42</v>
      </c>
      <c r="O370" s="65"/>
      <c r="P370" s="202">
        <f t="shared" si="101"/>
        <v>0</v>
      </c>
      <c r="Q370" s="202">
        <v>14</v>
      </c>
      <c r="R370" s="202">
        <f t="shared" si="102"/>
        <v>1400</v>
      </c>
      <c r="S370" s="202">
        <v>0</v>
      </c>
      <c r="T370" s="203">
        <f t="shared" si="103"/>
        <v>0</v>
      </c>
      <c r="U370" s="35"/>
      <c r="V370" s="35"/>
      <c r="W370" s="35"/>
      <c r="X370" s="35"/>
      <c r="Y370" s="35"/>
      <c r="Z370" s="35"/>
      <c r="AA370" s="35"/>
      <c r="AB370" s="35"/>
      <c r="AC370" s="35"/>
      <c r="AD370" s="35"/>
      <c r="AE370" s="35"/>
      <c r="AR370" s="204" t="s">
        <v>169</v>
      </c>
      <c r="AT370" s="204" t="s">
        <v>164</v>
      </c>
      <c r="AU370" s="204" t="s">
        <v>78</v>
      </c>
      <c r="AY370" s="18" t="s">
        <v>162</v>
      </c>
      <c r="BE370" s="205">
        <f t="shared" si="104"/>
        <v>0</v>
      </c>
      <c r="BF370" s="205">
        <f t="shared" si="105"/>
        <v>0</v>
      </c>
      <c r="BG370" s="205">
        <f t="shared" si="106"/>
        <v>0</v>
      </c>
      <c r="BH370" s="205">
        <f t="shared" si="107"/>
        <v>0</v>
      </c>
      <c r="BI370" s="205">
        <f t="shared" si="108"/>
        <v>0</v>
      </c>
      <c r="BJ370" s="18" t="s">
        <v>78</v>
      </c>
      <c r="BK370" s="205">
        <f t="shared" si="109"/>
        <v>0</v>
      </c>
      <c r="BL370" s="18" t="s">
        <v>169</v>
      </c>
      <c r="BM370" s="204" t="s">
        <v>3789</v>
      </c>
    </row>
    <row r="371" spans="1:65" s="2" customFormat="1" ht="16.5" customHeight="1">
      <c r="A371" s="35"/>
      <c r="B371" s="36"/>
      <c r="C371" s="193" t="s">
        <v>1633</v>
      </c>
      <c r="D371" s="193" t="s">
        <v>164</v>
      </c>
      <c r="E371" s="194" t="s">
        <v>3475</v>
      </c>
      <c r="F371" s="195" t="s">
        <v>3476</v>
      </c>
      <c r="G371" s="196" t="s">
        <v>245</v>
      </c>
      <c r="H371" s="197">
        <v>40</v>
      </c>
      <c r="I371" s="198"/>
      <c r="J371" s="199">
        <f t="shared" si="100"/>
        <v>0</v>
      </c>
      <c r="K371" s="195" t="s">
        <v>19</v>
      </c>
      <c r="L371" s="40"/>
      <c r="M371" s="200" t="s">
        <v>19</v>
      </c>
      <c r="N371" s="201" t="s">
        <v>42</v>
      </c>
      <c r="O371" s="65"/>
      <c r="P371" s="202">
        <f t="shared" si="101"/>
        <v>0</v>
      </c>
      <c r="Q371" s="202">
        <v>36.700000000000003</v>
      </c>
      <c r="R371" s="202">
        <f t="shared" si="102"/>
        <v>1468</v>
      </c>
      <c r="S371" s="202">
        <v>0</v>
      </c>
      <c r="T371" s="203">
        <f t="shared" si="103"/>
        <v>0</v>
      </c>
      <c r="U371" s="35"/>
      <c r="V371" s="35"/>
      <c r="W371" s="35"/>
      <c r="X371" s="35"/>
      <c r="Y371" s="35"/>
      <c r="Z371" s="35"/>
      <c r="AA371" s="35"/>
      <c r="AB371" s="35"/>
      <c r="AC371" s="35"/>
      <c r="AD371" s="35"/>
      <c r="AE371" s="35"/>
      <c r="AR371" s="204" t="s">
        <v>169</v>
      </c>
      <c r="AT371" s="204" t="s">
        <v>164</v>
      </c>
      <c r="AU371" s="204" t="s">
        <v>78</v>
      </c>
      <c r="AY371" s="18" t="s">
        <v>162</v>
      </c>
      <c r="BE371" s="205">
        <f t="shared" si="104"/>
        <v>0</v>
      </c>
      <c r="BF371" s="205">
        <f t="shared" si="105"/>
        <v>0</v>
      </c>
      <c r="BG371" s="205">
        <f t="shared" si="106"/>
        <v>0</v>
      </c>
      <c r="BH371" s="205">
        <f t="shared" si="107"/>
        <v>0</v>
      </c>
      <c r="BI371" s="205">
        <f t="shared" si="108"/>
        <v>0</v>
      </c>
      <c r="BJ371" s="18" t="s">
        <v>78</v>
      </c>
      <c r="BK371" s="205">
        <f t="shared" si="109"/>
        <v>0</v>
      </c>
      <c r="BL371" s="18" t="s">
        <v>169</v>
      </c>
      <c r="BM371" s="204" t="s">
        <v>3790</v>
      </c>
    </row>
    <row r="372" spans="1:65" s="2" customFormat="1" ht="16.5" customHeight="1">
      <c r="A372" s="35"/>
      <c r="B372" s="36"/>
      <c r="C372" s="193" t="s">
        <v>1639</v>
      </c>
      <c r="D372" s="193" t="s">
        <v>164</v>
      </c>
      <c r="E372" s="194" t="s">
        <v>3141</v>
      </c>
      <c r="F372" s="195" t="s">
        <v>3477</v>
      </c>
      <c r="G372" s="196" t="s">
        <v>245</v>
      </c>
      <c r="H372" s="197">
        <v>40</v>
      </c>
      <c r="I372" s="198"/>
      <c r="J372" s="199">
        <f t="shared" si="100"/>
        <v>0</v>
      </c>
      <c r="K372" s="195" t="s">
        <v>19</v>
      </c>
      <c r="L372" s="40"/>
      <c r="M372" s="200" t="s">
        <v>19</v>
      </c>
      <c r="N372" s="201" t="s">
        <v>42</v>
      </c>
      <c r="O372" s="65"/>
      <c r="P372" s="202">
        <f t="shared" si="101"/>
        <v>0</v>
      </c>
      <c r="Q372" s="202">
        <v>22</v>
      </c>
      <c r="R372" s="202">
        <f t="shared" si="102"/>
        <v>880</v>
      </c>
      <c r="S372" s="202">
        <v>0</v>
      </c>
      <c r="T372" s="203">
        <f t="shared" si="103"/>
        <v>0</v>
      </c>
      <c r="U372" s="35"/>
      <c r="V372" s="35"/>
      <c r="W372" s="35"/>
      <c r="X372" s="35"/>
      <c r="Y372" s="35"/>
      <c r="Z372" s="35"/>
      <c r="AA372" s="35"/>
      <c r="AB372" s="35"/>
      <c r="AC372" s="35"/>
      <c r="AD372" s="35"/>
      <c r="AE372" s="35"/>
      <c r="AR372" s="204" t="s">
        <v>169</v>
      </c>
      <c r="AT372" s="204" t="s">
        <v>164</v>
      </c>
      <c r="AU372" s="204" t="s">
        <v>78</v>
      </c>
      <c r="AY372" s="18" t="s">
        <v>162</v>
      </c>
      <c r="BE372" s="205">
        <f t="shared" si="104"/>
        <v>0</v>
      </c>
      <c r="BF372" s="205">
        <f t="shared" si="105"/>
        <v>0</v>
      </c>
      <c r="BG372" s="205">
        <f t="shared" si="106"/>
        <v>0</v>
      </c>
      <c r="BH372" s="205">
        <f t="shared" si="107"/>
        <v>0</v>
      </c>
      <c r="BI372" s="205">
        <f t="shared" si="108"/>
        <v>0</v>
      </c>
      <c r="BJ372" s="18" t="s">
        <v>78</v>
      </c>
      <c r="BK372" s="205">
        <f t="shared" si="109"/>
        <v>0</v>
      </c>
      <c r="BL372" s="18" t="s">
        <v>169</v>
      </c>
      <c r="BM372" s="204" t="s">
        <v>3791</v>
      </c>
    </row>
    <row r="373" spans="1:65" s="2" customFormat="1" ht="16.5" customHeight="1">
      <c r="A373" s="35"/>
      <c r="B373" s="36"/>
      <c r="C373" s="193" t="s">
        <v>3792</v>
      </c>
      <c r="D373" s="193" t="s">
        <v>164</v>
      </c>
      <c r="E373" s="194" t="s">
        <v>3793</v>
      </c>
      <c r="F373" s="195" t="s">
        <v>3481</v>
      </c>
      <c r="G373" s="196" t="s">
        <v>2204</v>
      </c>
      <c r="H373" s="197">
        <v>80</v>
      </c>
      <c r="I373" s="198"/>
      <c r="J373" s="199">
        <f t="shared" si="100"/>
        <v>0</v>
      </c>
      <c r="K373" s="195" t="s">
        <v>19</v>
      </c>
      <c r="L373" s="40"/>
      <c r="M373" s="200" t="s">
        <v>19</v>
      </c>
      <c r="N373" s="201" t="s">
        <v>42</v>
      </c>
      <c r="O373" s="65"/>
      <c r="P373" s="202">
        <f t="shared" si="101"/>
        <v>0</v>
      </c>
      <c r="Q373" s="202">
        <v>23</v>
      </c>
      <c r="R373" s="202">
        <f t="shared" si="102"/>
        <v>1840</v>
      </c>
      <c r="S373" s="202">
        <v>0</v>
      </c>
      <c r="T373" s="203">
        <f t="shared" si="103"/>
        <v>0</v>
      </c>
      <c r="U373" s="35"/>
      <c r="V373" s="35"/>
      <c r="W373" s="35"/>
      <c r="X373" s="35"/>
      <c r="Y373" s="35"/>
      <c r="Z373" s="35"/>
      <c r="AA373" s="35"/>
      <c r="AB373" s="35"/>
      <c r="AC373" s="35"/>
      <c r="AD373" s="35"/>
      <c r="AE373" s="35"/>
      <c r="AR373" s="204" t="s">
        <v>169</v>
      </c>
      <c r="AT373" s="204" t="s">
        <v>164</v>
      </c>
      <c r="AU373" s="204" t="s">
        <v>78</v>
      </c>
      <c r="AY373" s="18" t="s">
        <v>162</v>
      </c>
      <c r="BE373" s="205">
        <f t="shared" si="104"/>
        <v>0</v>
      </c>
      <c r="BF373" s="205">
        <f t="shared" si="105"/>
        <v>0</v>
      </c>
      <c r="BG373" s="205">
        <f t="shared" si="106"/>
        <v>0</v>
      </c>
      <c r="BH373" s="205">
        <f t="shared" si="107"/>
        <v>0</v>
      </c>
      <c r="BI373" s="205">
        <f t="shared" si="108"/>
        <v>0</v>
      </c>
      <c r="BJ373" s="18" t="s">
        <v>78</v>
      </c>
      <c r="BK373" s="205">
        <f t="shared" si="109"/>
        <v>0</v>
      </c>
      <c r="BL373" s="18" t="s">
        <v>169</v>
      </c>
      <c r="BM373" s="204" t="s">
        <v>3794</v>
      </c>
    </row>
    <row r="374" spans="1:65" s="2" customFormat="1" ht="16.5" customHeight="1">
      <c r="A374" s="35"/>
      <c r="B374" s="36"/>
      <c r="C374" s="193" t="s">
        <v>2915</v>
      </c>
      <c r="D374" s="193" t="s">
        <v>164</v>
      </c>
      <c r="E374" s="194" t="s">
        <v>3795</v>
      </c>
      <c r="F374" s="195" t="s">
        <v>3482</v>
      </c>
      <c r="G374" s="196" t="s">
        <v>2204</v>
      </c>
      <c r="H374" s="197">
        <v>80</v>
      </c>
      <c r="I374" s="198"/>
      <c r="J374" s="199">
        <f t="shared" si="100"/>
        <v>0</v>
      </c>
      <c r="K374" s="195" t="s">
        <v>19</v>
      </c>
      <c r="L374" s="40"/>
      <c r="M374" s="200" t="s">
        <v>19</v>
      </c>
      <c r="N374" s="201" t="s">
        <v>42</v>
      </c>
      <c r="O374" s="65"/>
      <c r="P374" s="202">
        <f t="shared" si="101"/>
        <v>0</v>
      </c>
      <c r="Q374" s="202">
        <v>19</v>
      </c>
      <c r="R374" s="202">
        <f t="shared" si="102"/>
        <v>1520</v>
      </c>
      <c r="S374" s="202">
        <v>0</v>
      </c>
      <c r="T374" s="203">
        <f t="shared" si="103"/>
        <v>0</v>
      </c>
      <c r="U374" s="35"/>
      <c r="V374" s="35"/>
      <c r="W374" s="35"/>
      <c r="X374" s="35"/>
      <c r="Y374" s="35"/>
      <c r="Z374" s="35"/>
      <c r="AA374" s="35"/>
      <c r="AB374" s="35"/>
      <c r="AC374" s="35"/>
      <c r="AD374" s="35"/>
      <c r="AE374" s="35"/>
      <c r="AR374" s="204" t="s">
        <v>169</v>
      </c>
      <c r="AT374" s="204" t="s">
        <v>164</v>
      </c>
      <c r="AU374" s="204" t="s">
        <v>78</v>
      </c>
      <c r="AY374" s="18" t="s">
        <v>162</v>
      </c>
      <c r="BE374" s="205">
        <f t="shared" si="104"/>
        <v>0</v>
      </c>
      <c r="BF374" s="205">
        <f t="shared" si="105"/>
        <v>0</v>
      </c>
      <c r="BG374" s="205">
        <f t="shared" si="106"/>
        <v>0</v>
      </c>
      <c r="BH374" s="205">
        <f t="shared" si="107"/>
        <v>0</v>
      </c>
      <c r="BI374" s="205">
        <f t="shared" si="108"/>
        <v>0</v>
      </c>
      <c r="BJ374" s="18" t="s">
        <v>78</v>
      </c>
      <c r="BK374" s="205">
        <f t="shared" si="109"/>
        <v>0</v>
      </c>
      <c r="BL374" s="18" t="s">
        <v>169</v>
      </c>
      <c r="BM374" s="204" t="s">
        <v>3796</v>
      </c>
    </row>
    <row r="375" spans="1:65" s="2" customFormat="1" ht="16.5" customHeight="1">
      <c r="A375" s="35"/>
      <c r="B375" s="36"/>
      <c r="C375" s="193" t="s">
        <v>1642</v>
      </c>
      <c r="D375" s="193" t="s">
        <v>164</v>
      </c>
      <c r="E375" s="194" t="s">
        <v>3483</v>
      </c>
      <c r="F375" s="195" t="s">
        <v>3484</v>
      </c>
      <c r="G375" s="196" t="s">
        <v>2204</v>
      </c>
      <c r="H375" s="197">
        <v>10</v>
      </c>
      <c r="I375" s="198"/>
      <c r="J375" s="199">
        <f t="shared" si="100"/>
        <v>0</v>
      </c>
      <c r="K375" s="195" t="s">
        <v>19</v>
      </c>
      <c r="L375" s="40"/>
      <c r="M375" s="200" t="s">
        <v>19</v>
      </c>
      <c r="N375" s="201" t="s">
        <v>42</v>
      </c>
      <c r="O375" s="65"/>
      <c r="P375" s="202">
        <f t="shared" si="101"/>
        <v>0</v>
      </c>
      <c r="Q375" s="202">
        <v>44.12</v>
      </c>
      <c r="R375" s="202">
        <f t="shared" si="102"/>
        <v>441.2</v>
      </c>
      <c r="S375" s="202">
        <v>0</v>
      </c>
      <c r="T375" s="203">
        <f t="shared" si="103"/>
        <v>0</v>
      </c>
      <c r="U375" s="35"/>
      <c r="V375" s="35"/>
      <c r="W375" s="35"/>
      <c r="X375" s="35"/>
      <c r="Y375" s="35"/>
      <c r="Z375" s="35"/>
      <c r="AA375" s="35"/>
      <c r="AB375" s="35"/>
      <c r="AC375" s="35"/>
      <c r="AD375" s="35"/>
      <c r="AE375" s="35"/>
      <c r="AR375" s="204" t="s">
        <v>169</v>
      </c>
      <c r="AT375" s="204" t="s">
        <v>164</v>
      </c>
      <c r="AU375" s="204" t="s">
        <v>78</v>
      </c>
      <c r="AY375" s="18" t="s">
        <v>162</v>
      </c>
      <c r="BE375" s="205">
        <f t="shared" si="104"/>
        <v>0</v>
      </c>
      <c r="BF375" s="205">
        <f t="shared" si="105"/>
        <v>0</v>
      </c>
      <c r="BG375" s="205">
        <f t="shared" si="106"/>
        <v>0</v>
      </c>
      <c r="BH375" s="205">
        <f t="shared" si="107"/>
        <v>0</v>
      </c>
      <c r="BI375" s="205">
        <f t="shared" si="108"/>
        <v>0</v>
      </c>
      <c r="BJ375" s="18" t="s">
        <v>78</v>
      </c>
      <c r="BK375" s="205">
        <f t="shared" si="109"/>
        <v>0</v>
      </c>
      <c r="BL375" s="18" t="s">
        <v>169</v>
      </c>
      <c r="BM375" s="204" t="s">
        <v>3797</v>
      </c>
    </row>
    <row r="376" spans="1:65" s="2" customFormat="1" ht="16.5" customHeight="1">
      <c r="A376" s="35"/>
      <c r="B376" s="36"/>
      <c r="C376" s="193" t="s">
        <v>1698</v>
      </c>
      <c r="D376" s="193" t="s">
        <v>164</v>
      </c>
      <c r="E376" s="194" t="s">
        <v>3798</v>
      </c>
      <c r="F376" s="195" t="s">
        <v>3485</v>
      </c>
      <c r="G376" s="196" t="s">
        <v>2204</v>
      </c>
      <c r="H376" s="197">
        <v>10</v>
      </c>
      <c r="I376" s="198"/>
      <c r="J376" s="199">
        <f t="shared" si="100"/>
        <v>0</v>
      </c>
      <c r="K376" s="195" t="s">
        <v>19</v>
      </c>
      <c r="L376" s="40"/>
      <c r="M376" s="200" t="s">
        <v>19</v>
      </c>
      <c r="N376" s="201" t="s">
        <v>42</v>
      </c>
      <c r="O376" s="65"/>
      <c r="P376" s="202">
        <f t="shared" si="101"/>
        <v>0</v>
      </c>
      <c r="Q376" s="202">
        <v>7</v>
      </c>
      <c r="R376" s="202">
        <f t="shared" si="102"/>
        <v>70</v>
      </c>
      <c r="S376" s="202">
        <v>0</v>
      </c>
      <c r="T376" s="203">
        <f t="shared" si="103"/>
        <v>0</v>
      </c>
      <c r="U376" s="35"/>
      <c r="V376" s="35"/>
      <c r="W376" s="35"/>
      <c r="X376" s="35"/>
      <c r="Y376" s="35"/>
      <c r="Z376" s="35"/>
      <c r="AA376" s="35"/>
      <c r="AB376" s="35"/>
      <c r="AC376" s="35"/>
      <c r="AD376" s="35"/>
      <c r="AE376" s="35"/>
      <c r="AR376" s="204" t="s">
        <v>169</v>
      </c>
      <c r="AT376" s="204" t="s">
        <v>164</v>
      </c>
      <c r="AU376" s="204" t="s">
        <v>78</v>
      </c>
      <c r="AY376" s="18" t="s">
        <v>162</v>
      </c>
      <c r="BE376" s="205">
        <f t="shared" si="104"/>
        <v>0</v>
      </c>
      <c r="BF376" s="205">
        <f t="shared" si="105"/>
        <v>0</v>
      </c>
      <c r="BG376" s="205">
        <f t="shared" si="106"/>
        <v>0</v>
      </c>
      <c r="BH376" s="205">
        <f t="shared" si="107"/>
        <v>0</v>
      </c>
      <c r="BI376" s="205">
        <f t="shared" si="108"/>
        <v>0</v>
      </c>
      <c r="BJ376" s="18" t="s">
        <v>78</v>
      </c>
      <c r="BK376" s="205">
        <f t="shared" si="109"/>
        <v>0</v>
      </c>
      <c r="BL376" s="18" t="s">
        <v>169</v>
      </c>
      <c r="BM376" s="204" t="s">
        <v>3799</v>
      </c>
    </row>
    <row r="377" spans="1:65" s="2" customFormat="1" ht="33" customHeight="1">
      <c r="A377" s="35"/>
      <c r="B377" s="36"/>
      <c r="C377" s="193" t="s">
        <v>1705</v>
      </c>
      <c r="D377" s="193" t="s">
        <v>164</v>
      </c>
      <c r="E377" s="194" t="s">
        <v>3800</v>
      </c>
      <c r="F377" s="195" t="s">
        <v>3489</v>
      </c>
      <c r="G377" s="196" t="s">
        <v>2204</v>
      </c>
      <c r="H377" s="197">
        <v>1</v>
      </c>
      <c r="I377" s="198"/>
      <c r="J377" s="199">
        <f t="shared" si="100"/>
        <v>0</v>
      </c>
      <c r="K377" s="195" t="s">
        <v>19</v>
      </c>
      <c r="L377" s="40"/>
      <c r="M377" s="200" t="s">
        <v>19</v>
      </c>
      <c r="N377" s="201" t="s">
        <v>42</v>
      </c>
      <c r="O377" s="65"/>
      <c r="P377" s="202">
        <f t="shared" si="101"/>
        <v>0</v>
      </c>
      <c r="Q377" s="202">
        <v>560</v>
      </c>
      <c r="R377" s="202">
        <f t="shared" si="102"/>
        <v>560</v>
      </c>
      <c r="S377" s="202">
        <v>0</v>
      </c>
      <c r="T377" s="203">
        <f t="shared" si="103"/>
        <v>0</v>
      </c>
      <c r="U377" s="35"/>
      <c r="V377" s="35"/>
      <c r="W377" s="35"/>
      <c r="X377" s="35"/>
      <c r="Y377" s="35"/>
      <c r="Z377" s="35"/>
      <c r="AA377" s="35"/>
      <c r="AB377" s="35"/>
      <c r="AC377" s="35"/>
      <c r="AD377" s="35"/>
      <c r="AE377" s="35"/>
      <c r="AR377" s="204" t="s">
        <v>169</v>
      </c>
      <c r="AT377" s="204" t="s">
        <v>164</v>
      </c>
      <c r="AU377" s="204" t="s">
        <v>78</v>
      </c>
      <c r="AY377" s="18" t="s">
        <v>162</v>
      </c>
      <c r="BE377" s="205">
        <f t="shared" si="104"/>
        <v>0</v>
      </c>
      <c r="BF377" s="205">
        <f t="shared" si="105"/>
        <v>0</v>
      </c>
      <c r="BG377" s="205">
        <f t="shared" si="106"/>
        <v>0</v>
      </c>
      <c r="BH377" s="205">
        <f t="shared" si="107"/>
        <v>0</v>
      </c>
      <c r="BI377" s="205">
        <f t="shared" si="108"/>
        <v>0</v>
      </c>
      <c r="BJ377" s="18" t="s">
        <v>78</v>
      </c>
      <c r="BK377" s="205">
        <f t="shared" si="109"/>
        <v>0</v>
      </c>
      <c r="BL377" s="18" t="s">
        <v>169</v>
      </c>
      <c r="BM377" s="204" t="s">
        <v>3801</v>
      </c>
    </row>
    <row r="378" spans="1:65" s="2" customFormat="1" ht="33" customHeight="1">
      <c r="A378" s="35"/>
      <c r="B378" s="36"/>
      <c r="C378" s="193" t="s">
        <v>1711</v>
      </c>
      <c r="D378" s="193" t="s">
        <v>164</v>
      </c>
      <c r="E378" s="194" t="s">
        <v>3802</v>
      </c>
      <c r="F378" s="195" t="s">
        <v>3490</v>
      </c>
      <c r="G378" s="196" t="s">
        <v>2204</v>
      </c>
      <c r="H378" s="197">
        <v>1</v>
      </c>
      <c r="I378" s="198"/>
      <c r="J378" s="199">
        <f t="shared" si="100"/>
        <v>0</v>
      </c>
      <c r="K378" s="195" t="s">
        <v>19</v>
      </c>
      <c r="L378" s="40"/>
      <c r="M378" s="200" t="s">
        <v>19</v>
      </c>
      <c r="N378" s="201" t="s">
        <v>42</v>
      </c>
      <c r="O378" s="65"/>
      <c r="P378" s="202">
        <f t="shared" si="101"/>
        <v>0</v>
      </c>
      <c r="Q378" s="202">
        <v>3200</v>
      </c>
      <c r="R378" s="202">
        <f t="shared" si="102"/>
        <v>3200</v>
      </c>
      <c r="S378" s="202">
        <v>0</v>
      </c>
      <c r="T378" s="203">
        <f t="shared" si="103"/>
        <v>0</v>
      </c>
      <c r="U378" s="35"/>
      <c r="V378" s="35"/>
      <c r="W378" s="35"/>
      <c r="X378" s="35"/>
      <c r="Y378" s="35"/>
      <c r="Z378" s="35"/>
      <c r="AA378" s="35"/>
      <c r="AB378" s="35"/>
      <c r="AC378" s="35"/>
      <c r="AD378" s="35"/>
      <c r="AE378" s="35"/>
      <c r="AR378" s="204" t="s">
        <v>169</v>
      </c>
      <c r="AT378" s="204" t="s">
        <v>164</v>
      </c>
      <c r="AU378" s="204" t="s">
        <v>78</v>
      </c>
      <c r="AY378" s="18" t="s">
        <v>162</v>
      </c>
      <c r="BE378" s="205">
        <f t="shared" si="104"/>
        <v>0</v>
      </c>
      <c r="BF378" s="205">
        <f t="shared" si="105"/>
        <v>0</v>
      </c>
      <c r="BG378" s="205">
        <f t="shared" si="106"/>
        <v>0</v>
      </c>
      <c r="BH378" s="205">
        <f t="shared" si="107"/>
        <v>0</v>
      </c>
      <c r="BI378" s="205">
        <f t="shared" si="108"/>
        <v>0</v>
      </c>
      <c r="BJ378" s="18" t="s">
        <v>78</v>
      </c>
      <c r="BK378" s="205">
        <f t="shared" si="109"/>
        <v>0</v>
      </c>
      <c r="BL378" s="18" t="s">
        <v>169</v>
      </c>
      <c r="BM378" s="204" t="s">
        <v>3803</v>
      </c>
    </row>
    <row r="379" spans="1:65" s="12" customFormat="1" ht="25.9" customHeight="1">
      <c r="B379" s="177"/>
      <c r="C379" s="178"/>
      <c r="D379" s="179" t="s">
        <v>70</v>
      </c>
      <c r="E379" s="180" t="s">
        <v>3349</v>
      </c>
      <c r="F379" s="180" t="s">
        <v>3804</v>
      </c>
      <c r="G379" s="178"/>
      <c r="H379" s="178"/>
      <c r="I379" s="181"/>
      <c r="J379" s="182">
        <f>BK379</f>
        <v>0</v>
      </c>
      <c r="K379" s="178"/>
      <c r="L379" s="183"/>
      <c r="M379" s="184"/>
      <c r="N379" s="185"/>
      <c r="O379" s="185"/>
      <c r="P379" s="186">
        <f>SUM(P380:P395)</f>
        <v>0</v>
      </c>
      <c r="Q379" s="185"/>
      <c r="R379" s="186">
        <f>SUM(R380:R395)</f>
        <v>191461</v>
      </c>
      <c r="S379" s="185"/>
      <c r="T379" s="187">
        <f>SUM(T380:T395)</f>
        <v>0</v>
      </c>
      <c r="AR379" s="188" t="s">
        <v>78</v>
      </c>
      <c r="AT379" s="189" t="s">
        <v>70</v>
      </c>
      <c r="AU379" s="189" t="s">
        <v>71</v>
      </c>
      <c r="AY379" s="188" t="s">
        <v>162</v>
      </c>
      <c r="BK379" s="190">
        <f>SUM(BK380:BK395)</f>
        <v>0</v>
      </c>
    </row>
    <row r="380" spans="1:65" s="2" customFormat="1" ht="16.5" customHeight="1">
      <c r="A380" s="35"/>
      <c r="B380" s="36"/>
      <c r="C380" s="193" t="s">
        <v>1720</v>
      </c>
      <c r="D380" s="193" t="s">
        <v>164</v>
      </c>
      <c r="E380" s="194" t="s">
        <v>3805</v>
      </c>
      <c r="F380" s="195" t="s">
        <v>3806</v>
      </c>
      <c r="G380" s="196" t="s">
        <v>2204</v>
      </c>
      <c r="H380" s="197">
        <v>1</v>
      </c>
      <c r="I380" s="198"/>
      <c r="J380" s="199">
        <f t="shared" ref="J380:J395" si="110">ROUND(I380*H380,2)</f>
        <v>0</v>
      </c>
      <c r="K380" s="195" t="s">
        <v>19</v>
      </c>
      <c r="L380" s="40"/>
      <c r="M380" s="200" t="s">
        <v>19</v>
      </c>
      <c r="N380" s="201" t="s">
        <v>42</v>
      </c>
      <c r="O380" s="65"/>
      <c r="P380" s="202">
        <f t="shared" ref="P380:P395" si="111">O380*H380</f>
        <v>0</v>
      </c>
      <c r="Q380" s="202">
        <v>2670</v>
      </c>
      <c r="R380" s="202">
        <f t="shared" ref="R380:R395" si="112">Q380*H380</f>
        <v>2670</v>
      </c>
      <c r="S380" s="202">
        <v>0</v>
      </c>
      <c r="T380" s="203">
        <f t="shared" ref="T380:T395" si="113">S380*H380</f>
        <v>0</v>
      </c>
      <c r="U380" s="35"/>
      <c r="V380" s="35"/>
      <c r="W380" s="35"/>
      <c r="X380" s="35"/>
      <c r="Y380" s="35"/>
      <c r="Z380" s="35"/>
      <c r="AA380" s="35"/>
      <c r="AB380" s="35"/>
      <c r="AC380" s="35"/>
      <c r="AD380" s="35"/>
      <c r="AE380" s="35"/>
      <c r="AR380" s="204" t="s">
        <v>169</v>
      </c>
      <c r="AT380" s="204" t="s">
        <v>164</v>
      </c>
      <c r="AU380" s="204" t="s">
        <v>78</v>
      </c>
      <c r="AY380" s="18" t="s">
        <v>162</v>
      </c>
      <c r="BE380" s="205">
        <f t="shared" ref="BE380:BE395" si="114">IF(N380="základní",J380,0)</f>
        <v>0</v>
      </c>
      <c r="BF380" s="205">
        <f t="shared" ref="BF380:BF395" si="115">IF(N380="snížená",J380,0)</f>
        <v>0</v>
      </c>
      <c r="BG380" s="205">
        <f t="shared" ref="BG380:BG395" si="116">IF(N380="zákl. přenesená",J380,0)</f>
        <v>0</v>
      </c>
      <c r="BH380" s="205">
        <f t="shared" ref="BH380:BH395" si="117">IF(N380="sníž. přenesená",J380,0)</f>
        <v>0</v>
      </c>
      <c r="BI380" s="205">
        <f t="shared" ref="BI380:BI395" si="118">IF(N380="nulová",J380,0)</f>
        <v>0</v>
      </c>
      <c r="BJ380" s="18" t="s">
        <v>78</v>
      </c>
      <c r="BK380" s="205">
        <f t="shared" ref="BK380:BK395" si="119">ROUND(I380*H380,2)</f>
        <v>0</v>
      </c>
      <c r="BL380" s="18" t="s">
        <v>169</v>
      </c>
      <c r="BM380" s="204" t="s">
        <v>3807</v>
      </c>
    </row>
    <row r="381" spans="1:65" s="2" customFormat="1" ht="21.75" customHeight="1">
      <c r="A381" s="35"/>
      <c r="B381" s="36"/>
      <c r="C381" s="193" t="s">
        <v>1725</v>
      </c>
      <c r="D381" s="193" t="s">
        <v>164</v>
      </c>
      <c r="E381" s="194" t="s">
        <v>3351</v>
      </c>
      <c r="F381" s="195" t="s">
        <v>3808</v>
      </c>
      <c r="G381" s="196" t="s">
        <v>2204</v>
      </c>
      <c r="H381" s="197">
        <v>1</v>
      </c>
      <c r="I381" s="198"/>
      <c r="J381" s="199">
        <f t="shared" si="110"/>
        <v>0</v>
      </c>
      <c r="K381" s="195" t="s">
        <v>19</v>
      </c>
      <c r="L381" s="40"/>
      <c r="M381" s="200" t="s">
        <v>19</v>
      </c>
      <c r="N381" s="201" t="s">
        <v>42</v>
      </c>
      <c r="O381" s="65"/>
      <c r="P381" s="202">
        <f t="shared" si="111"/>
        <v>0</v>
      </c>
      <c r="Q381" s="202">
        <v>14340</v>
      </c>
      <c r="R381" s="202">
        <f t="shared" si="112"/>
        <v>14340</v>
      </c>
      <c r="S381" s="202">
        <v>0</v>
      </c>
      <c r="T381" s="203">
        <f t="shared" si="113"/>
        <v>0</v>
      </c>
      <c r="U381" s="35"/>
      <c r="V381" s="35"/>
      <c r="W381" s="35"/>
      <c r="X381" s="35"/>
      <c r="Y381" s="35"/>
      <c r="Z381" s="35"/>
      <c r="AA381" s="35"/>
      <c r="AB381" s="35"/>
      <c r="AC381" s="35"/>
      <c r="AD381" s="35"/>
      <c r="AE381" s="35"/>
      <c r="AR381" s="204" t="s">
        <v>169</v>
      </c>
      <c r="AT381" s="204" t="s">
        <v>164</v>
      </c>
      <c r="AU381" s="204" t="s">
        <v>78</v>
      </c>
      <c r="AY381" s="18" t="s">
        <v>162</v>
      </c>
      <c r="BE381" s="205">
        <f t="shared" si="114"/>
        <v>0</v>
      </c>
      <c r="BF381" s="205">
        <f t="shared" si="115"/>
        <v>0</v>
      </c>
      <c r="BG381" s="205">
        <f t="shared" si="116"/>
        <v>0</v>
      </c>
      <c r="BH381" s="205">
        <f t="shared" si="117"/>
        <v>0</v>
      </c>
      <c r="BI381" s="205">
        <f t="shared" si="118"/>
        <v>0</v>
      </c>
      <c r="BJ381" s="18" t="s">
        <v>78</v>
      </c>
      <c r="BK381" s="205">
        <f t="shared" si="119"/>
        <v>0</v>
      </c>
      <c r="BL381" s="18" t="s">
        <v>169</v>
      </c>
      <c r="BM381" s="204" t="s">
        <v>3809</v>
      </c>
    </row>
    <row r="382" spans="1:65" s="2" customFormat="1" ht="16.5" customHeight="1">
      <c r="A382" s="35"/>
      <c r="B382" s="36"/>
      <c r="C382" s="193" t="s">
        <v>1731</v>
      </c>
      <c r="D382" s="193" t="s">
        <v>164</v>
      </c>
      <c r="E382" s="194" t="s">
        <v>3353</v>
      </c>
      <c r="F382" s="195" t="s">
        <v>3810</v>
      </c>
      <c r="G382" s="196" t="s">
        <v>2204</v>
      </c>
      <c r="H382" s="197">
        <v>2</v>
      </c>
      <c r="I382" s="198"/>
      <c r="J382" s="199">
        <f t="shared" si="110"/>
        <v>0</v>
      </c>
      <c r="K382" s="195" t="s">
        <v>19</v>
      </c>
      <c r="L382" s="40"/>
      <c r="M382" s="200" t="s">
        <v>19</v>
      </c>
      <c r="N382" s="201" t="s">
        <v>42</v>
      </c>
      <c r="O382" s="65"/>
      <c r="P382" s="202">
        <f t="shared" si="111"/>
        <v>0</v>
      </c>
      <c r="Q382" s="202">
        <v>800</v>
      </c>
      <c r="R382" s="202">
        <f t="shared" si="112"/>
        <v>1600</v>
      </c>
      <c r="S382" s="202">
        <v>0</v>
      </c>
      <c r="T382" s="203">
        <f t="shared" si="113"/>
        <v>0</v>
      </c>
      <c r="U382" s="35"/>
      <c r="V382" s="35"/>
      <c r="W382" s="35"/>
      <c r="X382" s="35"/>
      <c r="Y382" s="35"/>
      <c r="Z382" s="35"/>
      <c r="AA382" s="35"/>
      <c r="AB382" s="35"/>
      <c r="AC382" s="35"/>
      <c r="AD382" s="35"/>
      <c r="AE382" s="35"/>
      <c r="AR382" s="204" t="s">
        <v>169</v>
      </c>
      <c r="AT382" s="204" t="s">
        <v>164</v>
      </c>
      <c r="AU382" s="204" t="s">
        <v>78</v>
      </c>
      <c r="AY382" s="18" t="s">
        <v>162</v>
      </c>
      <c r="BE382" s="205">
        <f t="shared" si="114"/>
        <v>0</v>
      </c>
      <c r="BF382" s="205">
        <f t="shared" si="115"/>
        <v>0</v>
      </c>
      <c r="BG382" s="205">
        <f t="shared" si="116"/>
        <v>0</v>
      </c>
      <c r="BH382" s="205">
        <f t="shared" si="117"/>
        <v>0</v>
      </c>
      <c r="BI382" s="205">
        <f t="shared" si="118"/>
        <v>0</v>
      </c>
      <c r="BJ382" s="18" t="s">
        <v>78</v>
      </c>
      <c r="BK382" s="205">
        <f t="shared" si="119"/>
        <v>0</v>
      </c>
      <c r="BL382" s="18" t="s">
        <v>169</v>
      </c>
      <c r="BM382" s="204" t="s">
        <v>3811</v>
      </c>
    </row>
    <row r="383" spans="1:65" s="2" customFormat="1" ht="21.75" customHeight="1">
      <c r="A383" s="35"/>
      <c r="B383" s="36"/>
      <c r="C383" s="193" t="s">
        <v>1736</v>
      </c>
      <c r="D383" s="193" t="s">
        <v>164</v>
      </c>
      <c r="E383" s="194" t="s">
        <v>3355</v>
      </c>
      <c r="F383" s="195" t="s">
        <v>3812</v>
      </c>
      <c r="G383" s="196" t="s">
        <v>2204</v>
      </c>
      <c r="H383" s="197">
        <v>2</v>
      </c>
      <c r="I383" s="198"/>
      <c r="J383" s="199">
        <f t="shared" si="110"/>
        <v>0</v>
      </c>
      <c r="K383" s="195" t="s">
        <v>19</v>
      </c>
      <c r="L383" s="40"/>
      <c r="M383" s="200" t="s">
        <v>19</v>
      </c>
      <c r="N383" s="201" t="s">
        <v>42</v>
      </c>
      <c r="O383" s="65"/>
      <c r="P383" s="202">
        <f t="shared" si="111"/>
        <v>0</v>
      </c>
      <c r="Q383" s="202">
        <v>2559</v>
      </c>
      <c r="R383" s="202">
        <f t="shared" si="112"/>
        <v>5118</v>
      </c>
      <c r="S383" s="202">
        <v>0</v>
      </c>
      <c r="T383" s="203">
        <f t="shared" si="113"/>
        <v>0</v>
      </c>
      <c r="U383" s="35"/>
      <c r="V383" s="35"/>
      <c r="W383" s="35"/>
      <c r="X383" s="35"/>
      <c r="Y383" s="35"/>
      <c r="Z383" s="35"/>
      <c r="AA383" s="35"/>
      <c r="AB383" s="35"/>
      <c r="AC383" s="35"/>
      <c r="AD383" s="35"/>
      <c r="AE383" s="35"/>
      <c r="AR383" s="204" t="s">
        <v>169</v>
      </c>
      <c r="AT383" s="204" t="s">
        <v>164</v>
      </c>
      <c r="AU383" s="204" t="s">
        <v>78</v>
      </c>
      <c r="AY383" s="18" t="s">
        <v>162</v>
      </c>
      <c r="BE383" s="205">
        <f t="shared" si="114"/>
        <v>0</v>
      </c>
      <c r="BF383" s="205">
        <f t="shared" si="115"/>
        <v>0</v>
      </c>
      <c r="BG383" s="205">
        <f t="shared" si="116"/>
        <v>0</v>
      </c>
      <c r="BH383" s="205">
        <f t="shared" si="117"/>
        <v>0</v>
      </c>
      <c r="BI383" s="205">
        <f t="shared" si="118"/>
        <v>0</v>
      </c>
      <c r="BJ383" s="18" t="s">
        <v>78</v>
      </c>
      <c r="BK383" s="205">
        <f t="shared" si="119"/>
        <v>0</v>
      </c>
      <c r="BL383" s="18" t="s">
        <v>169</v>
      </c>
      <c r="BM383" s="204" t="s">
        <v>3813</v>
      </c>
    </row>
    <row r="384" spans="1:65" s="2" customFormat="1" ht="16.5" customHeight="1">
      <c r="A384" s="35"/>
      <c r="B384" s="36"/>
      <c r="C384" s="193" t="s">
        <v>1739</v>
      </c>
      <c r="D384" s="193" t="s">
        <v>164</v>
      </c>
      <c r="E384" s="194" t="s">
        <v>3814</v>
      </c>
      <c r="F384" s="195" t="s">
        <v>3815</v>
      </c>
      <c r="G384" s="196" t="s">
        <v>2204</v>
      </c>
      <c r="H384" s="197">
        <v>1</v>
      </c>
      <c r="I384" s="198"/>
      <c r="J384" s="199">
        <f t="shared" si="110"/>
        <v>0</v>
      </c>
      <c r="K384" s="195" t="s">
        <v>19</v>
      </c>
      <c r="L384" s="40"/>
      <c r="M384" s="200" t="s">
        <v>19</v>
      </c>
      <c r="N384" s="201" t="s">
        <v>42</v>
      </c>
      <c r="O384" s="65"/>
      <c r="P384" s="202">
        <f t="shared" si="111"/>
        <v>0</v>
      </c>
      <c r="Q384" s="202">
        <v>3120</v>
      </c>
      <c r="R384" s="202">
        <f t="shared" si="112"/>
        <v>3120</v>
      </c>
      <c r="S384" s="202">
        <v>0</v>
      </c>
      <c r="T384" s="203">
        <f t="shared" si="113"/>
        <v>0</v>
      </c>
      <c r="U384" s="35"/>
      <c r="V384" s="35"/>
      <c r="W384" s="35"/>
      <c r="X384" s="35"/>
      <c r="Y384" s="35"/>
      <c r="Z384" s="35"/>
      <c r="AA384" s="35"/>
      <c r="AB384" s="35"/>
      <c r="AC384" s="35"/>
      <c r="AD384" s="35"/>
      <c r="AE384" s="35"/>
      <c r="AR384" s="204" t="s">
        <v>169</v>
      </c>
      <c r="AT384" s="204" t="s">
        <v>164</v>
      </c>
      <c r="AU384" s="204" t="s">
        <v>78</v>
      </c>
      <c r="AY384" s="18" t="s">
        <v>162</v>
      </c>
      <c r="BE384" s="205">
        <f t="shared" si="114"/>
        <v>0</v>
      </c>
      <c r="BF384" s="205">
        <f t="shared" si="115"/>
        <v>0</v>
      </c>
      <c r="BG384" s="205">
        <f t="shared" si="116"/>
        <v>0</v>
      </c>
      <c r="BH384" s="205">
        <f t="shared" si="117"/>
        <v>0</v>
      </c>
      <c r="BI384" s="205">
        <f t="shared" si="118"/>
        <v>0</v>
      </c>
      <c r="BJ384" s="18" t="s">
        <v>78</v>
      </c>
      <c r="BK384" s="205">
        <f t="shared" si="119"/>
        <v>0</v>
      </c>
      <c r="BL384" s="18" t="s">
        <v>169</v>
      </c>
      <c r="BM384" s="204" t="s">
        <v>3816</v>
      </c>
    </row>
    <row r="385" spans="1:65" s="2" customFormat="1" ht="33" customHeight="1">
      <c r="A385" s="35"/>
      <c r="B385" s="36"/>
      <c r="C385" s="193" t="s">
        <v>1745</v>
      </c>
      <c r="D385" s="193" t="s">
        <v>164</v>
      </c>
      <c r="E385" s="194" t="s">
        <v>3357</v>
      </c>
      <c r="F385" s="195" t="s">
        <v>3817</v>
      </c>
      <c r="G385" s="196" t="s">
        <v>2204</v>
      </c>
      <c r="H385" s="197">
        <v>1</v>
      </c>
      <c r="I385" s="198"/>
      <c r="J385" s="199">
        <f t="shared" si="110"/>
        <v>0</v>
      </c>
      <c r="K385" s="195" t="s">
        <v>19</v>
      </c>
      <c r="L385" s="40"/>
      <c r="M385" s="200" t="s">
        <v>19</v>
      </c>
      <c r="N385" s="201" t="s">
        <v>42</v>
      </c>
      <c r="O385" s="65"/>
      <c r="P385" s="202">
        <f t="shared" si="111"/>
        <v>0</v>
      </c>
      <c r="Q385" s="202">
        <v>32000</v>
      </c>
      <c r="R385" s="202">
        <f t="shared" si="112"/>
        <v>32000</v>
      </c>
      <c r="S385" s="202">
        <v>0</v>
      </c>
      <c r="T385" s="203">
        <f t="shared" si="113"/>
        <v>0</v>
      </c>
      <c r="U385" s="35"/>
      <c r="V385" s="35"/>
      <c r="W385" s="35"/>
      <c r="X385" s="35"/>
      <c r="Y385" s="35"/>
      <c r="Z385" s="35"/>
      <c r="AA385" s="35"/>
      <c r="AB385" s="35"/>
      <c r="AC385" s="35"/>
      <c r="AD385" s="35"/>
      <c r="AE385" s="35"/>
      <c r="AR385" s="204" t="s">
        <v>169</v>
      </c>
      <c r="AT385" s="204" t="s">
        <v>164</v>
      </c>
      <c r="AU385" s="204" t="s">
        <v>78</v>
      </c>
      <c r="AY385" s="18" t="s">
        <v>162</v>
      </c>
      <c r="BE385" s="205">
        <f t="shared" si="114"/>
        <v>0</v>
      </c>
      <c r="BF385" s="205">
        <f t="shared" si="115"/>
        <v>0</v>
      </c>
      <c r="BG385" s="205">
        <f t="shared" si="116"/>
        <v>0</v>
      </c>
      <c r="BH385" s="205">
        <f t="shared" si="117"/>
        <v>0</v>
      </c>
      <c r="BI385" s="205">
        <f t="shared" si="118"/>
        <v>0</v>
      </c>
      <c r="BJ385" s="18" t="s">
        <v>78</v>
      </c>
      <c r="BK385" s="205">
        <f t="shared" si="119"/>
        <v>0</v>
      </c>
      <c r="BL385" s="18" t="s">
        <v>169</v>
      </c>
      <c r="BM385" s="204" t="s">
        <v>3818</v>
      </c>
    </row>
    <row r="386" spans="1:65" s="2" customFormat="1" ht="44.25" customHeight="1">
      <c r="A386" s="35"/>
      <c r="B386" s="36"/>
      <c r="C386" s="193" t="s">
        <v>1747</v>
      </c>
      <c r="D386" s="193" t="s">
        <v>164</v>
      </c>
      <c r="E386" s="194" t="s">
        <v>3359</v>
      </c>
      <c r="F386" s="195" t="s">
        <v>3819</v>
      </c>
      <c r="G386" s="196" t="s">
        <v>2204</v>
      </c>
      <c r="H386" s="197">
        <v>1</v>
      </c>
      <c r="I386" s="198"/>
      <c r="J386" s="199">
        <f t="shared" si="110"/>
        <v>0</v>
      </c>
      <c r="K386" s="195" t="s">
        <v>19</v>
      </c>
      <c r="L386" s="40"/>
      <c r="M386" s="200" t="s">
        <v>19</v>
      </c>
      <c r="N386" s="201" t="s">
        <v>42</v>
      </c>
      <c r="O386" s="65"/>
      <c r="P386" s="202">
        <f t="shared" si="111"/>
        <v>0</v>
      </c>
      <c r="Q386" s="202">
        <v>19698</v>
      </c>
      <c r="R386" s="202">
        <f t="shared" si="112"/>
        <v>19698</v>
      </c>
      <c r="S386" s="202">
        <v>0</v>
      </c>
      <c r="T386" s="203">
        <f t="shared" si="113"/>
        <v>0</v>
      </c>
      <c r="U386" s="35"/>
      <c r="V386" s="35"/>
      <c r="W386" s="35"/>
      <c r="X386" s="35"/>
      <c r="Y386" s="35"/>
      <c r="Z386" s="35"/>
      <c r="AA386" s="35"/>
      <c r="AB386" s="35"/>
      <c r="AC386" s="35"/>
      <c r="AD386" s="35"/>
      <c r="AE386" s="35"/>
      <c r="AR386" s="204" t="s">
        <v>169</v>
      </c>
      <c r="AT386" s="204" t="s">
        <v>164</v>
      </c>
      <c r="AU386" s="204" t="s">
        <v>78</v>
      </c>
      <c r="AY386" s="18" t="s">
        <v>162</v>
      </c>
      <c r="BE386" s="205">
        <f t="shared" si="114"/>
        <v>0</v>
      </c>
      <c r="BF386" s="205">
        <f t="shared" si="115"/>
        <v>0</v>
      </c>
      <c r="BG386" s="205">
        <f t="shared" si="116"/>
        <v>0</v>
      </c>
      <c r="BH386" s="205">
        <f t="shared" si="117"/>
        <v>0</v>
      </c>
      <c r="BI386" s="205">
        <f t="shared" si="118"/>
        <v>0</v>
      </c>
      <c r="BJ386" s="18" t="s">
        <v>78</v>
      </c>
      <c r="BK386" s="205">
        <f t="shared" si="119"/>
        <v>0</v>
      </c>
      <c r="BL386" s="18" t="s">
        <v>169</v>
      </c>
      <c r="BM386" s="204" t="s">
        <v>3820</v>
      </c>
    </row>
    <row r="387" spans="1:65" s="2" customFormat="1" ht="16.5" customHeight="1">
      <c r="A387" s="35"/>
      <c r="B387" s="36"/>
      <c r="C387" s="193" t="s">
        <v>1752</v>
      </c>
      <c r="D387" s="193" t="s">
        <v>164</v>
      </c>
      <c r="E387" s="194" t="s">
        <v>3821</v>
      </c>
      <c r="F387" s="195" t="s">
        <v>3822</v>
      </c>
      <c r="G387" s="196" t="s">
        <v>2204</v>
      </c>
      <c r="H387" s="197">
        <v>3</v>
      </c>
      <c r="I387" s="198"/>
      <c r="J387" s="199">
        <f t="shared" si="110"/>
        <v>0</v>
      </c>
      <c r="K387" s="195" t="s">
        <v>19</v>
      </c>
      <c r="L387" s="40"/>
      <c r="M387" s="200" t="s">
        <v>19</v>
      </c>
      <c r="N387" s="201" t="s">
        <v>42</v>
      </c>
      <c r="O387" s="65"/>
      <c r="P387" s="202">
        <f t="shared" si="111"/>
        <v>0</v>
      </c>
      <c r="Q387" s="202">
        <v>454</v>
      </c>
      <c r="R387" s="202">
        <f t="shared" si="112"/>
        <v>1362</v>
      </c>
      <c r="S387" s="202">
        <v>0</v>
      </c>
      <c r="T387" s="203">
        <f t="shared" si="113"/>
        <v>0</v>
      </c>
      <c r="U387" s="35"/>
      <c r="V387" s="35"/>
      <c r="W387" s="35"/>
      <c r="X387" s="35"/>
      <c r="Y387" s="35"/>
      <c r="Z387" s="35"/>
      <c r="AA387" s="35"/>
      <c r="AB387" s="35"/>
      <c r="AC387" s="35"/>
      <c r="AD387" s="35"/>
      <c r="AE387" s="35"/>
      <c r="AR387" s="204" t="s">
        <v>169</v>
      </c>
      <c r="AT387" s="204" t="s">
        <v>164</v>
      </c>
      <c r="AU387" s="204" t="s">
        <v>78</v>
      </c>
      <c r="AY387" s="18" t="s">
        <v>162</v>
      </c>
      <c r="BE387" s="205">
        <f t="shared" si="114"/>
        <v>0</v>
      </c>
      <c r="BF387" s="205">
        <f t="shared" si="115"/>
        <v>0</v>
      </c>
      <c r="BG387" s="205">
        <f t="shared" si="116"/>
        <v>0</v>
      </c>
      <c r="BH387" s="205">
        <f t="shared" si="117"/>
        <v>0</v>
      </c>
      <c r="BI387" s="205">
        <f t="shared" si="118"/>
        <v>0</v>
      </c>
      <c r="BJ387" s="18" t="s">
        <v>78</v>
      </c>
      <c r="BK387" s="205">
        <f t="shared" si="119"/>
        <v>0</v>
      </c>
      <c r="BL387" s="18" t="s">
        <v>169</v>
      </c>
      <c r="BM387" s="204" t="s">
        <v>3823</v>
      </c>
    </row>
    <row r="388" spans="1:65" s="2" customFormat="1" ht="21.75" customHeight="1">
      <c r="A388" s="35"/>
      <c r="B388" s="36"/>
      <c r="C388" s="193" t="s">
        <v>1757</v>
      </c>
      <c r="D388" s="193" t="s">
        <v>164</v>
      </c>
      <c r="E388" s="194" t="s">
        <v>3361</v>
      </c>
      <c r="F388" s="195" t="s">
        <v>3824</v>
      </c>
      <c r="G388" s="196" t="s">
        <v>2204</v>
      </c>
      <c r="H388" s="197">
        <v>3</v>
      </c>
      <c r="I388" s="198"/>
      <c r="J388" s="199">
        <f t="shared" si="110"/>
        <v>0</v>
      </c>
      <c r="K388" s="195" t="s">
        <v>19</v>
      </c>
      <c r="L388" s="40"/>
      <c r="M388" s="200" t="s">
        <v>19</v>
      </c>
      <c r="N388" s="201" t="s">
        <v>42</v>
      </c>
      <c r="O388" s="65"/>
      <c r="P388" s="202">
        <f t="shared" si="111"/>
        <v>0</v>
      </c>
      <c r="Q388" s="202">
        <v>7780</v>
      </c>
      <c r="R388" s="202">
        <f t="shared" si="112"/>
        <v>23340</v>
      </c>
      <c r="S388" s="202">
        <v>0</v>
      </c>
      <c r="T388" s="203">
        <f t="shared" si="113"/>
        <v>0</v>
      </c>
      <c r="U388" s="35"/>
      <c r="V388" s="35"/>
      <c r="W388" s="35"/>
      <c r="X388" s="35"/>
      <c r="Y388" s="35"/>
      <c r="Z388" s="35"/>
      <c r="AA388" s="35"/>
      <c r="AB388" s="35"/>
      <c r="AC388" s="35"/>
      <c r="AD388" s="35"/>
      <c r="AE388" s="35"/>
      <c r="AR388" s="204" t="s">
        <v>169</v>
      </c>
      <c r="AT388" s="204" t="s">
        <v>164</v>
      </c>
      <c r="AU388" s="204" t="s">
        <v>78</v>
      </c>
      <c r="AY388" s="18" t="s">
        <v>162</v>
      </c>
      <c r="BE388" s="205">
        <f t="shared" si="114"/>
        <v>0</v>
      </c>
      <c r="BF388" s="205">
        <f t="shared" si="115"/>
        <v>0</v>
      </c>
      <c r="BG388" s="205">
        <f t="shared" si="116"/>
        <v>0</v>
      </c>
      <c r="BH388" s="205">
        <f t="shared" si="117"/>
        <v>0</v>
      </c>
      <c r="BI388" s="205">
        <f t="shared" si="118"/>
        <v>0</v>
      </c>
      <c r="BJ388" s="18" t="s">
        <v>78</v>
      </c>
      <c r="BK388" s="205">
        <f t="shared" si="119"/>
        <v>0</v>
      </c>
      <c r="BL388" s="18" t="s">
        <v>169</v>
      </c>
      <c r="BM388" s="204" t="s">
        <v>3825</v>
      </c>
    </row>
    <row r="389" spans="1:65" s="2" customFormat="1" ht="16.5" customHeight="1">
      <c r="A389" s="35"/>
      <c r="B389" s="36"/>
      <c r="C389" s="193" t="s">
        <v>1761</v>
      </c>
      <c r="D389" s="193" t="s">
        <v>164</v>
      </c>
      <c r="E389" s="194" t="s">
        <v>3826</v>
      </c>
      <c r="F389" s="195" t="s">
        <v>3827</v>
      </c>
      <c r="G389" s="196" t="s">
        <v>2204</v>
      </c>
      <c r="H389" s="197">
        <v>9</v>
      </c>
      <c r="I389" s="198"/>
      <c r="J389" s="199">
        <f t="shared" si="110"/>
        <v>0</v>
      </c>
      <c r="K389" s="195" t="s">
        <v>19</v>
      </c>
      <c r="L389" s="40"/>
      <c r="M389" s="200" t="s">
        <v>19</v>
      </c>
      <c r="N389" s="201" t="s">
        <v>42</v>
      </c>
      <c r="O389" s="65"/>
      <c r="P389" s="202">
        <f t="shared" si="111"/>
        <v>0</v>
      </c>
      <c r="Q389" s="202">
        <v>369</v>
      </c>
      <c r="R389" s="202">
        <f t="shared" si="112"/>
        <v>3321</v>
      </c>
      <c r="S389" s="202">
        <v>0</v>
      </c>
      <c r="T389" s="203">
        <f t="shared" si="113"/>
        <v>0</v>
      </c>
      <c r="U389" s="35"/>
      <c r="V389" s="35"/>
      <c r="W389" s="35"/>
      <c r="X389" s="35"/>
      <c r="Y389" s="35"/>
      <c r="Z389" s="35"/>
      <c r="AA389" s="35"/>
      <c r="AB389" s="35"/>
      <c r="AC389" s="35"/>
      <c r="AD389" s="35"/>
      <c r="AE389" s="35"/>
      <c r="AR389" s="204" t="s">
        <v>169</v>
      </c>
      <c r="AT389" s="204" t="s">
        <v>164</v>
      </c>
      <c r="AU389" s="204" t="s">
        <v>78</v>
      </c>
      <c r="AY389" s="18" t="s">
        <v>162</v>
      </c>
      <c r="BE389" s="205">
        <f t="shared" si="114"/>
        <v>0</v>
      </c>
      <c r="BF389" s="205">
        <f t="shared" si="115"/>
        <v>0</v>
      </c>
      <c r="BG389" s="205">
        <f t="shared" si="116"/>
        <v>0</v>
      </c>
      <c r="BH389" s="205">
        <f t="shared" si="117"/>
        <v>0</v>
      </c>
      <c r="BI389" s="205">
        <f t="shared" si="118"/>
        <v>0</v>
      </c>
      <c r="BJ389" s="18" t="s">
        <v>78</v>
      </c>
      <c r="BK389" s="205">
        <f t="shared" si="119"/>
        <v>0</v>
      </c>
      <c r="BL389" s="18" t="s">
        <v>169</v>
      </c>
      <c r="BM389" s="204" t="s">
        <v>3828</v>
      </c>
    </row>
    <row r="390" spans="1:65" s="2" customFormat="1" ht="21.75" customHeight="1">
      <c r="A390" s="35"/>
      <c r="B390" s="36"/>
      <c r="C390" s="193" t="s">
        <v>1767</v>
      </c>
      <c r="D390" s="193" t="s">
        <v>164</v>
      </c>
      <c r="E390" s="194" t="s">
        <v>3363</v>
      </c>
      <c r="F390" s="195" t="s">
        <v>3829</v>
      </c>
      <c r="G390" s="196" t="s">
        <v>2204</v>
      </c>
      <c r="H390" s="197">
        <v>9</v>
      </c>
      <c r="I390" s="198"/>
      <c r="J390" s="199">
        <f t="shared" si="110"/>
        <v>0</v>
      </c>
      <c r="K390" s="195" t="s">
        <v>19</v>
      </c>
      <c r="L390" s="40"/>
      <c r="M390" s="200" t="s">
        <v>19</v>
      </c>
      <c r="N390" s="201" t="s">
        <v>42</v>
      </c>
      <c r="O390" s="65"/>
      <c r="P390" s="202">
        <f t="shared" si="111"/>
        <v>0</v>
      </c>
      <c r="Q390" s="202">
        <v>7110</v>
      </c>
      <c r="R390" s="202">
        <f t="shared" si="112"/>
        <v>63990</v>
      </c>
      <c r="S390" s="202">
        <v>0</v>
      </c>
      <c r="T390" s="203">
        <f t="shared" si="113"/>
        <v>0</v>
      </c>
      <c r="U390" s="35"/>
      <c r="V390" s="35"/>
      <c r="W390" s="35"/>
      <c r="X390" s="35"/>
      <c r="Y390" s="35"/>
      <c r="Z390" s="35"/>
      <c r="AA390" s="35"/>
      <c r="AB390" s="35"/>
      <c r="AC390" s="35"/>
      <c r="AD390" s="35"/>
      <c r="AE390" s="35"/>
      <c r="AR390" s="204" t="s">
        <v>169</v>
      </c>
      <c r="AT390" s="204" t="s">
        <v>164</v>
      </c>
      <c r="AU390" s="204" t="s">
        <v>78</v>
      </c>
      <c r="AY390" s="18" t="s">
        <v>162</v>
      </c>
      <c r="BE390" s="205">
        <f t="shared" si="114"/>
        <v>0</v>
      </c>
      <c r="BF390" s="205">
        <f t="shared" si="115"/>
        <v>0</v>
      </c>
      <c r="BG390" s="205">
        <f t="shared" si="116"/>
        <v>0</v>
      </c>
      <c r="BH390" s="205">
        <f t="shared" si="117"/>
        <v>0</v>
      </c>
      <c r="BI390" s="205">
        <f t="shared" si="118"/>
        <v>0</v>
      </c>
      <c r="BJ390" s="18" t="s">
        <v>78</v>
      </c>
      <c r="BK390" s="205">
        <f t="shared" si="119"/>
        <v>0</v>
      </c>
      <c r="BL390" s="18" t="s">
        <v>169</v>
      </c>
      <c r="BM390" s="204" t="s">
        <v>3830</v>
      </c>
    </row>
    <row r="391" spans="1:65" s="2" customFormat="1" ht="16.5" customHeight="1">
      <c r="A391" s="35"/>
      <c r="B391" s="36"/>
      <c r="C391" s="193" t="s">
        <v>1771</v>
      </c>
      <c r="D391" s="193" t="s">
        <v>164</v>
      </c>
      <c r="E391" s="194" t="s">
        <v>3831</v>
      </c>
      <c r="F391" s="195" t="s">
        <v>3832</v>
      </c>
      <c r="G391" s="196" t="s">
        <v>2204</v>
      </c>
      <c r="H391" s="197">
        <v>12</v>
      </c>
      <c r="I391" s="198"/>
      <c r="J391" s="199">
        <f t="shared" si="110"/>
        <v>0</v>
      </c>
      <c r="K391" s="195" t="s">
        <v>19</v>
      </c>
      <c r="L391" s="40"/>
      <c r="M391" s="200" t="s">
        <v>19</v>
      </c>
      <c r="N391" s="201" t="s">
        <v>42</v>
      </c>
      <c r="O391" s="65"/>
      <c r="P391" s="202">
        <f t="shared" si="111"/>
        <v>0</v>
      </c>
      <c r="Q391" s="202">
        <v>471</v>
      </c>
      <c r="R391" s="202">
        <f t="shared" si="112"/>
        <v>5652</v>
      </c>
      <c r="S391" s="202">
        <v>0</v>
      </c>
      <c r="T391" s="203">
        <f t="shared" si="113"/>
        <v>0</v>
      </c>
      <c r="U391" s="35"/>
      <c r="V391" s="35"/>
      <c r="W391" s="35"/>
      <c r="X391" s="35"/>
      <c r="Y391" s="35"/>
      <c r="Z391" s="35"/>
      <c r="AA391" s="35"/>
      <c r="AB391" s="35"/>
      <c r="AC391" s="35"/>
      <c r="AD391" s="35"/>
      <c r="AE391" s="35"/>
      <c r="AR391" s="204" t="s">
        <v>169</v>
      </c>
      <c r="AT391" s="204" t="s">
        <v>164</v>
      </c>
      <c r="AU391" s="204" t="s">
        <v>78</v>
      </c>
      <c r="AY391" s="18" t="s">
        <v>162</v>
      </c>
      <c r="BE391" s="205">
        <f t="shared" si="114"/>
        <v>0</v>
      </c>
      <c r="BF391" s="205">
        <f t="shared" si="115"/>
        <v>0</v>
      </c>
      <c r="BG391" s="205">
        <f t="shared" si="116"/>
        <v>0</v>
      </c>
      <c r="BH391" s="205">
        <f t="shared" si="117"/>
        <v>0</v>
      </c>
      <c r="BI391" s="205">
        <f t="shared" si="118"/>
        <v>0</v>
      </c>
      <c r="BJ391" s="18" t="s">
        <v>78</v>
      </c>
      <c r="BK391" s="205">
        <f t="shared" si="119"/>
        <v>0</v>
      </c>
      <c r="BL391" s="18" t="s">
        <v>169</v>
      </c>
      <c r="BM391" s="204" t="s">
        <v>3833</v>
      </c>
    </row>
    <row r="392" spans="1:65" s="2" customFormat="1" ht="16.5" customHeight="1">
      <c r="A392" s="35"/>
      <c r="B392" s="36"/>
      <c r="C392" s="193" t="s">
        <v>1773</v>
      </c>
      <c r="D392" s="193" t="s">
        <v>164</v>
      </c>
      <c r="E392" s="194" t="s">
        <v>3365</v>
      </c>
      <c r="F392" s="195" t="s">
        <v>3834</v>
      </c>
      <c r="G392" s="196" t="s">
        <v>2204</v>
      </c>
      <c r="H392" s="197">
        <v>1</v>
      </c>
      <c r="I392" s="198"/>
      <c r="J392" s="199">
        <f t="shared" si="110"/>
        <v>0</v>
      </c>
      <c r="K392" s="195" t="s">
        <v>19</v>
      </c>
      <c r="L392" s="40"/>
      <c r="M392" s="200" t="s">
        <v>19</v>
      </c>
      <c r="N392" s="201" t="s">
        <v>42</v>
      </c>
      <c r="O392" s="65"/>
      <c r="P392" s="202">
        <f t="shared" si="111"/>
        <v>0</v>
      </c>
      <c r="Q392" s="202">
        <v>2450</v>
      </c>
      <c r="R392" s="202">
        <f t="shared" si="112"/>
        <v>2450</v>
      </c>
      <c r="S392" s="202">
        <v>0</v>
      </c>
      <c r="T392" s="203">
        <f t="shared" si="113"/>
        <v>0</v>
      </c>
      <c r="U392" s="35"/>
      <c r="V392" s="35"/>
      <c r="W392" s="35"/>
      <c r="X392" s="35"/>
      <c r="Y392" s="35"/>
      <c r="Z392" s="35"/>
      <c r="AA392" s="35"/>
      <c r="AB392" s="35"/>
      <c r="AC392" s="35"/>
      <c r="AD392" s="35"/>
      <c r="AE392" s="35"/>
      <c r="AR392" s="204" t="s">
        <v>169</v>
      </c>
      <c r="AT392" s="204" t="s">
        <v>164</v>
      </c>
      <c r="AU392" s="204" t="s">
        <v>78</v>
      </c>
      <c r="AY392" s="18" t="s">
        <v>162</v>
      </c>
      <c r="BE392" s="205">
        <f t="shared" si="114"/>
        <v>0</v>
      </c>
      <c r="BF392" s="205">
        <f t="shared" si="115"/>
        <v>0</v>
      </c>
      <c r="BG392" s="205">
        <f t="shared" si="116"/>
        <v>0</v>
      </c>
      <c r="BH392" s="205">
        <f t="shared" si="117"/>
        <v>0</v>
      </c>
      <c r="BI392" s="205">
        <f t="shared" si="118"/>
        <v>0</v>
      </c>
      <c r="BJ392" s="18" t="s">
        <v>78</v>
      </c>
      <c r="BK392" s="205">
        <f t="shared" si="119"/>
        <v>0</v>
      </c>
      <c r="BL392" s="18" t="s">
        <v>169</v>
      </c>
      <c r="BM392" s="204" t="s">
        <v>3835</v>
      </c>
    </row>
    <row r="393" spans="1:65" s="2" customFormat="1" ht="16.5" customHeight="1">
      <c r="A393" s="35"/>
      <c r="B393" s="36"/>
      <c r="C393" s="193" t="s">
        <v>1778</v>
      </c>
      <c r="D393" s="193" t="s">
        <v>164</v>
      </c>
      <c r="E393" s="194" t="s">
        <v>3367</v>
      </c>
      <c r="F393" s="195" t="s">
        <v>3488</v>
      </c>
      <c r="G393" s="196" t="s">
        <v>167</v>
      </c>
      <c r="H393" s="197">
        <v>24</v>
      </c>
      <c r="I393" s="198"/>
      <c r="J393" s="199">
        <f t="shared" si="110"/>
        <v>0</v>
      </c>
      <c r="K393" s="195" t="s">
        <v>19</v>
      </c>
      <c r="L393" s="40"/>
      <c r="M393" s="200" t="s">
        <v>19</v>
      </c>
      <c r="N393" s="201" t="s">
        <v>42</v>
      </c>
      <c r="O393" s="65"/>
      <c r="P393" s="202">
        <f t="shared" si="111"/>
        <v>0</v>
      </c>
      <c r="Q393" s="202">
        <v>450</v>
      </c>
      <c r="R393" s="202">
        <f t="shared" si="112"/>
        <v>10800</v>
      </c>
      <c r="S393" s="202">
        <v>0</v>
      </c>
      <c r="T393" s="203">
        <f t="shared" si="113"/>
        <v>0</v>
      </c>
      <c r="U393" s="35"/>
      <c r="V393" s="35"/>
      <c r="W393" s="35"/>
      <c r="X393" s="35"/>
      <c r="Y393" s="35"/>
      <c r="Z393" s="35"/>
      <c r="AA393" s="35"/>
      <c r="AB393" s="35"/>
      <c r="AC393" s="35"/>
      <c r="AD393" s="35"/>
      <c r="AE393" s="35"/>
      <c r="AR393" s="204" t="s">
        <v>169</v>
      </c>
      <c r="AT393" s="204" t="s">
        <v>164</v>
      </c>
      <c r="AU393" s="204" t="s">
        <v>78</v>
      </c>
      <c r="AY393" s="18" t="s">
        <v>162</v>
      </c>
      <c r="BE393" s="205">
        <f t="shared" si="114"/>
        <v>0</v>
      </c>
      <c r="BF393" s="205">
        <f t="shared" si="115"/>
        <v>0</v>
      </c>
      <c r="BG393" s="205">
        <f t="shared" si="116"/>
        <v>0</v>
      </c>
      <c r="BH393" s="205">
        <f t="shared" si="117"/>
        <v>0</v>
      </c>
      <c r="BI393" s="205">
        <f t="shared" si="118"/>
        <v>0</v>
      </c>
      <c r="BJ393" s="18" t="s">
        <v>78</v>
      </c>
      <c r="BK393" s="205">
        <f t="shared" si="119"/>
        <v>0</v>
      </c>
      <c r="BL393" s="18" t="s">
        <v>169</v>
      </c>
      <c r="BM393" s="204" t="s">
        <v>3836</v>
      </c>
    </row>
    <row r="394" spans="1:65" s="2" customFormat="1" ht="33" customHeight="1">
      <c r="A394" s="35"/>
      <c r="B394" s="36"/>
      <c r="C394" s="193" t="s">
        <v>1782</v>
      </c>
      <c r="D394" s="193" t="s">
        <v>164</v>
      </c>
      <c r="E394" s="194" t="s">
        <v>3369</v>
      </c>
      <c r="F394" s="195" t="s">
        <v>3489</v>
      </c>
      <c r="G394" s="196" t="s">
        <v>2204</v>
      </c>
      <c r="H394" s="197">
        <v>1</v>
      </c>
      <c r="I394" s="198"/>
      <c r="J394" s="199">
        <f t="shared" si="110"/>
        <v>0</v>
      </c>
      <c r="K394" s="195" t="s">
        <v>19</v>
      </c>
      <c r="L394" s="40"/>
      <c r="M394" s="200" t="s">
        <v>19</v>
      </c>
      <c r="N394" s="201" t="s">
        <v>42</v>
      </c>
      <c r="O394" s="65"/>
      <c r="P394" s="202">
        <f t="shared" si="111"/>
        <v>0</v>
      </c>
      <c r="Q394" s="202">
        <v>1300</v>
      </c>
      <c r="R394" s="202">
        <f t="shared" si="112"/>
        <v>1300</v>
      </c>
      <c r="S394" s="202">
        <v>0</v>
      </c>
      <c r="T394" s="203">
        <f t="shared" si="113"/>
        <v>0</v>
      </c>
      <c r="U394" s="35"/>
      <c r="V394" s="35"/>
      <c r="W394" s="35"/>
      <c r="X394" s="35"/>
      <c r="Y394" s="35"/>
      <c r="Z394" s="35"/>
      <c r="AA394" s="35"/>
      <c r="AB394" s="35"/>
      <c r="AC394" s="35"/>
      <c r="AD394" s="35"/>
      <c r="AE394" s="35"/>
      <c r="AR394" s="204" t="s">
        <v>169</v>
      </c>
      <c r="AT394" s="204" t="s">
        <v>164</v>
      </c>
      <c r="AU394" s="204" t="s">
        <v>78</v>
      </c>
      <c r="AY394" s="18" t="s">
        <v>162</v>
      </c>
      <c r="BE394" s="205">
        <f t="shared" si="114"/>
        <v>0</v>
      </c>
      <c r="BF394" s="205">
        <f t="shared" si="115"/>
        <v>0</v>
      </c>
      <c r="BG394" s="205">
        <f t="shared" si="116"/>
        <v>0</v>
      </c>
      <c r="BH394" s="205">
        <f t="shared" si="117"/>
        <v>0</v>
      </c>
      <c r="BI394" s="205">
        <f t="shared" si="118"/>
        <v>0</v>
      </c>
      <c r="BJ394" s="18" t="s">
        <v>78</v>
      </c>
      <c r="BK394" s="205">
        <f t="shared" si="119"/>
        <v>0</v>
      </c>
      <c r="BL394" s="18" t="s">
        <v>169</v>
      </c>
      <c r="BM394" s="204" t="s">
        <v>3837</v>
      </c>
    </row>
    <row r="395" spans="1:65" s="2" customFormat="1" ht="33" customHeight="1">
      <c r="A395" s="35"/>
      <c r="B395" s="36"/>
      <c r="C395" s="193" t="s">
        <v>1787</v>
      </c>
      <c r="D395" s="193" t="s">
        <v>164</v>
      </c>
      <c r="E395" s="194" t="s">
        <v>3371</v>
      </c>
      <c r="F395" s="195" t="s">
        <v>3490</v>
      </c>
      <c r="G395" s="196" t="s">
        <v>2204</v>
      </c>
      <c r="H395" s="197">
        <v>1</v>
      </c>
      <c r="I395" s="198"/>
      <c r="J395" s="199">
        <f t="shared" si="110"/>
        <v>0</v>
      </c>
      <c r="K395" s="195" t="s">
        <v>19</v>
      </c>
      <c r="L395" s="40"/>
      <c r="M395" s="200" t="s">
        <v>19</v>
      </c>
      <c r="N395" s="201" t="s">
        <v>42</v>
      </c>
      <c r="O395" s="65"/>
      <c r="P395" s="202">
        <f t="shared" si="111"/>
        <v>0</v>
      </c>
      <c r="Q395" s="202">
        <v>700</v>
      </c>
      <c r="R395" s="202">
        <f t="shared" si="112"/>
        <v>700</v>
      </c>
      <c r="S395" s="202">
        <v>0</v>
      </c>
      <c r="T395" s="203">
        <f t="shared" si="113"/>
        <v>0</v>
      </c>
      <c r="U395" s="35"/>
      <c r="V395" s="35"/>
      <c r="W395" s="35"/>
      <c r="X395" s="35"/>
      <c r="Y395" s="35"/>
      <c r="Z395" s="35"/>
      <c r="AA395" s="35"/>
      <c r="AB395" s="35"/>
      <c r="AC395" s="35"/>
      <c r="AD395" s="35"/>
      <c r="AE395" s="35"/>
      <c r="AR395" s="204" t="s">
        <v>169</v>
      </c>
      <c r="AT395" s="204" t="s">
        <v>164</v>
      </c>
      <c r="AU395" s="204" t="s">
        <v>78</v>
      </c>
      <c r="AY395" s="18" t="s">
        <v>162</v>
      </c>
      <c r="BE395" s="205">
        <f t="shared" si="114"/>
        <v>0</v>
      </c>
      <c r="BF395" s="205">
        <f t="shared" si="115"/>
        <v>0</v>
      </c>
      <c r="BG395" s="205">
        <f t="shared" si="116"/>
        <v>0</v>
      </c>
      <c r="BH395" s="205">
        <f t="shared" si="117"/>
        <v>0</v>
      </c>
      <c r="BI395" s="205">
        <f t="shared" si="118"/>
        <v>0</v>
      </c>
      <c r="BJ395" s="18" t="s">
        <v>78</v>
      </c>
      <c r="BK395" s="205">
        <f t="shared" si="119"/>
        <v>0</v>
      </c>
      <c r="BL395" s="18" t="s">
        <v>169</v>
      </c>
      <c r="BM395" s="204" t="s">
        <v>3838</v>
      </c>
    </row>
    <row r="396" spans="1:65" s="12" customFormat="1" ht="25.9" customHeight="1">
      <c r="B396" s="177"/>
      <c r="C396" s="178"/>
      <c r="D396" s="179" t="s">
        <v>70</v>
      </c>
      <c r="E396" s="180" t="s">
        <v>3373</v>
      </c>
      <c r="F396" s="180" t="s">
        <v>3839</v>
      </c>
      <c r="G396" s="178"/>
      <c r="H396" s="178"/>
      <c r="I396" s="181"/>
      <c r="J396" s="182">
        <f>BK396</f>
        <v>0</v>
      </c>
      <c r="K396" s="178"/>
      <c r="L396" s="183"/>
      <c r="M396" s="184"/>
      <c r="N396" s="185"/>
      <c r="O396" s="185"/>
      <c r="P396" s="186">
        <f>SUM(P397:P460)</f>
        <v>0</v>
      </c>
      <c r="Q396" s="185"/>
      <c r="R396" s="186">
        <f>SUM(R397:R460)</f>
        <v>838433.89999999991</v>
      </c>
      <c r="S396" s="185"/>
      <c r="T396" s="187">
        <f>SUM(T397:T460)</f>
        <v>0</v>
      </c>
      <c r="AR396" s="188" t="s">
        <v>78</v>
      </c>
      <c r="AT396" s="189" t="s">
        <v>70</v>
      </c>
      <c r="AU396" s="189" t="s">
        <v>71</v>
      </c>
      <c r="AY396" s="188" t="s">
        <v>162</v>
      </c>
      <c r="BK396" s="190">
        <f>SUM(BK397:BK460)</f>
        <v>0</v>
      </c>
    </row>
    <row r="397" spans="1:65" s="2" customFormat="1" ht="16.5" customHeight="1">
      <c r="A397" s="35"/>
      <c r="B397" s="36"/>
      <c r="C397" s="193" t="s">
        <v>1799</v>
      </c>
      <c r="D397" s="193" t="s">
        <v>164</v>
      </c>
      <c r="E397" s="194" t="s">
        <v>3840</v>
      </c>
      <c r="F397" s="195" t="s">
        <v>3841</v>
      </c>
      <c r="G397" s="196" t="s">
        <v>2204</v>
      </c>
      <c r="H397" s="197">
        <v>1</v>
      </c>
      <c r="I397" s="198"/>
      <c r="J397" s="199">
        <f t="shared" ref="J397:J428" si="120">ROUND(I397*H397,2)</f>
        <v>0</v>
      </c>
      <c r="K397" s="195" t="s">
        <v>19</v>
      </c>
      <c r="L397" s="40"/>
      <c r="M397" s="200" t="s">
        <v>19</v>
      </c>
      <c r="N397" s="201" t="s">
        <v>42</v>
      </c>
      <c r="O397" s="65"/>
      <c r="P397" s="202">
        <f t="shared" ref="P397:P428" si="121">O397*H397</f>
        <v>0</v>
      </c>
      <c r="Q397" s="202">
        <v>3460</v>
      </c>
      <c r="R397" s="202">
        <f t="shared" ref="R397:R428" si="122">Q397*H397</f>
        <v>3460</v>
      </c>
      <c r="S397" s="202">
        <v>0</v>
      </c>
      <c r="T397" s="203">
        <f t="shared" ref="T397:T428" si="123">S397*H397</f>
        <v>0</v>
      </c>
      <c r="U397" s="35"/>
      <c r="V397" s="35"/>
      <c r="W397" s="35"/>
      <c r="X397" s="35"/>
      <c r="Y397" s="35"/>
      <c r="Z397" s="35"/>
      <c r="AA397" s="35"/>
      <c r="AB397" s="35"/>
      <c r="AC397" s="35"/>
      <c r="AD397" s="35"/>
      <c r="AE397" s="35"/>
      <c r="AR397" s="204" t="s">
        <v>169</v>
      </c>
      <c r="AT397" s="204" t="s">
        <v>164</v>
      </c>
      <c r="AU397" s="204" t="s">
        <v>78</v>
      </c>
      <c r="AY397" s="18" t="s">
        <v>162</v>
      </c>
      <c r="BE397" s="205">
        <f t="shared" ref="BE397:BE428" si="124">IF(N397="základní",J397,0)</f>
        <v>0</v>
      </c>
      <c r="BF397" s="205">
        <f t="shared" ref="BF397:BF428" si="125">IF(N397="snížená",J397,0)</f>
        <v>0</v>
      </c>
      <c r="BG397" s="205">
        <f t="shared" ref="BG397:BG428" si="126">IF(N397="zákl. přenesená",J397,0)</f>
        <v>0</v>
      </c>
      <c r="BH397" s="205">
        <f t="shared" ref="BH397:BH428" si="127">IF(N397="sníž. přenesená",J397,0)</f>
        <v>0</v>
      </c>
      <c r="BI397" s="205">
        <f t="shared" ref="BI397:BI428" si="128">IF(N397="nulová",J397,0)</f>
        <v>0</v>
      </c>
      <c r="BJ397" s="18" t="s">
        <v>78</v>
      </c>
      <c r="BK397" s="205">
        <f t="shared" ref="BK397:BK428" si="129">ROUND(I397*H397,2)</f>
        <v>0</v>
      </c>
      <c r="BL397" s="18" t="s">
        <v>169</v>
      </c>
      <c r="BM397" s="204" t="s">
        <v>3842</v>
      </c>
    </row>
    <row r="398" spans="1:65" s="2" customFormat="1" ht="21.75" customHeight="1">
      <c r="A398" s="35"/>
      <c r="B398" s="36"/>
      <c r="C398" s="193" t="s">
        <v>1804</v>
      </c>
      <c r="D398" s="193" t="s">
        <v>164</v>
      </c>
      <c r="E398" s="194" t="s">
        <v>3375</v>
      </c>
      <c r="F398" s="195" t="s">
        <v>3843</v>
      </c>
      <c r="G398" s="196" t="s">
        <v>2204</v>
      </c>
      <c r="H398" s="197">
        <v>1</v>
      </c>
      <c r="I398" s="198"/>
      <c r="J398" s="199">
        <f t="shared" si="120"/>
        <v>0</v>
      </c>
      <c r="K398" s="195" t="s">
        <v>19</v>
      </c>
      <c r="L398" s="40"/>
      <c r="M398" s="200" t="s">
        <v>19</v>
      </c>
      <c r="N398" s="201" t="s">
        <v>42</v>
      </c>
      <c r="O398" s="65"/>
      <c r="P398" s="202">
        <f t="shared" si="121"/>
        <v>0</v>
      </c>
      <c r="Q398" s="202">
        <v>29390</v>
      </c>
      <c r="R398" s="202">
        <f t="shared" si="122"/>
        <v>29390</v>
      </c>
      <c r="S398" s="202">
        <v>0</v>
      </c>
      <c r="T398" s="203">
        <f t="shared" si="123"/>
        <v>0</v>
      </c>
      <c r="U398" s="35"/>
      <c r="V398" s="35"/>
      <c r="W398" s="35"/>
      <c r="X398" s="35"/>
      <c r="Y398" s="35"/>
      <c r="Z398" s="35"/>
      <c r="AA398" s="35"/>
      <c r="AB398" s="35"/>
      <c r="AC398" s="35"/>
      <c r="AD398" s="35"/>
      <c r="AE398" s="35"/>
      <c r="AR398" s="204" t="s">
        <v>169</v>
      </c>
      <c r="AT398" s="204" t="s">
        <v>164</v>
      </c>
      <c r="AU398" s="204" t="s">
        <v>78</v>
      </c>
      <c r="AY398" s="18" t="s">
        <v>162</v>
      </c>
      <c r="BE398" s="205">
        <f t="shared" si="124"/>
        <v>0</v>
      </c>
      <c r="BF398" s="205">
        <f t="shared" si="125"/>
        <v>0</v>
      </c>
      <c r="BG398" s="205">
        <f t="shared" si="126"/>
        <v>0</v>
      </c>
      <c r="BH398" s="205">
        <f t="shared" si="127"/>
        <v>0</v>
      </c>
      <c r="BI398" s="205">
        <f t="shared" si="128"/>
        <v>0</v>
      </c>
      <c r="BJ398" s="18" t="s">
        <v>78</v>
      </c>
      <c r="BK398" s="205">
        <f t="shared" si="129"/>
        <v>0</v>
      </c>
      <c r="BL398" s="18" t="s">
        <v>169</v>
      </c>
      <c r="BM398" s="204" t="s">
        <v>3844</v>
      </c>
    </row>
    <row r="399" spans="1:65" s="2" customFormat="1" ht="16.5" customHeight="1">
      <c r="A399" s="35"/>
      <c r="B399" s="36"/>
      <c r="C399" s="193" t="s">
        <v>1807</v>
      </c>
      <c r="D399" s="193" t="s">
        <v>164</v>
      </c>
      <c r="E399" s="194" t="s">
        <v>3377</v>
      </c>
      <c r="F399" s="195" t="s">
        <v>3845</v>
      </c>
      <c r="G399" s="196" t="s">
        <v>2204</v>
      </c>
      <c r="H399" s="197">
        <v>1</v>
      </c>
      <c r="I399" s="198"/>
      <c r="J399" s="199">
        <f t="shared" si="120"/>
        <v>0</v>
      </c>
      <c r="K399" s="195" t="s">
        <v>19</v>
      </c>
      <c r="L399" s="40"/>
      <c r="M399" s="200" t="s">
        <v>19</v>
      </c>
      <c r="N399" s="201" t="s">
        <v>42</v>
      </c>
      <c r="O399" s="65"/>
      <c r="P399" s="202">
        <f t="shared" si="121"/>
        <v>0</v>
      </c>
      <c r="Q399" s="202">
        <v>1890</v>
      </c>
      <c r="R399" s="202">
        <f t="shared" si="122"/>
        <v>1890</v>
      </c>
      <c r="S399" s="202">
        <v>0</v>
      </c>
      <c r="T399" s="203">
        <f t="shared" si="123"/>
        <v>0</v>
      </c>
      <c r="U399" s="35"/>
      <c r="V399" s="35"/>
      <c r="W399" s="35"/>
      <c r="X399" s="35"/>
      <c r="Y399" s="35"/>
      <c r="Z399" s="35"/>
      <c r="AA399" s="35"/>
      <c r="AB399" s="35"/>
      <c r="AC399" s="35"/>
      <c r="AD399" s="35"/>
      <c r="AE399" s="35"/>
      <c r="AR399" s="204" t="s">
        <v>169</v>
      </c>
      <c r="AT399" s="204" t="s">
        <v>164</v>
      </c>
      <c r="AU399" s="204" t="s">
        <v>78</v>
      </c>
      <c r="AY399" s="18" t="s">
        <v>162</v>
      </c>
      <c r="BE399" s="205">
        <f t="shared" si="124"/>
        <v>0</v>
      </c>
      <c r="BF399" s="205">
        <f t="shared" si="125"/>
        <v>0</v>
      </c>
      <c r="BG399" s="205">
        <f t="shared" si="126"/>
        <v>0</v>
      </c>
      <c r="BH399" s="205">
        <f t="shared" si="127"/>
        <v>0</v>
      </c>
      <c r="BI399" s="205">
        <f t="shared" si="128"/>
        <v>0</v>
      </c>
      <c r="BJ399" s="18" t="s">
        <v>78</v>
      </c>
      <c r="BK399" s="205">
        <f t="shared" si="129"/>
        <v>0</v>
      </c>
      <c r="BL399" s="18" t="s">
        <v>169</v>
      </c>
      <c r="BM399" s="204" t="s">
        <v>3846</v>
      </c>
    </row>
    <row r="400" spans="1:65" s="2" customFormat="1" ht="21.75" customHeight="1">
      <c r="A400" s="35"/>
      <c r="B400" s="36"/>
      <c r="C400" s="193" t="s">
        <v>1812</v>
      </c>
      <c r="D400" s="193" t="s">
        <v>164</v>
      </c>
      <c r="E400" s="194" t="s">
        <v>3379</v>
      </c>
      <c r="F400" s="195" t="s">
        <v>3847</v>
      </c>
      <c r="G400" s="196" t="s">
        <v>2204</v>
      </c>
      <c r="H400" s="197">
        <v>1</v>
      </c>
      <c r="I400" s="198"/>
      <c r="J400" s="199">
        <f t="shared" si="120"/>
        <v>0</v>
      </c>
      <c r="K400" s="195" t="s">
        <v>19</v>
      </c>
      <c r="L400" s="40"/>
      <c r="M400" s="200" t="s">
        <v>19</v>
      </c>
      <c r="N400" s="201" t="s">
        <v>42</v>
      </c>
      <c r="O400" s="65"/>
      <c r="P400" s="202">
        <f t="shared" si="121"/>
        <v>0</v>
      </c>
      <c r="Q400" s="202">
        <v>3483</v>
      </c>
      <c r="R400" s="202">
        <f t="shared" si="122"/>
        <v>3483</v>
      </c>
      <c r="S400" s="202">
        <v>0</v>
      </c>
      <c r="T400" s="203">
        <f t="shared" si="123"/>
        <v>0</v>
      </c>
      <c r="U400" s="35"/>
      <c r="V400" s="35"/>
      <c r="W400" s="35"/>
      <c r="X400" s="35"/>
      <c r="Y400" s="35"/>
      <c r="Z400" s="35"/>
      <c r="AA400" s="35"/>
      <c r="AB400" s="35"/>
      <c r="AC400" s="35"/>
      <c r="AD400" s="35"/>
      <c r="AE400" s="35"/>
      <c r="AR400" s="204" t="s">
        <v>169</v>
      </c>
      <c r="AT400" s="204" t="s">
        <v>164</v>
      </c>
      <c r="AU400" s="204" t="s">
        <v>78</v>
      </c>
      <c r="AY400" s="18" t="s">
        <v>162</v>
      </c>
      <c r="BE400" s="205">
        <f t="shared" si="124"/>
        <v>0</v>
      </c>
      <c r="BF400" s="205">
        <f t="shared" si="125"/>
        <v>0</v>
      </c>
      <c r="BG400" s="205">
        <f t="shared" si="126"/>
        <v>0</v>
      </c>
      <c r="BH400" s="205">
        <f t="shared" si="127"/>
        <v>0</v>
      </c>
      <c r="BI400" s="205">
        <f t="shared" si="128"/>
        <v>0</v>
      </c>
      <c r="BJ400" s="18" t="s">
        <v>78</v>
      </c>
      <c r="BK400" s="205">
        <f t="shared" si="129"/>
        <v>0</v>
      </c>
      <c r="BL400" s="18" t="s">
        <v>169</v>
      </c>
      <c r="BM400" s="204" t="s">
        <v>3848</v>
      </c>
    </row>
    <row r="401" spans="1:65" s="2" customFormat="1" ht="16.5" customHeight="1">
      <c r="A401" s="35"/>
      <c r="B401" s="36"/>
      <c r="C401" s="193" t="s">
        <v>1815</v>
      </c>
      <c r="D401" s="193" t="s">
        <v>164</v>
      </c>
      <c r="E401" s="194" t="s">
        <v>3381</v>
      </c>
      <c r="F401" s="195" t="s">
        <v>3849</v>
      </c>
      <c r="G401" s="196" t="s">
        <v>2204</v>
      </c>
      <c r="H401" s="197">
        <v>1</v>
      </c>
      <c r="I401" s="198"/>
      <c r="J401" s="199">
        <f t="shared" si="120"/>
        <v>0</v>
      </c>
      <c r="K401" s="195" t="s">
        <v>19</v>
      </c>
      <c r="L401" s="40"/>
      <c r="M401" s="200" t="s">
        <v>19</v>
      </c>
      <c r="N401" s="201" t="s">
        <v>42</v>
      </c>
      <c r="O401" s="65"/>
      <c r="P401" s="202">
        <f t="shared" si="121"/>
        <v>0</v>
      </c>
      <c r="Q401" s="202">
        <v>800</v>
      </c>
      <c r="R401" s="202">
        <f t="shared" si="122"/>
        <v>800</v>
      </c>
      <c r="S401" s="202">
        <v>0</v>
      </c>
      <c r="T401" s="203">
        <f t="shared" si="123"/>
        <v>0</v>
      </c>
      <c r="U401" s="35"/>
      <c r="V401" s="35"/>
      <c r="W401" s="35"/>
      <c r="X401" s="35"/>
      <c r="Y401" s="35"/>
      <c r="Z401" s="35"/>
      <c r="AA401" s="35"/>
      <c r="AB401" s="35"/>
      <c r="AC401" s="35"/>
      <c r="AD401" s="35"/>
      <c r="AE401" s="35"/>
      <c r="AR401" s="204" t="s">
        <v>169</v>
      </c>
      <c r="AT401" s="204" t="s">
        <v>164</v>
      </c>
      <c r="AU401" s="204" t="s">
        <v>78</v>
      </c>
      <c r="AY401" s="18" t="s">
        <v>162</v>
      </c>
      <c r="BE401" s="205">
        <f t="shared" si="124"/>
        <v>0</v>
      </c>
      <c r="BF401" s="205">
        <f t="shared" si="125"/>
        <v>0</v>
      </c>
      <c r="BG401" s="205">
        <f t="shared" si="126"/>
        <v>0</v>
      </c>
      <c r="BH401" s="205">
        <f t="shared" si="127"/>
        <v>0</v>
      </c>
      <c r="BI401" s="205">
        <f t="shared" si="128"/>
        <v>0</v>
      </c>
      <c r="BJ401" s="18" t="s">
        <v>78</v>
      </c>
      <c r="BK401" s="205">
        <f t="shared" si="129"/>
        <v>0</v>
      </c>
      <c r="BL401" s="18" t="s">
        <v>169</v>
      </c>
      <c r="BM401" s="204" t="s">
        <v>3850</v>
      </c>
    </row>
    <row r="402" spans="1:65" s="2" customFormat="1" ht="21.75" customHeight="1">
      <c r="A402" s="35"/>
      <c r="B402" s="36"/>
      <c r="C402" s="193" t="s">
        <v>1820</v>
      </c>
      <c r="D402" s="193" t="s">
        <v>164</v>
      </c>
      <c r="E402" s="194" t="s">
        <v>3383</v>
      </c>
      <c r="F402" s="195" t="s">
        <v>3851</v>
      </c>
      <c r="G402" s="196" t="s">
        <v>2204</v>
      </c>
      <c r="H402" s="197">
        <v>1</v>
      </c>
      <c r="I402" s="198"/>
      <c r="J402" s="199">
        <f t="shared" si="120"/>
        <v>0</v>
      </c>
      <c r="K402" s="195" t="s">
        <v>19</v>
      </c>
      <c r="L402" s="40"/>
      <c r="M402" s="200" t="s">
        <v>19</v>
      </c>
      <c r="N402" s="201" t="s">
        <v>42</v>
      </c>
      <c r="O402" s="65"/>
      <c r="P402" s="202">
        <f t="shared" si="121"/>
        <v>0</v>
      </c>
      <c r="Q402" s="202">
        <v>3170</v>
      </c>
      <c r="R402" s="202">
        <f t="shared" si="122"/>
        <v>3170</v>
      </c>
      <c r="S402" s="202">
        <v>0</v>
      </c>
      <c r="T402" s="203">
        <f t="shared" si="123"/>
        <v>0</v>
      </c>
      <c r="U402" s="35"/>
      <c r="V402" s="35"/>
      <c r="W402" s="35"/>
      <c r="X402" s="35"/>
      <c r="Y402" s="35"/>
      <c r="Z402" s="35"/>
      <c r="AA402" s="35"/>
      <c r="AB402" s="35"/>
      <c r="AC402" s="35"/>
      <c r="AD402" s="35"/>
      <c r="AE402" s="35"/>
      <c r="AR402" s="204" t="s">
        <v>169</v>
      </c>
      <c r="AT402" s="204" t="s">
        <v>164</v>
      </c>
      <c r="AU402" s="204" t="s">
        <v>78</v>
      </c>
      <c r="AY402" s="18" t="s">
        <v>162</v>
      </c>
      <c r="BE402" s="205">
        <f t="shared" si="124"/>
        <v>0</v>
      </c>
      <c r="BF402" s="205">
        <f t="shared" si="125"/>
        <v>0</v>
      </c>
      <c r="BG402" s="205">
        <f t="shared" si="126"/>
        <v>0</v>
      </c>
      <c r="BH402" s="205">
        <f t="shared" si="127"/>
        <v>0</v>
      </c>
      <c r="BI402" s="205">
        <f t="shared" si="128"/>
        <v>0</v>
      </c>
      <c r="BJ402" s="18" t="s">
        <v>78</v>
      </c>
      <c r="BK402" s="205">
        <f t="shared" si="129"/>
        <v>0</v>
      </c>
      <c r="BL402" s="18" t="s">
        <v>169</v>
      </c>
      <c r="BM402" s="204" t="s">
        <v>3852</v>
      </c>
    </row>
    <row r="403" spans="1:65" s="2" customFormat="1" ht="16.5" customHeight="1">
      <c r="A403" s="35"/>
      <c r="B403" s="36"/>
      <c r="C403" s="193" t="s">
        <v>1823</v>
      </c>
      <c r="D403" s="193" t="s">
        <v>164</v>
      </c>
      <c r="E403" s="194" t="s">
        <v>3853</v>
      </c>
      <c r="F403" s="195" t="s">
        <v>3854</v>
      </c>
      <c r="G403" s="196" t="s">
        <v>2204</v>
      </c>
      <c r="H403" s="197">
        <v>7</v>
      </c>
      <c r="I403" s="198"/>
      <c r="J403" s="199">
        <f t="shared" si="120"/>
        <v>0</v>
      </c>
      <c r="K403" s="195" t="s">
        <v>19</v>
      </c>
      <c r="L403" s="40"/>
      <c r="M403" s="200" t="s">
        <v>19</v>
      </c>
      <c r="N403" s="201" t="s">
        <v>42</v>
      </c>
      <c r="O403" s="65"/>
      <c r="P403" s="202">
        <f t="shared" si="121"/>
        <v>0</v>
      </c>
      <c r="Q403" s="202">
        <v>85.1</v>
      </c>
      <c r="R403" s="202">
        <f t="shared" si="122"/>
        <v>595.69999999999993</v>
      </c>
      <c r="S403" s="202">
        <v>0</v>
      </c>
      <c r="T403" s="203">
        <f t="shared" si="123"/>
        <v>0</v>
      </c>
      <c r="U403" s="35"/>
      <c r="V403" s="35"/>
      <c r="W403" s="35"/>
      <c r="X403" s="35"/>
      <c r="Y403" s="35"/>
      <c r="Z403" s="35"/>
      <c r="AA403" s="35"/>
      <c r="AB403" s="35"/>
      <c r="AC403" s="35"/>
      <c r="AD403" s="35"/>
      <c r="AE403" s="35"/>
      <c r="AR403" s="204" t="s">
        <v>169</v>
      </c>
      <c r="AT403" s="204" t="s">
        <v>164</v>
      </c>
      <c r="AU403" s="204" t="s">
        <v>78</v>
      </c>
      <c r="AY403" s="18" t="s">
        <v>162</v>
      </c>
      <c r="BE403" s="205">
        <f t="shared" si="124"/>
        <v>0</v>
      </c>
      <c r="BF403" s="205">
        <f t="shared" si="125"/>
        <v>0</v>
      </c>
      <c r="BG403" s="205">
        <f t="shared" si="126"/>
        <v>0</v>
      </c>
      <c r="BH403" s="205">
        <f t="shared" si="127"/>
        <v>0</v>
      </c>
      <c r="BI403" s="205">
        <f t="shared" si="128"/>
        <v>0</v>
      </c>
      <c r="BJ403" s="18" t="s">
        <v>78</v>
      </c>
      <c r="BK403" s="205">
        <f t="shared" si="129"/>
        <v>0</v>
      </c>
      <c r="BL403" s="18" t="s">
        <v>169</v>
      </c>
      <c r="BM403" s="204" t="s">
        <v>3855</v>
      </c>
    </row>
    <row r="404" spans="1:65" s="2" customFormat="1" ht="16.5" customHeight="1">
      <c r="A404" s="35"/>
      <c r="B404" s="36"/>
      <c r="C404" s="193" t="s">
        <v>1828</v>
      </c>
      <c r="D404" s="193" t="s">
        <v>164</v>
      </c>
      <c r="E404" s="194" t="s">
        <v>3385</v>
      </c>
      <c r="F404" s="195" t="s">
        <v>3856</v>
      </c>
      <c r="G404" s="196" t="s">
        <v>2204</v>
      </c>
      <c r="H404" s="197">
        <v>7</v>
      </c>
      <c r="I404" s="198"/>
      <c r="J404" s="199">
        <f t="shared" si="120"/>
        <v>0</v>
      </c>
      <c r="K404" s="195" t="s">
        <v>19</v>
      </c>
      <c r="L404" s="40"/>
      <c r="M404" s="200" t="s">
        <v>19</v>
      </c>
      <c r="N404" s="201" t="s">
        <v>42</v>
      </c>
      <c r="O404" s="65"/>
      <c r="P404" s="202">
        <f t="shared" si="121"/>
        <v>0</v>
      </c>
      <c r="Q404" s="202">
        <v>288</v>
      </c>
      <c r="R404" s="202">
        <f t="shared" si="122"/>
        <v>2016</v>
      </c>
      <c r="S404" s="202">
        <v>0</v>
      </c>
      <c r="T404" s="203">
        <f t="shared" si="123"/>
        <v>0</v>
      </c>
      <c r="U404" s="35"/>
      <c r="V404" s="35"/>
      <c r="W404" s="35"/>
      <c r="X404" s="35"/>
      <c r="Y404" s="35"/>
      <c r="Z404" s="35"/>
      <c r="AA404" s="35"/>
      <c r="AB404" s="35"/>
      <c r="AC404" s="35"/>
      <c r="AD404" s="35"/>
      <c r="AE404" s="35"/>
      <c r="AR404" s="204" t="s">
        <v>169</v>
      </c>
      <c r="AT404" s="204" t="s">
        <v>164</v>
      </c>
      <c r="AU404" s="204" t="s">
        <v>78</v>
      </c>
      <c r="AY404" s="18" t="s">
        <v>162</v>
      </c>
      <c r="BE404" s="205">
        <f t="shared" si="124"/>
        <v>0</v>
      </c>
      <c r="BF404" s="205">
        <f t="shared" si="125"/>
        <v>0</v>
      </c>
      <c r="BG404" s="205">
        <f t="shared" si="126"/>
        <v>0</v>
      </c>
      <c r="BH404" s="205">
        <f t="shared" si="127"/>
        <v>0</v>
      </c>
      <c r="BI404" s="205">
        <f t="shared" si="128"/>
        <v>0</v>
      </c>
      <c r="BJ404" s="18" t="s">
        <v>78</v>
      </c>
      <c r="BK404" s="205">
        <f t="shared" si="129"/>
        <v>0</v>
      </c>
      <c r="BL404" s="18" t="s">
        <v>169</v>
      </c>
      <c r="BM404" s="204" t="s">
        <v>3857</v>
      </c>
    </row>
    <row r="405" spans="1:65" s="2" customFormat="1" ht="16.5" customHeight="1">
      <c r="A405" s="35"/>
      <c r="B405" s="36"/>
      <c r="C405" s="193" t="s">
        <v>1835</v>
      </c>
      <c r="D405" s="193" t="s">
        <v>164</v>
      </c>
      <c r="E405" s="194" t="s">
        <v>3387</v>
      </c>
      <c r="F405" s="195" t="s">
        <v>3858</v>
      </c>
      <c r="G405" s="196" t="s">
        <v>2204</v>
      </c>
      <c r="H405" s="197">
        <v>1</v>
      </c>
      <c r="I405" s="198"/>
      <c r="J405" s="199">
        <f t="shared" si="120"/>
        <v>0</v>
      </c>
      <c r="K405" s="195" t="s">
        <v>19</v>
      </c>
      <c r="L405" s="40"/>
      <c r="M405" s="200" t="s">
        <v>19</v>
      </c>
      <c r="N405" s="201" t="s">
        <v>42</v>
      </c>
      <c r="O405" s="65"/>
      <c r="P405" s="202">
        <f t="shared" si="121"/>
        <v>0</v>
      </c>
      <c r="Q405" s="202">
        <v>300</v>
      </c>
      <c r="R405" s="202">
        <f t="shared" si="122"/>
        <v>300</v>
      </c>
      <c r="S405" s="202">
        <v>0</v>
      </c>
      <c r="T405" s="203">
        <f t="shared" si="123"/>
        <v>0</v>
      </c>
      <c r="U405" s="35"/>
      <c r="V405" s="35"/>
      <c r="W405" s="35"/>
      <c r="X405" s="35"/>
      <c r="Y405" s="35"/>
      <c r="Z405" s="35"/>
      <c r="AA405" s="35"/>
      <c r="AB405" s="35"/>
      <c r="AC405" s="35"/>
      <c r="AD405" s="35"/>
      <c r="AE405" s="35"/>
      <c r="AR405" s="204" t="s">
        <v>169</v>
      </c>
      <c r="AT405" s="204" t="s">
        <v>164</v>
      </c>
      <c r="AU405" s="204" t="s">
        <v>78</v>
      </c>
      <c r="AY405" s="18" t="s">
        <v>162</v>
      </c>
      <c r="BE405" s="205">
        <f t="shared" si="124"/>
        <v>0</v>
      </c>
      <c r="BF405" s="205">
        <f t="shared" si="125"/>
        <v>0</v>
      </c>
      <c r="BG405" s="205">
        <f t="shared" si="126"/>
        <v>0</v>
      </c>
      <c r="BH405" s="205">
        <f t="shared" si="127"/>
        <v>0</v>
      </c>
      <c r="BI405" s="205">
        <f t="shared" si="128"/>
        <v>0</v>
      </c>
      <c r="BJ405" s="18" t="s">
        <v>78</v>
      </c>
      <c r="BK405" s="205">
        <f t="shared" si="129"/>
        <v>0</v>
      </c>
      <c r="BL405" s="18" t="s">
        <v>169</v>
      </c>
      <c r="BM405" s="204" t="s">
        <v>3859</v>
      </c>
    </row>
    <row r="406" spans="1:65" s="2" customFormat="1" ht="16.5" customHeight="1">
      <c r="A406" s="35"/>
      <c r="B406" s="36"/>
      <c r="C406" s="193" t="s">
        <v>1838</v>
      </c>
      <c r="D406" s="193" t="s">
        <v>164</v>
      </c>
      <c r="E406" s="194" t="s">
        <v>3389</v>
      </c>
      <c r="F406" s="195" t="s">
        <v>3860</v>
      </c>
      <c r="G406" s="196" t="s">
        <v>2204</v>
      </c>
      <c r="H406" s="197">
        <v>1</v>
      </c>
      <c r="I406" s="198"/>
      <c r="J406" s="199">
        <f t="shared" si="120"/>
        <v>0</v>
      </c>
      <c r="K406" s="195" t="s">
        <v>19</v>
      </c>
      <c r="L406" s="40"/>
      <c r="M406" s="200" t="s">
        <v>19</v>
      </c>
      <c r="N406" s="201" t="s">
        <v>42</v>
      </c>
      <c r="O406" s="65"/>
      <c r="P406" s="202">
        <f t="shared" si="121"/>
        <v>0</v>
      </c>
      <c r="Q406" s="202">
        <v>1470</v>
      </c>
      <c r="R406" s="202">
        <f t="shared" si="122"/>
        <v>1470</v>
      </c>
      <c r="S406" s="202">
        <v>0</v>
      </c>
      <c r="T406" s="203">
        <f t="shared" si="123"/>
        <v>0</v>
      </c>
      <c r="U406" s="35"/>
      <c r="V406" s="35"/>
      <c r="W406" s="35"/>
      <c r="X406" s="35"/>
      <c r="Y406" s="35"/>
      <c r="Z406" s="35"/>
      <c r="AA406" s="35"/>
      <c r="AB406" s="35"/>
      <c r="AC406" s="35"/>
      <c r="AD406" s="35"/>
      <c r="AE406" s="35"/>
      <c r="AR406" s="204" t="s">
        <v>169</v>
      </c>
      <c r="AT406" s="204" t="s">
        <v>164</v>
      </c>
      <c r="AU406" s="204" t="s">
        <v>78</v>
      </c>
      <c r="AY406" s="18" t="s">
        <v>162</v>
      </c>
      <c r="BE406" s="205">
        <f t="shared" si="124"/>
        <v>0</v>
      </c>
      <c r="BF406" s="205">
        <f t="shared" si="125"/>
        <v>0</v>
      </c>
      <c r="BG406" s="205">
        <f t="shared" si="126"/>
        <v>0</v>
      </c>
      <c r="BH406" s="205">
        <f t="shared" si="127"/>
        <v>0</v>
      </c>
      <c r="BI406" s="205">
        <f t="shared" si="128"/>
        <v>0</v>
      </c>
      <c r="BJ406" s="18" t="s">
        <v>78</v>
      </c>
      <c r="BK406" s="205">
        <f t="shared" si="129"/>
        <v>0</v>
      </c>
      <c r="BL406" s="18" t="s">
        <v>169</v>
      </c>
      <c r="BM406" s="204" t="s">
        <v>3861</v>
      </c>
    </row>
    <row r="407" spans="1:65" s="2" customFormat="1" ht="16.5" customHeight="1">
      <c r="A407" s="35"/>
      <c r="B407" s="36"/>
      <c r="C407" s="193" t="s">
        <v>1841</v>
      </c>
      <c r="D407" s="193" t="s">
        <v>164</v>
      </c>
      <c r="E407" s="194" t="s">
        <v>3862</v>
      </c>
      <c r="F407" s="195" t="s">
        <v>3863</v>
      </c>
      <c r="G407" s="196" t="s">
        <v>2204</v>
      </c>
      <c r="H407" s="197">
        <v>1</v>
      </c>
      <c r="I407" s="198"/>
      <c r="J407" s="199">
        <f t="shared" si="120"/>
        <v>0</v>
      </c>
      <c r="K407" s="195" t="s">
        <v>19</v>
      </c>
      <c r="L407" s="40"/>
      <c r="M407" s="200" t="s">
        <v>19</v>
      </c>
      <c r="N407" s="201" t="s">
        <v>42</v>
      </c>
      <c r="O407" s="65"/>
      <c r="P407" s="202">
        <f t="shared" si="121"/>
        <v>0</v>
      </c>
      <c r="Q407" s="202">
        <v>125</v>
      </c>
      <c r="R407" s="202">
        <f t="shared" si="122"/>
        <v>125</v>
      </c>
      <c r="S407" s="202">
        <v>0</v>
      </c>
      <c r="T407" s="203">
        <f t="shared" si="123"/>
        <v>0</v>
      </c>
      <c r="U407" s="35"/>
      <c r="V407" s="35"/>
      <c r="W407" s="35"/>
      <c r="X407" s="35"/>
      <c r="Y407" s="35"/>
      <c r="Z407" s="35"/>
      <c r="AA407" s="35"/>
      <c r="AB407" s="35"/>
      <c r="AC407" s="35"/>
      <c r="AD407" s="35"/>
      <c r="AE407" s="35"/>
      <c r="AR407" s="204" t="s">
        <v>169</v>
      </c>
      <c r="AT407" s="204" t="s">
        <v>164</v>
      </c>
      <c r="AU407" s="204" t="s">
        <v>78</v>
      </c>
      <c r="AY407" s="18" t="s">
        <v>162</v>
      </c>
      <c r="BE407" s="205">
        <f t="shared" si="124"/>
        <v>0</v>
      </c>
      <c r="BF407" s="205">
        <f t="shared" si="125"/>
        <v>0</v>
      </c>
      <c r="BG407" s="205">
        <f t="shared" si="126"/>
        <v>0</v>
      </c>
      <c r="BH407" s="205">
        <f t="shared" si="127"/>
        <v>0</v>
      </c>
      <c r="BI407" s="205">
        <f t="shared" si="128"/>
        <v>0</v>
      </c>
      <c r="BJ407" s="18" t="s">
        <v>78</v>
      </c>
      <c r="BK407" s="205">
        <f t="shared" si="129"/>
        <v>0</v>
      </c>
      <c r="BL407" s="18" t="s">
        <v>169</v>
      </c>
      <c r="BM407" s="204" t="s">
        <v>3864</v>
      </c>
    </row>
    <row r="408" spans="1:65" s="2" customFormat="1" ht="16.5" customHeight="1">
      <c r="A408" s="35"/>
      <c r="B408" s="36"/>
      <c r="C408" s="193" t="s">
        <v>1844</v>
      </c>
      <c r="D408" s="193" t="s">
        <v>164</v>
      </c>
      <c r="E408" s="194" t="s">
        <v>3391</v>
      </c>
      <c r="F408" s="195" t="s">
        <v>3865</v>
      </c>
      <c r="G408" s="196" t="s">
        <v>2204</v>
      </c>
      <c r="H408" s="197">
        <v>1</v>
      </c>
      <c r="I408" s="198"/>
      <c r="J408" s="199">
        <f t="shared" si="120"/>
        <v>0</v>
      </c>
      <c r="K408" s="195" t="s">
        <v>19</v>
      </c>
      <c r="L408" s="40"/>
      <c r="M408" s="200" t="s">
        <v>19</v>
      </c>
      <c r="N408" s="201" t="s">
        <v>42</v>
      </c>
      <c r="O408" s="65"/>
      <c r="P408" s="202">
        <f t="shared" si="121"/>
        <v>0</v>
      </c>
      <c r="Q408" s="202">
        <v>1234</v>
      </c>
      <c r="R408" s="202">
        <f t="shared" si="122"/>
        <v>1234</v>
      </c>
      <c r="S408" s="202">
        <v>0</v>
      </c>
      <c r="T408" s="203">
        <f t="shared" si="123"/>
        <v>0</v>
      </c>
      <c r="U408" s="35"/>
      <c r="V408" s="35"/>
      <c r="W408" s="35"/>
      <c r="X408" s="35"/>
      <c r="Y408" s="35"/>
      <c r="Z408" s="35"/>
      <c r="AA408" s="35"/>
      <c r="AB408" s="35"/>
      <c r="AC408" s="35"/>
      <c r="AD408" s="35"/>
      <c r="AE408" s="35"/>
      <c r="AR408" s="204" t="s">
        <v>169</v>
      </c>
      <c r="AT408" s="204" t="s">
        <v>164</v>
      </c>
      <c r="AU408" s="204" t="s">
        <v>78</v>
      </c>
      <c r="AY408" s="18" t="s">
        <v>162</v>
      </c>
      <c r="BE408" s="205">
        <f t="shared" si="124"/>
        <v>0</v>
      </c>
      <c r="BF408" s="205">
        <f t="shared" si="125"/>
        <v>0</v>
      </c>
      <c r="BG408" s="205">
        <f t="shared" si="126"/>
        <v>0</v>
      </c>
      <c r="BH408" s="205">
        <f t="shared" si="127"/>
        <v>0</v>
      </c>
      <c r="BI408" s="205">
        <f t="shared" si="128"/>
        <v>0</v>
      </c>
      <c r="BJ408" s="18" t="s">
        <v>78</v>
      </c>
      <c r="BK408" s="205">
        <f t="shared" si="129"/>
        <v>0</v>
      </c>
      <c r="BL408" s="18" t="s">
        <v>169</v>
      </c>
      <c r="BM408" s="204" t="s">
        <v>3866</v>
      </c>
    </row>
    <row r="409" spans="1:65" s="2" customFormat="1" ht="16.5" customHeight="1">
      <c r="A409" s="35"/>
      <c r="B409" s="36"/>
      <c r="C409" s="193" t="s">
        <v>1847</v>
      </c>
      <c r="D409" s="193" t="s">
        <v>164</v>
      </c>
      <c r="E409" s="194" t="s">
        <v>3867</v>
      </c>
      <c r="F409" s="195" t="s">
        <v>3868</v>
      </c>
      <c r="G409" s="196" t="s">
        <v>2204</v>
      </c>
      <c r="H409" s="197">
        <v>4</v>
      </c>
      <c r="I409" s="198"/>
      <c r="J409" s="199">
        <f t="shared" si="120"/>
        <v>0</v>
      </c>
      <c r="K409" s="195" t="s">
        <v>19</v>
      </c>
      <c r="L409" s="40"/>
      <c r="M409" s="200" t="s">
        <v>19</v>
      </c>
      <c r="N409" s="201" t="s">
        <v>42</v>
      </c>
      <c r="O409" s="65"/>
      <c r="P409" s="202">
        <f t="shared" si="121"/>
        <v>0</v>
      </c>
      <c r="Q409" s="202">
        <v>2270</v>
      </c>
      <c r="R409" s="202">
        <f t="shared" si="122"/>
        <v>9080</v>
      </c>
      <c r="S409" s="202">
        <v>0</v>
      </c>
      <c r="T409" s="203">
        <f t="shared" si="123"/>
        <v>0</v>
      </c>
      <c r="U409" s="35"/>
      <c r="V409" s="35"/>
      <c r="W409" s="35"/>
      <c r="X409" s="35"/>
      <c r="Y409" s="35"/>
      <c r="Z409" s="35"/>
      <c r="AA409" s="35"/>
      <c r="AB409" s="35"/>
      <c r="AC409" s="35"/>
      <c r="AD409" s="35"/>
      <c r="AE409" s="35"/>
      <c r="AR409" s="204" t="s">
        <v>169</v>
      </c>
      <c r="AT409" s="204" t="s">
        <v>164</v>
      </c>
      <c r="AU409" s="204" t="s">
        <v>78</v>
      </c>
      <c r="AY409" s="18" t="s">
        <v>162</v>
      </c>
      <c r="BE409" s="205">
        <f t="shared" si="124"/>
        <v>0</v>
      </c>
      <c r="BF409" s="205">
        <f t="shared" si="125"/>
        <v>0</v>
      </c>
      <c r="BG409" s="205">
        <f t="shared" si="126"/>
        <v>0</v>
      </c>
      <c r="BH409" s="205">
        <f t="shared" si="127"/>
        <v>0</v>
      </c>
      <c r="BI409" s="205">
        <f t="shared" si="128"/>
        <v>0</v>
      </c>
      <c r="BJ409" s="18" t="s">
        <v>78</v>
      </c>
      <c r="BK409" s="205">
        <f t="shared" si="129"/>
        <v>0</v>
      </c>
      <c r="BL409" s="18" t="s">
        <v>169</v>
      </c>
      <c r="BM409" s="204" t="s">
        <v>3869</v>
      </c>
    </row>
    <row r="410" spans="1:65" s="2" customFormat="1" ht="16.5" customHeight="1">
      <c r="A410" s="35"/>
      <c r="B410" s="36"/>
      <c r="C410" s="193" t="s">
        <v>1852</v>
      </c>
      <c r="D410" s="193" t="s">
        <v>164</v>
      </c>
      <c r="E410" s="194" t="s">
        <v>3870</v>
      </c>
      <c r="F410" s="195" t="s">
        <v>3871</v>
      </c>
      <c r="G410" s="196" t="s">
        <v>2204</v>
      </c>
      <c r="H410" s="197">
        <v>4</v>
      </c>
      <c r="I410" s="198"/>
      <c r="J410" s="199">
        <f t="shared" si="120"/>
        <v>0</v>
      </c>
      <c r="K410" s="195" t="s">
        <v>19</v>
      </c>
      <c r="L410" s="40"/>
      <c r="M410" s="200" t="s">
        <v>19</v>
      </c>
      <c r="N410" s="201" t="s">
        <v>42</v>
      </c>
      <c r="O410" s="65"/>
      <c r="P410" s="202">
        <f t="shared" si="121"/>
        <v>0</v>
      </c>
      <c r="Q410" s="202">
        <v>1741</v>
      </c>
      <c r="R410" s="202">
        <f t="shared" si="122"/>
        <v>6964</v>
      </c>
      <c r="S410" s="202">
        <v>0</v>
      </c>
      <c r="T410" s="203">
        <f t="shared" si="123"/>
        <v>0</v>
      </c>
      <c r="U410" s="35"/>
      <c r="V410" s="35"/>
      <c r="W410" s="35"/>
      <c r="X410" s="35"/>
      <c r="Y410" s="35"/>
      <c r="Z410" s="35"/>
      <c r="AA410" s="35"/>
      <c r="AB410" s="35"/>
      <c r="AC410" s="35"/>
      <c r="AD410" s="35"/>
      <c r="AE410" s="35"/>
      <c r="AR410" s="204" t="s">
        <v>169</v>
      </c>
      <c r="AT410" s="204" t="s">
        <v>164</v>
      </c>
      <c r="AU410" s="204" t="s">
        <v>78</v>
      </c>
      <c r="AY410" s="18" t="s">
        <v>162</v>
      </c>
      <c r="BE410" s="205">
        <f t="shared" si="124"/>
        <v>0</v>
      </c>
      <c r="BF410" s="205">
        <f t="shared" si="125"/>
        <v>0</v>
      </c>
      <c r="BG410" s="205">
        <f t="shared" si="126"/>
        <v>0</v>
      </c>
      <c r="BH410" s="205">
        <f t="shared" si="127"/>
        <v>0</v>
      </c>
      <c r="BI410" s="205">
        <f t="shared" si="128"/>
        <v>0</v>
      </c>
      <c r="BJ410" s="18" t="s">
        <v>78</v>
      </c>
      <c r="BK410" s="205">
        <f t="shared" si="129"/>
        <v>0</v>
      </c>
      <c r="BL410" s="18" t="s">
        <v>169</v>
      </c>
      <c r="BM410" s="204" t="s">
        <v>3872</v>
      </c>
    </row>
    <row r="411" spans="1:65" s="2" customFormat="1" ht="16.5" customHeight="1">
      <c r="A411" s="35"/>
      <c r="B411" s="36"/>
      <c r="C411" s="193" t="s">
        <v>1857</v>
      </c>
      <c r="D411" s="193" t="s">
        <v>164</v>
      </c>
      <c r="E411" s="194" t="s">
        <v>3873</v>
      </c>
      <c r="F411" s="195" t="s">
        <v>3874</v>
      </c>
      <c r="G411" s="196" t="s">
        <v>2204</v>
      </c>
      <c r="H411" s="197">
        <v>1</v>
      </c>
      <c r="I411" s="198"/>
      <c r="J411" s="199">
        <f t="shared" si="120"/>
        <v>0</v>
      </c>
      <c r="K411" s="195" t="s">
        <v>19</v>
      </c>
      <c r="L411" s="40"/>
      <c r="M411" s="200" t="s">
        <v>19</v>
      </c>
      <c r="N411" s="201" t="s">
        <v>42</v>
      </c>
      <c r="O411" s="65"/>
      <c r="P411" s="202">
        <f t="shared" si="121"/>
        <v>0</v>
      </c>
      <c r="Q411" s="202">
        <v>1870</v>
      </c>
      <c r="R411" s="202">
        <f t="shared" si="122"/>
        <v>1870</v>
      </c>
      <c r="S411" s="202">
        <v>0</v>
      </c>
      <c r="T411" s="203">
        <f t="shared" si="123"/>
        <v>0</v>
      </c>
      <c r="U411" s="35"/>
      <c r="V411" s="35"/>
      <c r="W411" s="35"/>
      <c r="X411" s="35"/>
      <c r="Y411" s="35"/>
      <c r="Z411" s="35"/>
      <c r="AA411" s="35"/>
      <c r="AB411" s="35"/>
      <c r="AC411" s="35"/>
      <c r="AD411" s="35"/>
      <c r="AE411" s="35"/>
      <c r="AR411" s="204" t="s">
        <v>169</v>
      </c>
      <c r="AT411" s="204" t="s">
        <v>164</v>
      </c>
      <c r="AU411" s="204" t="s">
        <v>78</v>
      </c>
      <c r="AY411" s="18" t="s">
        <v>162</v>
      </c>
      <c r="BE411" s="205">
        <f t="shared" si="124"/>
        <v>0</v>
      </c>
      <c r="BF411" s="205">
        <f t="shared" si="125"/>
        <v>0</v>
      </c>
      <c r="BG411" s="205">
        <f t="shared" si="126"/>
        <v>0</v>
      </c>
      <c r="BH411" s="205">
        <f t="shared" si="127"/>
        <v>0</v>
      </c>
      <c r="BI411" s="205">
        <f t="shared" si="128"/>
        <v>0</v>
      </c>
      <c r="BJ411" s="18" t="s">
        <v>78</v>
      </c>
      <c r="BK411" s="205">
        <f t="shared" si="129"/>
        <v>0</v>
      </c>
      <c r="BL411" s="18" t="s">
        <v>169</v>
      </c>
      <c r="BM411" s="204" t="s">
        <v>3875</v>
      </c>
    </row>
    <row r="412" spans="1:65" s="2" customFormat="1" ht="16.5" customHeight="1">
      <c r="A412" s="35"/>
      <c r="B412" s="36"/>
      <c r="C412" s="193" t="s">
        <v>1862</v>
      </c>
      <c r="D412" s="193" t="s">
        <v>164</v>
      </c>
      <c r="E412" s="194" t="s">
        <v>3876</v>
      </c>
      <c r="F412" s="195" t="s">
        <v>3877</v>
      </c>
      <c r="G412" s="196" t="s">
        <v>2204</v>
      </c>
      <c r="H412" s="197">
        <v>1</v>
      </c>
      <c r="I412" s="198"/>
      <c r="J412" s="199">
        <f t="shared" si="120"/>
        <v>0</v>
      </c>
      <c r="K412" s="195" t="s">
        <v>19</v>
      </c>
      <c r="L412" s="40"/>
      <c r="M412" s="200" t="s">
        <v>19</v>
      </c>
      <c r="N412" s="201" t="s">
        <v>42</v>
      </c>
      <c r="O412" s="65"/>
      <c r="P412" s="202">
        <f t="shared" si="121"/>
        <v>0</v>
      </c>
      <c r="Q412" s="202">
        <v>1262</v>
      </c>
      <c r="R412" s="202">
        <f t="shared" si="122"/>
        <v>1262</v>
      </c>
      <c r="S412" s="202">
        <v>0</v>
      </c>
      <c r="T412" s="203">
        <f t="shared" si="123"/>
        <v>0</v>
      </c>
      <c r="U412" s="35"/>
      <c r="V412" s="35"/>
      <c r="W412" s="35"/>
      <c r="X412" s="35"/>
      <c r="Y412" s="35"/>
      <c r="Z412" s="35"/>
      <c r="AA412" s="35"/>
      <c r="AB412" s="35"/>
      <c r="AC412" s="35"/>
      <c r="AD412" s="35"/>
      <c r="AE412" s="35"/>
      <c r="AR412" s="204" t="s">
        <v>169</v>
      </c>
      <c r="AT412" s="204" t="s">
        <v>164</v>
      </c>
      <c r="AU412" s="204" t="s">
        <v>78</v>
      </c>
      <c r="AY412" s="18" t="s">
        <v>162</v>
      </c>
      <c r="BE412" s="205">
        <f t="shared" si="124"/>
        <v>0</v>
      </c>
      <c r="BF412" s="205">
        <f t="shared" si="125"/>
        <v>0</v>
      </c>
      <c r="BG412" s="205">
        <f t="shared" si="126"/>
        <v>0</v>
      </c>
      <c r="BH412" s="205">
        <f t="shared" si="127"/>
        <v>0</v>
      </c>
      <c r="BI412" s="205">
        <f t="shared" si="128"/>
        <v>0</v>
      </c>
      <c r="BJ412" s="18" t="s">
        <v>78</v>
      </c>
      <c r="BK412" s="205">
        <f t="shared" si="129"/>
        <v>0</v>
      </c>
      <c r="BL412" s="18" t="s">
        <v>169</v>
      </c>
      <c r="BM412" s="204" t="s">
        <v>3878</v>
      </c>
    </row>
    <row r="413" spans="1:65" s="2" customFormat="1" ht="16.5" customHeight="1">
      <c r="A413" s="35"/>
      <c r="B413" s="36"/>
      <c r="C413" s="193" t="s">
        <v>1864</v>
      </c>
      <c r="D413" s="193" t="s">
        <v>164</v>
      </c>
      <c r="E413" s="194" t="s">
        <v>3879</v>
      </c>
      <c r="F413" s="195" t="s">
        <v>3880</v>
      </c>
      <c r="G413" s="196" t="s">
        <v>2204</v>
      </c>
      <c r="H413" s="197">
        <v>1</v>
      </c>
      <c r="I413" s="198"/>
      <c r="J413" s="199">
        <f t="shared" si="120"/>
        <v>0</v>
      </c>
      <c r="K413" s="195" t="s">
        <v>19</v>
      </c>
      <c r="L413" s="40"/>
      <c r="M413" s="200" t="s">
        <v>19</v>
      </c>
      <c r="N413" s="201" t="s">
        <v>42</v>
      </c>
      <c r="O413" s="65"/>
      <c r="P413" s="202">
        <f t="shared" si="121"/>
        <v>0</v>
      </c>
      <c r="Q413" s="202">
        <v>62.4</v>
      </c>
      <c r="R413" s="202">
        <f t="shared" si="122"/>
        <v>62.4</v>
      </c>
      <c r="S413" s="202">
        <v>0</v>
      </c>
      <c r="T413" s="203">
        <f t="shared" si="123"/>
        <v>0</v>
      </c>
      <c r="U413" s="35"/>
      <c r="V413" s="35"/>
      <c r="W413" s="35"/>
      <c r="X413" s="35"/>
      <c r="Y413" s="35"/>
      <c r="Z413" s="35"/>
      <c r="AA413" s="35"/>
      <c r="AB413" s="35"/>
      <c r="AC413" s="35"/>
      <c r="AD413" s="35"/>
      <c r="AE413" s="35"/>
      <c r="AR413" s="204" t="s">
        <v>169</v>
      </c>
      <c r="AT413" s="204" t="s">
        <v>164</v>
      </c>
      <c r="AU413" s="204" t="s">
        <v>78</v>
      </c>
      <c r="AY413" s="18" t="s">
        <v>162</v>
      </c>
      <c r="BE413" s="205">
        <f t="shared" si="124"/>
        <v>0</v>
      </c>
      <c r="BF413" s="205">
        <f t="shared" si="125"/>
        <v>0</v>
      </c>
      <c r="BG413" s="205">
        <f t="shared" si="126"/>
        <v>0</v>
      </c>
      <c r="BH413" s="205">
        <f t="shared" si="127"/>
        <v>0</v>
      </c>
      <c r="BI413" s="205">
        <f t="shared" si="128"/>
        <v>0</v>
      </c>
      <c r="BJ413" s="18" t="s">
        <v>78</v>
      </c>
      <c r="BK413" s="205">
        <f t="shared" si="129"/>
        <v>0</v>
      </c>
      <c r="BL413" s="18" t="s">
        <v>169</v>
      </c>
      <c r="BM413" s="204" t="s">
        <v>3881</v>
      </c>
    </row>
    <row r="414" spans="1:65" s="2" customFormat="1" ht="16.5" customHeight="1">
      <c r="A414" s="35"/>
      <c r="B414" s="36"/>
      <c r="C414" s="193" t="s">
        <v>1868</v>
      </c>
      <c r="D414" s="193" t="s">
        <v>164</v>
      </c>
      <c r="E414" s="194" t="s">
        <v>3882</v>
      </c>
      <c r="F414" s="195" t="s">
        <v>3883</v>
      </c>
      <c r="G414" s="196" t="s">
        <v>2204</v>
      </c>
      <c r="H414" s="197">
        <v>1</v>
      </c>
      <c r="I414" s="198"/>
      <c r="J414" s="199">
        <f t="shared" si="120"/>
        <v>0</v>
      </c>
      <c r="K414" s="195" t="s">
        <v>19</v>
      </c>
      <c r="L414" s="40"/>
      <c r="M414" s="200" t="s">
        <v>19</v>
      </c>
      <c r="N414" s="201" t="s">
        <v>42</v>
      </c>
      <c r="O414" s="65"/>
      <c r="P414" s="202">
        <f t="shared" si="121"/>
        <v>0</v>
      </c>
      <c r="Q414" s="202">
        <v>458</v>
      </c>
      <c r="R414" s="202">
        <f t="shared" si="122"/>
        <v>458</v>
      </c>
      <c r="S414" s="202">
        <v>0</v>
      </c>
      <c r="T414" s="203">
        <f t="shared" si="123"/>
        <v>0</v>
      </c>
      <c r="U414" s="35"/>
      <c r="V414" s="35"/>
      <c r="W414" s="35"/>
      <c r="X414" s="35"/>
      <c r="Y414" s="35"/>
      <c r="Z414" s="35"/>
      <c r="AA414" s="35"/>
      <c r="AB414" s="35"/>
      <c r="AC414" s="35"/>
      <c r="AD414" s="35"/>
      <c r="AE414" s="35"/>
      <c r="AR414" s="204" t="s">
        <v>169</v>
      </c>
      <c r="AT414" s="204" t="s">
        <v>164</v>
      </c>
      <c r="AU414" s="204" t="s">
        <v>78</v>
      </c>
      <c r="AY414" s="18" t="s">
        <v>162</v>
      </c>
      <c r="BE414" s="205">
        <f t="shared" si="124"/>
        <v>0</v>
      </c>
      <c r="BF414" s="205">
        <f t="shared" si="125"/>
        <v>0</v>
      </c>
      <c r="BG414" s="205">
        <f t="shared" si="126"/>
        <v>0</v>
      </c>
      <c r="BH414" s="205">
        <f t="shared" si="127"/>
        <v>0</v>
      </c>
      <c r="BI414" s="205">
        <f t="shared" si="128"/>
        <v>0</v>
      </c>
      <c r="BJ414" s="18" t="s">
        <v>78</v>
      </c>
      <c r="BK414" s="205">
        <f t="shared" si="129"/>
        <v>0</v>
      </c>
      <c r="BL414" s="18" t="s">
        <v>169</v>
      </c>
      <c r="BM414" s="204" t="s">
        <v>3884</v>
      </c>
    </row>
    <row r="415" spans="1:65" s="2" customFormat="1" ht="16.5" customHeight="1">
      <c r="A415" s="35"/>
      <c r="B415" s="36"/>
      <c r="C415" s="193" t="s">
        <v>1872</v>
      </c>
      <c r="D415" s="193" t="s">
        <v>164</v>
      </c>
      <c r="E415" s="194" t="s">
        <v>3885</v>
      </c>
      <c r="F415" s="195" t="s">
        <v>3886</v>
      </c>
      <c r="G415" s="196" t="s">
        <v>2204</v>
      </c>
      <c r="H415" s="197">
        <v>20</v>
      </c>
      <c r="I415" s="198"/>
      <c r="J415" s="199">
        <f t="shared" si="120"/>
        <v>0</v>
      </c>
      <c r="K415" s="195" t="s">
        <v>19</v>
      </c>
      <c r="L415" s="40"/>
      <c r="M415" s="200" t="s">
        <v>19</v>
      </c>
      <c r="N415" s="201" t="s">
        <v>42</v>
      </c>
      <c r="O415" s="65"/>
      <c r="P415" s="202">
        <f t="shared" si="121"/>
        <v>0</v>
      </c>
      <c r="Q415" s="202">
        <v>142</v>
      </c>
      <c r="R415" s="202">
        <f t="shared" si="122"/>
        <v>2840</v>
      </c>
      <c r="S415" s="202">
        <v>0</v>
      </c>
      <c r="T415" s="203">
        <f t="shared" si="123"/>
        <v>0</v>
      </c>
      <c r="U415" s="35"/>
      <c r="V415" s="35"/>
      <c r="W415" s="35"/>
      <c r="X415" s="35"/>
      <c r="Y415" s="35"/>
      <c r="Z415" s="35"/>
      <c r="AA415" s="35"/>
      <c r="AB415" s="35"/>
      <c r="AC415" s="35"/>
      <c r="AD415" s="35"/>
      <c r="AE415" s="35"/>
      <c r="AR415" s="204" t="s">
        <v>169</v>
      </c>
      <c r="AT415" s="204" t="s">
        <v>164</v>
      </c>
      <c r="AU415" s="204" t="s">
        <v>78</v>
      </c>
      <c r="AY415" s="18" t="s">
        <v>162</v>
      </c>
      <c r="BE415" s="205">
        <f t="shared" si="124"/>
        <v>0</v>
      </c>
      <c r="BF415" s="205">
        <f t="shared" si="125"/>
        <v>0</v>
      </c>
      <c r="BG415" s="205">
        <f t="shared" si="126"/>
        <v>0</v>
      </c>
      <c r="BH415" s="205">
        <f t="shared" si="127"/>
        <v>0</v>
      </c>
      <c r="BI415" s="205">
        <f t="shared" si="128"/>
        <v>0</v>
      </c>
      <c r="BJ415" s="18" t="s">
        <v>78</v>
      </c>
      <c r="BK415" s="205">
        <f t="shared" si="129"/>
        <v>0</v>
      </c>
      <c r="BL415" s="18" t="s">
        <v>169</v>
      </c>
      <c r="BM415" s="204" t="s">
        <v>3887</v>
      </c>
    </row>
    <row r="416" spans="1:65" s="2" customFormat="1" ht="16.5" customHeight="1">
      <c r="A416" s="35"/>
      <c r="B416" s="36"/>
      <c r="C416" s="193" t="s">
        <v>1876</v>
      </c>
      <c r="D416" s="193" t="s">
        <v>164</v>
      </c>
      <c r="E416" s="194" t="s">
        <v>3888</v>
      </c>
      <c r="F416" s="195" t="s">
        <v>3889</v>
      </c>
      <c r="G416" s="196" t="s">
        <v>2204</v>
      </c>
      <c r="H416" s="197">
        <v>20</v>
      </c>
      <c r="I416" s="198"/>
      <c r="J416" s="199">
        <f t="shared" si="120"/>
        <v>0</v>
      </c>
      <c r="K416" s="195" t="s">
        <v>19</v>
      </c>
      <c r="L416" s="40"/>
      <c r="M416" s="200" t="s">
        <v>19</v>
      </c>
      <c r="N416" s="201" t="s">
        <v>42</v>
      </c>
      <c r="O416" s="65"/>
      <c r="P416" s="202">
        <f t="shared" si="121"/>
        <v>0</v>
      </c>
      <c r="Q416" s="202">
        <v>254</v>
      </c>
      <c r="R416" s="202">
        <f t="shared" si="122"/>
        <v>5080</v>
      </c>
      <c r="S416" s="202">
        <v>0</v>
      </c>
      <c r="T416" s="203">
        <f t="shared" si="123"/>
        <v>0</v>
      </c>
      <c r="U416" s="35"/>
      <c r="V416" s="35"/>
      <c r="W416" s="35"/>
      <c r="X416" s="35"/>
      <c r="Y416" s="35"/>
      <c r="Z416" s="35"/>
      <c r="AA416" s="35"/>
      <c r="AB416" s="35"/>
      <c r="AC416" s="35"/>
      <c r="AD416" s="35"/>
      <c r="AE416" s="35"/>
      <c r="AR416" s="204" t="s">
        <v>169</v>
      </c>
      <c r="AT416" s="204" t="s">
        <v>164</v>
      </c>
      <c r="AU416" s="204" t="s">
        <v>78</v>
      </c>
      <c r="AY416" s="18" t="s">
        <v>162</v>
      </c>
      <c r="BE416" s="205">
        <f t="shared" si="124"/>
        <v>0</v>
      </c>
      <c r="BF416" s="205">
        <f t="shared" si="125"/>
        <v>0</v>
      </c>
      <c r="BG416" s="205">
        <f t="shared" si="126"/>
        <v>0</v>
      </c>
      <c r="BH416" s="205">
        <f t="shared" si="127"/>
        <v>0</v>
      </c>
      <c r="BI416" s="205">
        <f t="shared" si="128"/>
        <v>0</v>
      </c>
      <c r="BJ416" s="18" t="s">
        <v>78</v>
      </c>
      <c r="BK416" s="205">
        <f t="shared" si="129"/>
        <v>0</v>
      </c>
      <c r="BL416" s="18" t="s">
        <v>169</v>
      </c>
      <c r="BM416" s="204" t="s">
        <v>3890</v>
      </c>
    </row>
    <row r="417" spans="1:65" s="2" customFormat="1" ht="16.5" customHeight="1">
      <c r="A417" s="35"/>
      <c r="B417" s="36"/>
      <c r="C417" s="193" t="s">
        <v>1880</v>
      </c>
      <c r="D417" s="193" t="s">
        <v>164</v>
      </c>
      <c r="E417" s="194" t="s">
        <v>3891</v>
      </c>
      <c r="F417" s="195" t="s">
        <v>3892</v>
      </c>
      <c r="G417" s="196" t="s">
        <v>2204</v>
      </c>
      <c r="H417" s="197">
        <v>23</v>
      </c>
      <c r="I417" s="198"/>
      <c r="J417" s="199">
        <f t="shared" si="120"/>
        <v>0</v>
      </c>
      <c r="K417" s="195" t="s">
        <v>19</v>
      </c>
      <c r="L417" s="40"/>
      <c r="M417" s="200" t="s">
        <v>19</v>
      </c>
      <c r="N417" s="201" t="s">
        <v>42</v>
      </c>
      <c r="O417" s="65"/>
      <c r="P417" s="202">
        <f t="shared" si="121"/>
        <v>0</v>
      </c>
      <c r="Q417" s="202">
        <v>170</v>
      </c>
      <c r="R417" s="202">
        <f t="shared" si="122"/>
        <v>3910</v>
      </c>
      <c r="S417" s="202">
        <v>0</v>
      </c>
      <c r="T417" s="203">
        <f t="shared" si="123"/>
        <v>0</v>
      </c>
      <c r="U417" s="35"/>
      <c r="V417" s="35"/>
      <c r="W417" s="35"/>
      <c r="X417" s="35"/>
      <c r="Y417" s="35"/>
      <c r="Z417" s="35"/>
      <c r="AA417" s="35"/>
      <c r="AB417" s="35"/>
      <c r="AC417" s="35"/>
      <c r="AD417" s="35"/>
      <c r="AE417" s="35"/>
      <c r="AR417" s="204" t="s">
        <v>169</v>
      </c>
      <c r="AT417" s="204" t="s">
        <v>164</v>
      </c>
      <c r="AU417" s="204" t="s">
        <v>78</v>
      </c>
      <c r="AY417" s="18" t="s">
        <v>162</v>
      </c>
      <c r="BE417" s="205">
        <f t="shared" si="124"/>
        <v>0</v>
      </c>
      <c r="BF417" s="205">
        <f t="shared" si="125"/>
        <v>0</v>
      </c>
      <c r="BG417" s="205">
        <f t="shared" si="126"/>
        <v>0</v>
      </c>
      <c r="BH417" s="205">
        <f t="shared" si="127"/>
        <v>0</v>
      </c>
      <c r="BI417" s="205">
        <f t="shared" si="128"/>
        <v>0</v>
      </c>
      <c r="BJ417" s="18" t="s">
        <v>78</v>
      </c>
      <c r="BK417" s="205">
        <f t="shared" si="129"/>
        <v>0</v>
      </c>
      <c r="BL417" s="18" t="s">
        <v>169</v>
      </c>
      <c r="BM417" s="204" t="s">
        <v>3893</v>
      </c>
    </row>
    <row r="418" spans="1:65" s="2" customFormat="1" ht="16.5" customHeight="1">
      <c r="A418" s="35"/>
      <c r="B418" s="36"/>
      <c r="C418" s="193" t="s">
        <v>1885</v>
      </c>
      <c r="D418" s="193" t="s">
        <v>164</v>
      </c>
      <c r="E418" s="194" t="s">
        <v>3894</v>
      </c>
      <c r="F418" s="195" t="s">
        <v>3895</v>
      </c>
      <c r="G418" s="196" t="s">
        <v>2204</v>
      </c>
      <c r="H418" s="197">
        <v>23</v>
      </c>
      <c r="I418" s="198"/>
      <c r="J418" s="199">
        <f t="shared" si="120"/>
        <v>0</v>
      </c>
      <c r="K418" s="195" t="s">
        <v>19</v>
      </c>
      <c r="L418" s="40"/>
      <c r="M418" s="200" t="s">
        <v>19</v>
      </c>
      <c r="N418" s="201" t="s">
        <v>42</v>
      </c>
      <c r="O418" s="65"/>
      <c r="P418" s="202">
        <f t="shared" si="121"/>
        <v>0</v>
      </c>
      <c r="Q418" s="202">
        <v>291</v>
      </c>
      <c r="R418" s="202">
        <f t="shared" si="122"/>
        <v>6693</v>
      </c>
      <c r="S418" s="202">
        <v>0</v>
      </c>
      <c r="T418" s="203">
        <f t="shared" si="123"/>
        <v>0</v>
      </c>
      <c r="U418" s="35"/>
      <c r="V418" s="35"/>
      <c r="W418" s="35"/>
      <c r="X418" s="35"/>
      <c r="Y418" s="35"/>
      <c r="Z418" s="35"/>
      <c r="AA418" s="35"/>
      <c r="AB418" s="35"/>
      <c r="AC418" s="35"/>
      <c r="AD418" s="35"/>
      <c r="AE418" s="35"/>
      <c r="AR418" s="204" t="s">
        <v>169</v>
      </c>
      <c r="AT418" s="204" t="s">
        <v>164</v>
      </c>
      <c r="AU418" s="204" t="s">
        <v>78</v>
      </c>
      <c r="AY418" s="18" t="s">
        <v>162</v>
      </c>
      <c r="BE418" s="205">
        <f t="shared" si="124"/>
        <v>0</v>
      </c>
      <c r="BF418" s="205">
        <f t="shared" si="125"/>
        <v>0</v>
      </c>
      <c r="BG418" s="205">
        <f t="shared" si="126"/>
        <v>0</v>
      </c>
      <c r="BH418" s="205">
        <f t="shared" si="127"/>
        <v>0</v>
      </c>
      <c r="BI418" s="205">
        <f t="shared" si="128"/>
        <v>0</v>
      </c>
      <c r="BJ418" s="18" t="s">
        <v>78</v>
      </c>
      <c r="BK418" s="205">
        <f t="shared" si="129"/>
        <v>0</v>
      </c>
      <c r="BL418" s="18" t="s">
        <v>169</v>
      </c>
      <c r="BM418" s="204" t="s">
        <v>3896</v>
      </c>
    </row>
    <row r="419" spans="1:65" s="2" customFormat="1" ht="16.5" customHeight="1">
      <c r="A419" s="35"/>
      <c r="B419" s="36"/>
      <c r="C419" s="193" t="s">
        <v>1889</v>
      </c>
      <c r="D419" s="193" t="s">
        <v>164</v>
      </c>
      <c r="E419" s="194" t="s">
        <v>3897</v>
      </c>
      <c r="F419" s="195" t="s">
        <v>3898</v>
      </c>
      <c r="G419" s="196" t="s">
        <v>2204</v>
      </c>
      <c r="H419" s="197">
        <v>78</v>
      </c>
      <c r="I419" s="198"/>
      <c r="J419" s="199">
        <f t="shared" si="120"/>
        <v>0</v>
      </c>
      <c r="K419" s="195" t="s">
        <v>19</v>
      </c>
      <c r="L419" s="40"/>
      <c r="M419" s="200" t="s">
        <v>19</v>
      </c>
      <c r="N419" s="201" t="s">
        <v>42</v>
      </c>
      <c r="O419" s="65"/>
      <c r="P419" s="202">
        <f t="shared" si="121"/>
        <v>0</v>
      </c>
      <c r="Q419" s="202">
        <v>56</v>
      </c>
      <c r="R419" s="202">
        <f t="shared" si="122"/>
        <v>4368</v>
      </c>
      <c r="S419" s="202">
        <v>0</v>
      </c>
      <c r="T419" s="203">
        <f t="shared" si="123"/>
        <v>0</v>
      </c>
      <c r="U419" s="35"/>
      <c r="V419" s="35"/>
      <c r="W419" s="35"/>
      <c r="X419" s="35"/>
      <c r="Y419" s="35"/>
      <c r="Z419" s="35"/>
      <c r="AA419" s="35"/>
      <c r="AB419" s="35"/>
      <c r="AC419" s="35"/>
      <c r="AD419" s="35"/>
      <c r="AE419" s="35"/>
      <c r="AR419" s="204" t="s">
        <v>169</v>
      </c>
      <c r="AT419" s="204" t="s">
        <v>164</v>
      </c>
      <c r="AU419" s="204" t="s">
        <v>78</v>
      </c>
      <c r="AY419" s="18" t="s">
        <v>162</v>
      </c>
      <c r="BE419" s="205">
        <f t="shared" si="124"/>
        <v>0</v>
      </c>
      <c r="BF419" s="205">
        <f t="shared" si="125"/>
        <v>0</v>
      </c>
      <c r="BG419" s="205">
        <f t="shared" si="126"/>
        <v>0</v>
      </c>
      <c r="BH419" s="205">
        <f t="shared" si="127"/>
        <v>0</v>
      </c>
      <c r="BI419" s="205">
        <f t="shared" si="128"/>
        <v>0</v>
      </c>
      <c r="BJ419" s="18" t="s">
        <v>78</v>
      </c>
      <c r="BK419" s="205">
        <f t="shared" si="129"/>
        <v>0</v>
      </c>
      <c r="BL419" s="18" t="s">
        <v>169</v>
      </c>
      <c r="BM419" s="204" t="s">
        <v>3899</v>
      </c>
    </row>
    <row r="420" spans="1:65" s="2" customFormat="1" ht="16.5" customHeight="1">
      <c r="A420" s="35"/>
      <c r="B420" s="36"/>
      <c r="C420" s="193" t="s">
        <v>1892</v>
      </c>
      <c r="D420" s="193" t="s">
        <v>164</v>
      </c>
      <c r="E420" s="194" t="s">
        <v>3900</v>
      </c>
      <c r="F420" s="195" t="s">
        <v>3901</v>
      </c>
      <c r="G420" s="196" t="s">
        <v>2204</v>
      </c>
      <c r="H420" s="197">
        <v>78</v>
      </c>
      <c r="I420" s="198"/>
      <c r="J420" s="199">
        <f t="shared" si="120"/>
        <v>0</v>
      </c>
      <c r="K420" s="195" t="s">
        <v>19</v>
      </c>
      <c r="L420" s="40"/>
      <c r="M420" s="200" t="s">
        <v>19</v>
      </c>
      <c r="N420" s="201" t="s">
        <v>42</v>
      </c>
      <c r="O420" s="65"/>
      <c r="P420" s="202">
        <f t="shared" si="121"/>
        <v>0</v>
      </c>
      <c r="Q420" s="202">
        <v>68</v>
      </c>
      <c r="R420" s="202">
        <f t="shared" si="122"/>
        <v>5304</v>
      </c>
      <c r="S420" s="202">
        <v>0</v>
      </c>
      <c r="T420" s="203">
        <f t="shared" si="123"/>
        <v>0</v>
      </c>
      <c r="U420" s="35"/>
      <c r="V420" s="35"/>
      <c r="W420" s="35"/>
      <c r="X420" s="35"/>
      <c r="Y420" s="35"/>
      <c r="Z420" s="35"/>
      <c r="AA420" s="35"/>
      <c r="AB420" s="35"/>
      <c r="AC420" s="35"/>
      <c r="AD420" s="35"/>
      <c r="AE420" s="35"/>
      <c r="AR420" s="204" t="s">
        <v>169</v>
      </c>
      <c r="AT420" s="204" t="s">
        <v>164</v>
      </c>
      <c r="AU420" s="204" t="s">
        <v>78</v>
      </c>
      <c r="AY420" s="18" t="s">
        <v>162</v>
      </c>
      <c r="BE420" s="205">
        <f t="shared" si="124"/>
        <v>0</v>
      </c>
      <c r="BF420" s="205">
        <f t="shared" si="125"/>
        <v>0</v>
      </c>
      <c r="BG420" s="205">
        <f t="shared" si="126"/>
        <v>0</v>
      </c>
      <c r="BH420" s="205">
        <f t="shared" si="127"/>
        <v>0</v>
      </c>
      <c r="BI420" s="205">
        <f t="shared" si="128"/>
        <v>0</v>
      </c>
      <c r="BJ420" s="18" t="s">
        <v>78</v>
      </c>
      <c r="BK420" s="205">
        <f t="shared" si="129"/>
        <v>0</v>
      </c>
      <c r="BL420" s="18" t="s">
        <v>169</v>
      </c>
      <c r="BM420" s="204" t="s">
        <v>3902</v>
      </c>
    </row>
    <row r="421" spans="1:65" s="2" customFormat="1" ht="16.5" customHeight="1">
      <c r="A421" s="35"/>
      <c r="B421" s="36"/>
      <c r="C421" s="193" t="s">
        <v>1894</v>
      </c>
      <c r="D421" s="193" t="s">
        <v>164</v>
      </c>
      <c r="E421" s="194" t="s">
        <v>3903</v>
      </c>
      <c r="F421" s="195" t="s">
        <v>3904</v>
      </c>
      <c r="G421" s="196" t="s">
        <v>2204</v>
      </c>
      <c r="H421" s="197">
        <v>2</v>
      </c>
      <c r="I421" s="198"/>
      <c r="J421" s="199">
        <f t="shared" si="120"/>
        <v>0</v>
      </c>
      <c r="K421" s="195" t="s">
        <v>19</v>
      </c>
      <c r="L421" s="40"/>
      <c r="M421" s="200" t="s">
        <v>19</v>
      </c>
      <c r="N421" s="201" t="s">
        <v>42</v>
      </c>
      <c r="O421" s="65"/>
      <c r="P421" s="202">
        <f t="shared" si="121"/>
        <v>0</v>
      </c>
      <c r="Q421" s="202">
        <v>1300</v>
      </c>
      <c r="R421" s="202">
        <f t="shared" si="122"/>
        <v>2600</v>
      </c>
      <c r="S421" s="202">
        <v>0</v>
      </c>
      <c r="T421" s="203">
        <f t="shared" si="123"/>
        <v>0</v>
      </c>
      <c r="U421" s="35"/>
      <c r="V421" s="35"/>
      <c r="W421" s="35"/>
      <c r="X421" s="35"/>
      <c r="Y421" s="35"/>
      <c r="Z421" s="35"/>
      <c r="AA421" s="35"/>
      <c r="AB421" s="35"/>
      <c r="AC421" s="35"/>
      <c r="AD421" s="35"/>
      <c r="AE421" s="35"/>
      <c r="AR421" s="204" t="s">
        <v>169</v>
      </c>
      <c r="AT421" s="204" t="s">
        <v>164</v>
      </c>
      <c r="AU421" s="204" t="s">
        <v>78</v>
      </c>
      <c r="AY421" s="18" t="s">
        <v>162</v>
      </c>
      <c r="BE421" s="205">
        <f t="shared" si="124"/>
        <v>0</v>
      </c>
      <c r="BF421" s="205">
        <f t="shared" si="125"/>
        <v>0</v>
      </c>
      <c r="BG421" s="205">
        <f t="shared" si="126"/>
        <v>0</v>
      </c>
      <c r="BH421" s="205">
        <f t="shared" si="127"/>
        <v>0</v>
      </c>
      <c r="BI421" s="205">
        <f t="shared" si="128"/>
        <v>0</v>
      </c>
      <c r="BJ421" s="18" t="s">
        <v>78</v>
      </c>
      <c r="BK421" s="205">
        <f t="shared" si="129"/>
        <v>0</v>
      </c>
      <c r="BL421" s="18" t="s">
        <v>169</v>
      </c>
      <c r="BM421" s="204" t="s">
        <v>3905</v>
      </c>
    </row>
    <row r="422" spans="1:65" s="2" customFormat="1" ht="16.5" customHeight="1">
      <c r="A422" s="35"/>
      <c r="B422" s="36"/>
      <c r="C422" s="193" t="s">
        <v>1896</v>
      </c>
      <c r="D422" s="193" t="s">
        <v>164</v>
      </c>
      <c r="E422" s="194" t="s">
        <v>3906</v>
      </c>
      <c r="F422" s="195" t="s">
        <v>3907</v>
      </c>
      <c r="G422" s="196" t="s">
        <v>2204</v>
      </c>
      <c r="H422" s="197">
        <v>2</v>
      </c>
      <c r="I422" s="198"/>
      <c r="J422" s="199">
        <f t="shared" si="120"/>
        <v>0</v>
      </c>
      <c r="K422" s="195" t="s">
        <v>19</v>
      </c>
      <c r="L422" s="40"/>
      <c r="M422" s="200" t="s">
        <v>19</v>
      </c>
      <c r="N422" s="201" t="s">
        <v>42</v>
      </c>
      <c r="O422" s="65"/>
      <c r="P422" s="202">
        <f t="shared" si="121"/>
        <v>0</v>
      </c>
      <c r="Q422" s="202">
        <v>6200</v>
      </c>
      <c r="R422" s="202">
        <f t="shared" si="122"/>
        <v>12400</v>
      </c>
      <c r="S422" s="202">
        <v>0</v>
      </c>
      <c r="T422" s="203">
        <f t="shared" si="123"/>
        <v>0</v>
      </c>
      <c r="U422" s="35"/>
      <c r="V422" s="35"/>
      <c r="W422" s="35"/>
      <c r="X422" s="35"/>
      <c r="Y422" s="35"/>
      <c r="Z422" s="35"/>
      <c r="AA422" s="35"/>
      <c r="AB422" s="35"/>
      <c r="AC422" s="35"/>
      <c r="AD422" s="35"/>
      <c r="AE422" s="35"/>
      <c r="AR422" s="204" t="s">
        <v>169</v>
      </c>
      <c r="AT422" s="204" t="s">
        <v>164</v>
      </c>
      <c r="AU422" s="204" t="s">
        <v>78</v>
      </c>
      <c r="AY422" s="18" t="s">
        <v>162</v>
      </c>
      <c r="BE422" s="205">
        <f t="shared" si="124"/>
        <v>0</v>
      </c>
      <c r="BF422" s="205">
        <f t="shared" si="125"/>
        <v>0</v>
      </c>
      <c r="BG422" s="205">
        <f t="shared" si="126"/>
        <v>0</v>
      </c>
      <c r="BH422" s="205">
        <f t="shared" si="127"/>
        <v>0</v>
      </c>
      <c r="BI422" s="205">
        <f t="shared" si="128"/>
        <v>0</v>
      </c>
      <c r="BJ422" s="18" t="s">
        <v>78</v>
      </c>
      <c r="BK422" s="205">
        <f t="shared" si="129"/>
        <v>0</v>
      </c>
      <c r="BL422" s="18" t="s">
        <v>169</v>
      </c>
      <c r="BM422" s="204" t="s">
        <v>3908</v>
      </c>
    </row>
    <row r="423" spans="1:65" s="2" customFormat="1" ht="44.25" customHeight="1">
      <c r="A423" s="35"/>
      <c r="B423" s="36"/>
      <c r="C423" s="193" t="s">
        <v>1898</v>
      </c>
      <c r="D423" s="193" t="s">
        <v>164</v>
      </c>
      <c r="E423" s="194" t="s">
        <v>3909</v>
      </c>
      <c r="F423" s="195" t="s">
        <v>3910</v>
      </c>
      <c r="G423" s="196" t="s">
        <v>2204</v>
      </c>
      <c r="H423" s="197">
        <v>1</v>
      </c>
      <c r="I423" s="198"/>
      <c r="J423" s="199">
        <f t="shared" si="120"/>
        <v>0</v>
      </c>
      <c r="K423" s="195" t="s">
        <v>19</v>
      </c>
      <c r="L423" s="40"/>
      <c r="M423" s="200" t="s">
        <v>19</v>
      </c>
      <c r="N423" s="201" t="s">
        <v>42</v>
      </c>
      <c r="O423" s="65"/>
      <c r="P423" s="202">
        <f t="shared" si="121"/>
        <v>0</v>
      </c>
      <c r="Q423" s="202">
        <v>30122</v>
      </c>
      <c r="R423" s="202">
        <f t="shared" si="122"/>
        <v>30122</v>
      </c>
      <c r="S423" s="202">
        <v>0</v>
      </c>
      <c r="T423" s="203">
        <f t="shared" si="123"/>
        <v>0</v>
      </c>
      <c r="U423" s="35"/>
      <c r="V423" s="35"/>
      <c r="W423" s="35"/>
      <c r="X423" s="35"/>
      <c r="Y423" s="35"/>
      <c r="Z423" s="35"/>
      <c r="AA423" s="35"/>
      <c r="AB423" s="35"/>
      <c r="AC423" s="35"/>
      <c r="AD423" s="35"/>
      <c r="AE423" s="35"/>
      <c r="AR423" s="204" t="s">
        <v>169</v>
      </c>
      <c r="AT423" s="204" t="s">
        <v>164</v>
      </c>
      <c r="AU423" s="204" t="s">
        <v>78</v>
      </c>
      <c r="AY423" s="18" t="s">
        <v>162</v>
      </c>
      <c r="BE423" s="205">
        <f t="shared" si="124"/>
        <v>0</v>
      </c>
      <c r="BF423" s="205">
        <f t="shared" si="125"/>
        <v>0</v>
      </c>
      <c r="BG423" s="205">
        <f t="shared" si="126"/>
        <v>0</v>
      </c>
      <c r="BH423" s="205">
        <f t="shared" si="127"/>
        <v>0</v>
      </c>
      <c r="BI423" s="205">
        <f t="shared" si="128"/>
        <v>0</v>
      </c>
      <c r="BJ423" s="18" t="s">
        <v>78</v>
      </c>
      <c r="BK423" s="205">
        <f t="shared" si="129"/>
        <v>0</v>
      </c>
      <c r="BL423" s="18" t="s">
        <v>169</v>
      </c>
      <c r="BM423" s="204" t="s">
        <v>3911</v>
      </c>
    </row>
    <row r="424" spans="1:65" s="2" customFormat="1" ht="33" customHeight="1">
      <c r="A424" s="35"/>
      <c r="B424" s="36"/>
      <c r="C424" s="193" t="s">
        <v>1905</v>
      </c>
      <c r="D424" s="193" t="s">
        <v>164</v>
      </c>
      <c r="E424" s="194" t="s">
        <v>3912</v>
      </c>
      <c r="F424" s="195" t="s">
        <v>3913</v>
      </c>
      <c r="G424" s="196" t="s">
        <v>2204</v>
      </c>
      <c r="H424" s="197">
        <v>1</v>
      </c>
      <c r="I424" s="198"/>
      <c r="J424" s="199">
        <f t="shared" si="120"/>
        <v>0</v>
      </c>
      <c r="K424" s="195" t="s">
        <v>19</v>
      </c>
      <c r="L424" s="40"/>
      <c r="M424" s="200" t="s">
        <v>19</v>
      </c>
      <c r="N424" s="201" t="s">
        <v>42</v>
      </c>
      <c r="O424" s="65"/>
      <c r="P424" s="202">
        <f t="shared" si="121"/>
        <v>0</v>
      </c>
      <c r="Q424" s="202">
        <v>24660</v>
      </c>
      <c r="R424" s="202">
        <f t="shared" si="122"/>
        <v>24660</v>
      </c>
      <c r="S424" s="202">
        <v>0</v>
      </c>
      <c r="T424" s="203">
        <f t="shared" si="123"/>
        <v>0</v>
      </c>
      <c r="U424" s="35"/>
      <c r="V424" s="35"/>
      <c r="W424" s="35"/>
      <c r="X424" s="35"/>
      <c r="Y424" s="35"/>
      <c r="Z424" s="35"/>
      <c r="AA424" s="35"/>
      <c r="AB424" s="35"/>
      <c r="AC424" s="35"/>
      <c r="AD424" s="35"/>
      <c r="AE424" s="35"/>
      <c r="AR424" s="204" t="s">
        <v>169</v>
      </c>
      <c r="AT424" s="204" t="s">
        <v>164</v>
      </c>
      <c r="AU424" s="204" t="s">
        <v>78</v>
      </c>
      <c r="AY424" s="18" t="s">
        <v>162</v>
      </c>
      <c r="BE424" s="205">
        <f t="shared" si="124"/>
        <v>0</v>
      </c>
      <c r="BF424" s="205">
        <f t="shared" si="125"/>
        <v>0</v>
      </c>
      <c r="BG424" s="205">
        <f t="shared" si="126"/>
        <v>0</v>
      </c>
      <c r="BH424" s="205">
        <f t="shared" si="127"/>
        <v>0</v>
      </c>
      <c r="BI424" s="205">
        <f t="shared" si="128"/>
        <v>0</v>
      </c>
      <c r="BJ424" s="18" t="s">
        <v>78</v>
      </c>
      <c r="BK424" s="205">
        <f t="shared" si="129"/>
        <v>0</v>
      </c>
      <c r="BL424" s="18" t="s">
        <v>169</v>
      </c>
      <c r="BM424" s="204" t="s">
        <v>3914</v>
      </c>
    </row>
    <row r="425" spans="1:65" s="2" customFormat="1" ht="16.5" customHeight="1">
      <c r="A425" s="35"/>
      <c r="B425" s="36"/>
      <c r="C425" s="193" t="s">
        <v>1909</v>
      </c>
      <c r="D425" s="193" t="s">
        <v>164</v>
      </c>
      <c r="E425" s="194" t="s">
        <v>3915</v>
      </c>
      <c r="F425" s="195" t="s">
        <v>3916</v>
      </c>
      <c r="G425" s="196" t="s">
        <v>2204</v>
      </c>
      <c r="H425" s="197">
        <v>19</v>
      </c>
      <c r="I425" s="198"/>
      <c r="J425" s="199">
        <f t="shared" si="120"/>
        <v>0</v>
      </c>
      <c r="K425" s="195" t="s">
        <v>19</v>
      </c>
      <c r="L425" s="40"/>
      <c r="M425" s="200" t="s">
        <v>19</v>
      </c>
      <c r="N425" s="201" t="s">
        <v>42</v>
      </c>
      <c r="O425" s="65"/>
      <c r="P425" s="202">
        <f t="shared" si="121"/>
        <v>0</v>
      </c>
      <c r="Q425" s="202">
        <v>980</v>
      </c>
      <c r="R425" s="202">
        <f t="shared" si="122"/>
        <v>18620</v>
      </c>
      <c r="S425" s="202">
        <v>0</v>
      </c>
      <c r="T425" s="203">
        <f t="shared" si="123"/>
        <v>0</v>
      </c>
      <c r="U425" s="35"/>
      <c r="V425" s="35"/>
      <c r="W425" s="35"/>
      <c r="X425" s="35"/>
      <c r="Y425" s="35"/>
      <c r="Z425" s="35"/>
      <c r="AA425" s="35"/>
      <c r="AB425" s="35"/>
      <c r="AC425" s="35"/>
      <c r="AD425" s="35"/>
      <c r="AE425" s="35"/>
      <c r="AR425" s="204" t="s">
        <v>169</v>
      </c>
      <c r="AT425" s="204" t="s">
        <v>164</v>
      </c>
      <c r="AU425" s="204" t="s">
        <v>78</v>
      </c>
      <c r="AY425" s="18" t="s">
        <v>162</v>
      </c>
      <c r="BE425" s="205">
        <f t="shared" si="124"/>
        <v>0</v>
      </c>
      <c r="BF425" s="205">
        <f t="shared" si="125"/>
        <v>0</v>
      </c>
      <c r="BG425" s="205">
        <f t="shared" si="126"/>
        <v>0</v>
      </c>
      <c r="BH425" s="205">
        <f t="shared" si="127"/>
        <v>0</v>
      </c>
      <c r="BI425" s="205">
        <f t="shared" si="128"/>
        <v>0</v>
      </c>
      <c r="BJ425" s="18" t="s">
        <v>78</v>
      </c>
      <c r="BK425" s="205">
        <f t="shared" si="129"/>
        <v>0</v>
      </c>
      <c r="BL425" s="18" t="s">
        <v>169</v>
      </c>
      <c r="BM425" s="204" t="s">
        <v>3917</v>
      </c>
    </row>
    <row r="426" spans="1:65" s="2" customFormat="1" ht="16.5" customHeight="1">
      <c r="A426" s="35"/>
      <c r="B426" s="36"/>
      <c r="C426" s="193" t="s">
        <v>1915</v>
      </c>
      <c r="D426" s="193" t="s">
        <v>164</v>
      </c>
      <c r="E426" s="194" t="s">
        <v>3918</v>
      </c>
      <c r="F426" s="195" t="s">
        <v>3919</v>
      </c>
      <c r="G426" s="196" t="s">
        <v>2204</v>
      </c>
      <c r="H426" s="197">
        <v>19</v>
      </c>
      <c r="I426" s="198"/>
      <c r="J426" s="199">
        <f t="shared" si="120"/>
        <v>0</v>
      </c>
      <c r="K426" s="195" t="s">
        <v>19</v>
      </c>
      <c r="L426" s="40"/>
      <c r="M426" s="200" t="s">
        <v>19</v>
      </c>
      <c r="N426" s="201" t="s">
        <v>42</v>
      </c>
      <c r="O426" s="65"/>
      <c r="P426" s="202">
        <f t="shared" si="121"/>
        <v>0</v>
      </c>
      <c r="Q426" s="202">
        <v>1700</v>
      </c>
      <c r="R426" s="202">
        <f t="shared" si="122"/>
        <v>32300</v>
      </c>
      <c r="S426" s="202">
        <v>0</v>
      </c>
      <c r="T426" s="203">
        <f t="shared" si="123"/>
        <v>0</v>
      </c>
      <c r="U426" s="35"/>
      <c r="V426" s="35"/>
      <c r="W426" s="35"/>
      <c r="X426" s="35"/>
      <c r="Y426" s="35"/>
      <c r="Z426" s="35"/>
      <c r="AA426" s="35"/>
      <c r="AB426" s="35"/>
      <c r="AC426" s="35"/>
      <c r="AD426" s="35"/>
      <c r="AE426" s="35"/>
      <c r="AR426" s="204" t="s">
        <v>169</v>
      </c>
      <c r="AT426" s="204" t="s">
        <v>164</v>
      </c>
      <c r="AU426" s="204" t="s">
        <v>78</v>
      </c>
      <c r="AY426" s="18" t="s">
        <v>162</v>
      </c>
      <c r="BE426" s="205">
        <f t="shared" si="124"/>
        <v>0</v>
      </c>
      <c r="BF426" s="205">
        <f t="shared" si="125"/>
        <v>0</v>
      </c>
      <c r="BG426" s="205">
        <f t="shared" si="126"/>
        <v>0</v>
      </c>
      <c r="BH426" s="205">
        <f t="shared" si="127"/>
        <v>0</v>
      </c>
      <c r="BI426" s="205">
        <f t="shared" si="128"/>
        <v>0</v>
      </c>
      <c r="BJ426" s="18" t="s">
        <v>78</v>
      </c>
      <c r="BK426" s="205">
        <f t="shared" si="129"/>
        <v>0</v>
      </c>
      <c r="BL426" s="18" t="s">
        <v>169</v>
      </c>
      <c r="BM426" s="204" t="s">
        <v>3920</v>
      </c>
    </row>
    <row r="427" spans="1:65" s="2" customFormat="1" ht="21.75" customHeight="1">
      <c r="A427" s="35"/>
      <c r="B427" s="36"/>
      <c r="C427" s="193" t="s">
        <v>1927</v>
      </c>
      <c r="D427" s="193" t="s">
        <v>164</v>
      </c>
      <c r="E427" s="194" t="s">
        <v>3921</v>
      </c>
      <c r="F427" s="195" t="s">
        <v>3922</v>
      </c>
      <c r="G427" s="196" t="s">
        <v>2204</v>
      </c>
      <c r="H427" s="197">
        <v>19</v>
      </c>
      <c r="I427" s="198"/>
      <c r="J427" s="199">
        <f t="shared" si="120"/>
        <v>0</v>
      </c>
      <c r="K427" s="195" t="s">
        <v>19</v>
      </c>
      <c r="L427" s="40"/>
      <c r="M427" s="200" t="s">
        <v>19</v>
      </c>
      <c r="N427" s="201" t="s">
        <v>42</v>
      </c>
      <c r="O427" s="65"/>
      <c r="P427" s="202">
        <f t="shared" si="121"/>
        <v>0</v>
      </c>
      <c r="Q427" s="202">
        <v>11485</v>
      </c>
      <c r="R427" s="202">
        <f t="shared" si="122"/>
        <v>218215</v>
      </c>
      <c r="S427" s="202">
        <v>0</v>
      </c>
      <c r="T427" s="203">
        <f t="shared" si="123"/>
        <v>0</v>
      </c>
      <c r="U427" s="35"/>
      <c r="V427" s="35"/>
      <c r="W427" s="35"/>
      <c r="X427" s="35"/>
      <c r="Y427" s="35"/>
      <c r="Z427" s="35"/>
      <c r="AA427" s="35"/>
      <c r="AB427" s="35"/>
      <c r="AC427" s="35"/>
      <c r="AD427" s="35"/>
      <c r="AE427" s="35"/>
      <c r="AR427" s="204" t="s">
        <v>169</v>
      </c>
      <c r="AT427" s="204" t="s">
        <v>164</v>
      </c>
      <c r="AU427" s="204" t="s">
        <v>78</v>
      </c>
      <c r="AY427" s="18" t="s">
        <v>162</v>
      </c>
      <c r="BE427" s="205">
        <f t="shared" si="124"/>
        <v>0</v>
      </c>
      <c r="BF427" s="205">
        <f t="shared" si="125"/>
        <v>0</v>
      </c>
      <c r="BG427" s="205">
        <f t="shared" si="126"/>
        <v>0</v>
      </c>
      <c r="BH427" s="205">
        <f t="shared" si="127"/>
        <v>0</v>
      </c>
      <c r="BI427" s="205">
        <f t="shared" si="128"/>
        <v>0</v>
      </c>
      <c r="BJ427" s="18" t="s">
        <v>78</v>
      </c>
      <c r="BK427" s="205">
        <f t="shared" si="129"/>
        <v>0</v>
      </c>
      <c r="BL427" s="18" t="s">
        <v>169</v>
      </c>
      <c r="BM427" s="204" t="s">
        <v>3923</v>
      </c>
    </row>
    <row r="428" spans="1:65" s="2" customFormat="1" ht="16.5" customHeight="1">
      <c r="A428" s="35"/>
      <c r="B428" s="36"/>
      <c r="C428" s="193" t="s">
        <v>1934</v>
      </c>
      <c r="D428" s="193" t="s">
        <v>164</v>
      </c>
      <c r="E428" s="194" t="s">
        <v>3924</v>
      </c>
      <c r="F428" s="195" t="s">
        <v>3925</v>
      </c>
      <c r="G428" s="196" t="s">
        <v>2204</v>
      </c>
      <c r="H428" s="197">
        <v>19</v>
      </c>
      <c r="I428" s="198"/>
      <c r="J428" s="199">
        <f t="shared" si="120"/>
        <v>0</v>
      </c>
      <c r="K428" s="195" t="s">
        <v>19</v>
      </c>
      <c r="L428" s="40"/>
      <c r="M428" s="200" t="s">
        <v>19</v>
      </c>
      <c r="N428" s="201" t="s">
        <v>42</v>
      </c>
      <c r="O428" s="65"/>
      <c r="P428" s="202">
        <f t="shared" si="121"/>
        <v>0</v>
      </c>
      <c r="Q428" s="202">
        <v>619</v>
      </c>
      <c r="R428" s="202">
        <f t="shared" si="122"/>
        <v>11761</v>
      </c>
      <c r="S428" s="202">
        <v>0</v>
      </c>
      <c r="T428" s="203">
        <f t="shared" si="123"/>
        <v>0</v>
      </c>
      <c r="U428" s="35"/>
      <c r="V428" s="35"/>
      <c r="W428" s="35"/>
      <c r="X428" s="35"/>
      <c r="Y428" s="35"/>
      <c r="Z428" s="35"/>
      <c r="AA428" s="35"/>
      <c r="AB428" s="35"/>
      <c r="AC428" s="35"/>
      <c r="AD428" s="35"/>
      <c r="AE428" s="35"/>
      <c r="AR428" s="204" t="s">
        <v>169</v>
      </c>
      <c r="AT428" s="204" t="s">
        <v>164</v>
      </c>
      <c r="AU428" s="204" t="s">
        <v>78</v>
      </c>
      <c r="AY428" s="18" t="s">
        <v>162</v>
      </c>
      <c r="BE428" s="205">
        <f t="shared" si="124"/>
        <v>0</v>
      </c>
      <c r="BF428" s="205">
        <f t="shared" si="125"/>
        <v>0</v>
      </c>
      <c r="BG428" s="205">
        <f t="shared" si="126"/>
        <v>0</v>
      </c>
      <c r="BH428" s="205">
        <f t="shared" si="127"/>
        <v>0</v>
      </c>
      <c r="BI428" s="205">
        <f t="shared" si="128"/>
        <v>0</v>
      </c>
      <c r="BJ428" s="18" t="s">
        <v>78</v>
      </c>
      <c r="BK428" s="205">
        <f t="shared" si="129"/>
        <v>0</v>
      </c>
      <c r="BL428" s="18" t="s">
        <v>169</v>
      </c>
      <c r="BM428" s="204" t="s">
        <v>3926</v>
      </c>
    </row>
    <row r="429" spans="1:65" s="2" customFormat="1" ht="16.5" customHeight="1">
      <c r="A429" s="35"/>
      <c r="B429" s="36"/>
      <c r="C429" s="193" t="s">
        <v>1939</v>
      </c>
      <c r="D429" s="193" t="s">
        <v>164</v>
      </c>
      <c r="E429" s="194" t="s">
        <v>3927</v>
      </c>
      <c r="F429" s="195" t="s">
        <v>3928</v>
      </c>
      <c r="G429" s="196" t="s">
        <v>2204</v>
      </c>
      <c r="H429" s="197">
        <v>1</v>
      </c>
      <c r="I429" s="198"/>
      <c r="J429" s="199">
        <f t="shared" ref="J429:J460" si="130">ROUND(I429*H429,2)</f>
        <v>0</v>
      </c>
      <c r="K429" s="195" t="s">
        <v>19</v>
      </c>
      <c r="L429" s="40"/>
      <c r="M429" s="200" t="s">
        <v>19</v>
      </c>
      <c r="N429" s="201" t="s">
        <v>42</v>
      </c>
      <c r="O429" s="65"/>
      <c r="P429" s="202">
        <f t="shared" ref="P429:P460" si="131">O429*H429</f>
        <v>0</v>
      </c>
      <c r="Q429" s="202">
        <v>805</v>
      </c>
      <c r="R429" s="202">
        <f t="shared" ref="R429:R460" si="132">Q429*H429</f>
        <v>805</v>
      </c>
      <c r="S429" s="202">
        <v>0</v>
      </c>
      <c r="T429" s="203">
        <f t="shared" ref="T429:T460" si="133">S429*H429</f>
        <v>0</v>
      </c>
      <c r="U429" s="35"/>
      <c r="V429" s="35"/>
      <c r="W429" s="35"/>
      <c r="X429" s="35"/>
      <c r="Y429" s="35"/>
      <c r="Z429" s="35"/>
      <c r="AA429" s="35"/>
      <c r="AB429" s="35"/>
      <c r="AC429" s="35"/>
      <c r="AD429" s="35"/>
      <c r="AE429" s="35"/>
      <c r="AR429" s="204" t="s">
        <v>169</v>
      </c>
      <c r="AT429" s="204" t="s">
        <v>164</v>
      </c>
      <c r="AU429" s="204" t="s">
        <v>78</v>
      </c>
      <c r="AY429" s="18" t="s">
        <v>162</v>
      </c>
      <c r="BE429" s="205">
        <f t="shared" ref="BE429:BE460" si="134">IF(N429="základní",J429,0)</f>
        <v>0</v>
      </c>
      <c r="BF429" s="205">
        <f t="shared" ref="BF429:BF460" si="135">IF(N429="snížená",J429,0)</f>
        <v>0</v>
      </c>
      <c r="BG429" s="205">
        <f t="shared" ref="BG429:BG460" si="136">IF(N429="zákl. přenesená",J429,0)</f>
        <v>0</v>
      </c>
      <c r="BH429" s="205">
        <f t="shared" ref="BH429:BH460" si="137">IF(N429="sníž. přenesená",J429,0)</f>
        <v>0</v>
      </c>
      <c r="BI429" s="205">
        <f t="shared" ref="BI429:BI460" si="138">IF(N429="nulová",J429,0)</f>
        <v>0</v>
      </c>
      <c r="BJ429" s="18" t="s">
        <v>78</v>
      </c>
      <c r="BK429" s="205">
        <f t="shared" ref="BK429:BK460" si="139">ROUND(I429*H429,2)</f>
        <v>0</v>
      </c>
      <c r="BL429" s="18" t="s">
        <v>169</v>
      </c>
      <c r="BM429" s="204" t="s">
        <v>3929</v>
      </c>
    </row>
    <row r="430" spans="1:65" s="2" customFormat="1" ht="16.5" customHeight="1">
      <c r="A430" s="35"/>
      <c r="B430" s="36"/>
      <c r="C430" s="193" t="s">
        <v>1943</v>
      </c>
      <c r="D430" s="193" t="s">
        <v>164</v>
      </c>
      <c r="E430" s="194" t="s">
        <v>3930</v>
      </c>
      <c r="F430" s="195" t="s">
        <v>3931</v>
      </c>
      <c r="G430" s="196" t="s">
        <v>2204</v>
      </c>
      <c r="H430" s="197">
        <v>1</v>
      </c>
      <c r="I430" s="198"/>
      <c r="J430" s="199">
        <f t="shared" si="130"/>
        <v>0</v>
      </c>
      <c r="K430" s="195" t="s">
        <v>19</v>
      </c>
      <c r="L430" s="40"/>
      <c r="M430" s="200" t="s">
        <v>19</v>
      </c>
      <c r="N430" s="201" t="s">
        <v>42</v>
      </c>
      <c r="O430" s="65"/>
      <c r="P430" s="202">
        <f t="shared" si="131"/>
        <v>0</v>
      </c>
      <c r="Q430" s="202">
        <v>9390</v>
      </c>
      <c r="R430" s="202">
        <f t="shared" si="132"/>
        <v>9390</v>
      </c>
      <c r="S430" s="202">
        <v>0</v>
      </c>
      <c r="T430" s="203">
        <f t="shared" si="133"/>
        <v>0</v>
      </c>
      <c r="U430" s="35"/>
      <c r="V430" s="35"/>
      <c r="W430" s="35"/>
      <c r="X430" s="35"/>
      <c r="Y430" s="35"/>
      <c r="Z430" s="35"/>
      <c r="AA430" s="35"/>
      <c r="AB430" s="35"/>
      <c r="AC430" s="35"/>
      <c r="AD430" s="35"/>
      <c r="AE430" s="35"/>
      <c r="AR430" s="204" t="s">
        <v>169</v>
      </c>
      <c r="AT430" s="204" t="s">
        <v>164</v>
      </c>
      <c r="AU430" s="204" t="s">
        <v>78</v>
      </c>
      <c r="AY430" s="18" t="s">
        <v>162</v>
      </c>
      <c r="BE430" s="205">
        <f t="shared" si="134"/>
        <v>0</v>
      </c>
      <c r="BF430" s="205">
        <f t="shared" si="135"/>
        <v>0</v>
      </c>
      <c r="BG430" s="205">
        <f t="shared" si="136"/>
        <v>0</v>
      </c>
      <c r="BH430" s="205">
        <f t="shared" si="137"/>
        <v>0</v>
      </c>
      <c r="BI430" s="205">
        <f t="shared" si="138"/>
        <v>0</v>
      </c>
      <c r="BJ430" s="18" t="s">
        <v>78</v>
      </c>
      <c r="BK430" s="205">
        <f t="shared" si="139"/>
        <v>0</v>
      </c>
      <c r="BL430" s="18" t="s">
        <v>169</v>
      </c>
      <c r="BM430" s="204" t="s">
        <v>3932</v>
      </c>
    </row>
    <row r="431" spans="1:65" s="2" customFormat="1" ht="16.5" customHeight="1">
      <c r="A431" s="35"/>
      <c r="B431" s="36"/>
      <c r="C431" s="193" t="s">
        <v>1948</v>
      </c>
      <c r="D431" s="193" t="s">
        <v>164</v>
      </c>
      <c r="E431" s="194" t="s">
        <v>3933</v>
      </c>
      <c r="F431" s="195" t="s">
        <v>3934</v>
      </c>
      <c r="G431" s="196" t="s">
        <v>2204</v>
      </c>
      <c r="H431" s="197">
        <v>1</v>
      </c>
      <c r="I431" s="198"/>
      <c r="J431" s="199">
        <f t="shared" si="130"/>
        <v>0</v>
      </c>
      <c r="K431" s="195" t="s">
        <v>19</v>
      </c>
      <c r="L431" s="40"/>
      <c r="M431" s="200" t="s">
        <v>19</v>
      </c>
      <c r="N431" s="201" t="s">
        <v>42</v>
      </c>
      <c r="O431" s="65"/>
      <c r="P431" s="202">
        <f t="shared" si="131"/>
        <v>0</v>
      </c>
      <c r="Q431" s="202">
        <v>6500</v>
      </c>
      <c r="R431" s="202">
        <f t="shared" si="132"/>
        <v>6500</v>
      </c>
      <c r="S431" s="202">
        <v>0</v>
      </c>
      <c r="T431" s="203">
        <f t="shared" si="133"/>
        <v>0</v>
      </c>
      <c r="U431" s="35"/>
      <c r="V431" s="35"/>
      <c r="W431" s="35"/>
      <c r="X431" s="35"/>
      <c r="Y431" s="35"/>
      <c r="Z431" s="35"/>
      <c r="AA431" s="35"/>
      <c r="AB431" s="35"/>
      <c r="AC431" s="35"/>
      <c r="AD431" s="35"/>
      <c r="AE431" s="35"/>
      <c r="AR431" s="204" t="s">
        <v>169</v>
      </c>
      <c r="AT431" s="204" t="s">
        <v>164</v>
      </c>
      <c r="AU431" s="204" t="s">
        <v>78</v>
      </c>
      <c r="AY431" s="18" t="s">
        <v>162</v>
      </c>
      <c r="BE431" s="205">
        <f t="shared" si="134"/>
        <v>0</v>
      </c>
      <c r="BF431" s="205">
        <f t="shared" si="135"/>
        <v>0</v>
      </c>
      <c r="BG431" s="205">
        <f t="shared" si="136"/>
        <v>0</v>
      </c>
      <c r="BH431" s="205">
        <f t="shared" si="137"/>
        <v>0</v>
      </c>
      <c r="BI431" s="205">
        <f t="shared" si="138"/>
        <v>0</v>
      </c>
      <c r="BJ431" s="18" t="s">
        <v>78</v>
      </c>
      <c r="BK431" s="205">
        <f t="shared" si="139"/>
        <v>0</v>
      </c>
      <c r="BL431" s="18" t="s">
        <v>169</v>
      </c>
      <c r="BM431" s="204" t="s">
        <v>3935</v>
      </c>
    </row>
    <row r="432" spans="1:65" s="2" customFormat="1" ht="16.5" customHeight="1">
      <c r="A432" s="35"/>
      <c r="B432" s="36"/>
      <c r="C432" s="193" t="s">
        <v>1953</v>
      </c>
      <c r="D432" s="193" t="s">
        <v>164</v>
      </c>
      <c r="E432" s="194" t="s">
        <v>3936</v>
      </c>
      <c r="F432" s="195" t="s">
        <v>3937</v>
      </c>
      <c r="G432" s="196" t="s">
        <v>2204</v>
      </c>
      <c r="H432" s="197">
        <v>1</v>
      </c>
      <c r="I432" s="198"/>
      <c r="J432" s="199">
        <f t="shared" si="130"/>
        <v>0</v>
      </c>
      <c r="K432" s="195" t="s">
        <v>19</v>
      </c>
      <c r="L432" s="40"/>
      <c r="M432" s="200" t="s">
        <v>19</v>
      </c>
      <c r="N432" s="201" t="s">
        <v>42</v>
      </c>
      <c r="O432" s="65"/>
      <c r="P432" s="202">
        <f t="shared" si="131"/>
        <v>0</v>
      </c>
      <c r="Q432" s="202">
        <v>9800</v>
      </c>
      <c r="R432" s="202">
        <f t="shared" si="132"/>
        <v>9800</v>
      </c>
      <c r="S432" s="202">
        <v>0</v>
      </c>
      <c r="T432" s="203">
        <f t="shared" si="133"/>
        <v>0</v>
      </c>
      <c r="U432" s="35"/>
      <c r="V432" s="35"/>
      <c r="W432" s="35"/>
      <c r="X432" s="35"/>
      <c r="Y432" s="35"/>
      <c r="Z432" s="35"/>
      <c r="AA432" s="35"/>
      <c r="AB432" s="35"/>
      <c r="AC432" s="35"/>
      <c r="AD432" s="35"/>
      <c r="AE432" s="35"/>
      <c r="AR432" s="204" t="s">
        <v>169</v>
      </c>
      <c r="AT432" s="204" t="s">
        <v>164</v>
      </c>
      <c r="AU432" s="204" t="s">
        <v>78</v>
      </c>
      <c r="AY432" s="18" t="s">
        <v>162</v>
      </c>
      <c r="BE432" s="205">
        <f t="shared" si="134"/>
        <v>0</v>
      </c>
      <c r="BF432" s="205">
        <f t="shared" si="135"/>
        <v>0</v>
      </c>
      <c r="BG432" s="205">
        <f t="shared" si="136"/>
        <v>0</v>
      </c>
      <c r="BH432" s="205">
        <f t="shared" si="137"/>
        <v>0</v>
      </c>
      <c r="BI432" s="205">
        <f t="shared" si="138"/>
        <v>0</v>
      </c>
      <c r="BJ432" s="18" t="s">
        <v>78</v>
      </c>
      <c r="BK432" s="205">
        <f t="shared" si="139"/>
        <v>0</v>
      </c>
      <c r="BL432" s="18" t="s">
        <v>169</v>
      </c>
      <c r="BM432" s="204" t="s">
        <v>3938</v>
      </c>
    </row>
    <row r="433" spans="1:65" s="2" customFormat="1" ht="16.5" customHeight="1">
      <c r="A433" s="35"/>
      <c r="B433" s="36"/>
      <c r="C433" s="193" t="s">
        <v>1957</v>
      </c>
      <c r="D433" s="193" t="s">
        <v>164</v>
      </c>
      <c r="E433" s="194" t="s">
        <v>3939</v>
      </c>
      <c r="F433" s="195" t="s">
        <v>3940</v>
      </c>
      <c r="G433" s="196" t="s">
        <v>2204</v>
      </c>
      <c r="H433" s="197">
        <v>1</v>
      </c>
      <c r="I433" s="198"/>
      <c r="J433" s="199">
        <f t="shared" si="130"/>
        <v>0</v>
      </c>
      <c r="K433" s="195" t="s">
        <v>19</v>
      </c>
      <c r="L433" s="40"/>
      <c r="M433" s="200" t="s">
        <v>19</v>
      </c>
      <c r="N433" s="201" t="s">
        <v>42</v>
      </c>
      <c r="O433" s="65"/>
      <c r="P433" s="202">
        <f t="shared" si="131"/>
        <v>0</v>
      </c>
      <c r="Q433" s="202">
        <v>16800</v>
      </c>
      <c r="R433" s="202">
        <f t="shared" si="132"/>
        <v>16800</v>
      </c>
      <c r="S433" s="202">
        <v>0</v>
      </c>
      <c r="T433" s="203">
        <f t="shared" si="133"/>
        <v>0</v>
      </c>
      <c r="U433" s="35"/>
      <c r="V433" s="35"/>
      <c r="W433" s="35"/>
      <c r="X433" s="35"/>
      <c r="Y433" s="35"/>
      <c r="Z433" s="35"/>
      <c r="AA433" s="35"/>
      <c r="AB433" s="35"/>
      <c r="AC433" s="35"/>
      <c r="AD433" s="35"/>
      <c r="AE433" s="35"/>
      <c r="AR433" s="204" t="s">
        <v>169</v>
      </c>
      <c r="AT433" s="204" t="s">
        <v>164</v>
      </c>
      <c r="AU433" s="204" t="s">
        <v>78</v>
      </c>
      <c r="AY433" s="18" t="s">
        <v>162</v>
      </c>
      <c r="BE433" s="205">
        <f t="shared" si="134"/>
        <v>0</v>
      </c>
      <c r="BF433" s="205">
        <f t="shared" si="135"/>
        <v>0</v>
      </c>
      <c r="BG433" s="205">
        <f t="shared" si="136"/>
        <v>0</v>
      </c>
      <c r="BH433" s="205">
        <f t="shared" si="137"/>
        <v>0</v>
      </c>
      <c r="BI433" s="205">
        <f t="shared" si="138"/>
        <v>0</v>
      </c>
      <c r="BJ433" s="18" t="s">
        <v>78</v>
      </c>
      <c r="BK433" s="205">
        <f t="shared" si="139"/>
        <v>0</v>
      </c>
      <c r="BL433" s="18" t="s">
        <v>169</v>
      </c>
      <c r="BM433" s="204" t="s">
        <v>3941</v>
      </c>
    </row>
    <row r="434" spans="1:65" s="2" customFormat="1" ht="66.75" customHeight="1">
      <c r="A434" s="35"/>
      <c r="B434" s="36"/>
      <c r="C434" s="193" t="s">
        <v>1962</v>
      </c>
      <c r="D434" s="193" t="s">
        <v>164</v>
      </c>
      <c r="E434" s="194" t="s">
        <v>3942</v>
      </c>
      <c r="F434" s="195" t="s">
        <v>3943</v>
      </c>
      <c r="G434" s="196" t="s">
        <v>2204</v>
      </c>
      <c r="H434" s="197">
        <v>1</v>
      </c>
      <c r="I434" s="198"/>
      <c r="J434" s="199">
        <f t="shared" si="130"/>
        <v>0</v>
      </c>
      <c r="K434" s="195" t="s">
        <v>19</v>
      </c>
      <c r="L434" s="40"/>
      <c r="M434" s="200" t="s">
        <v>19</v>
      </c>
      <c r="N434" s="201" t="s">
        <v>42</v>
      </c>
      <c r="O434" s="65"/>
      <c r="P434" s="202">
        <f t="shared" si="131"/>
        <v>0</v>
      </c>
      <c r="Q434" s="202">
        <v>18877</v>
      </c>
      <c r="R434" s="202">
        <f t="shared" si="132"/>
        <v>18877</v>
      </c>
      <c r="S434" s="202">
        <v>0</v>
      </c>
      <c r="T434" s="203">
        <f t="shared" si="133"/>
        <v>0</v>
      </c>
      <c r="U434" s="35"/>
      <c r="V434" s="35"/>
      <c r="W434" s="35"/>
      <c r="X434" s="35"/>
      <c r="Y434" s="35"/>
      <c r="Z434" s="35"/>
      <c r="AA434" s="35"/>
      <c r="AB434" s="35"/>
      <c r="AC434" s="35"/>
      <c r="AD434" s="35"/>
      <c r="AE434" s="35"/>
      <c r="AR434" s="204" t="s">
        <v>169</v>
      </c>
      <c r="AT434" s="204" t="s">
        <v>164</v>
      </c>
      <c r="AU434" s="204" t="s">
        <v>78</v>
      </c>
      <c r="AY434" s="18" t="s">
        <v>162</v>
      </c>
      <c r="BE434" s="205">
        <f t="shared" si="134"/>
        <v>0</v>
      </c>
      <c r="BF434" s="205">
        <f t="shared" si="135"/>
        <v>0</v>
      </c>
      <c r="BG434" s="205">
        <f t="shared" si="136"/>
        <v>0</v>
      </c>
      <c r="BH434" s="205">
        <f t="shared" si="137"/>
        <v>0</v>
      </c>
      <c r="BI434" s="205">
        <f t="shared" si="138"/>
        <v>0</v>
      </c>
      <c r="BJ434" s="18" t="s">
        <v>78</v>
      </c>
      <c r="BK434" s="205">
        <f t="shared" si="139"/>
        <v>0</v>
      </c>
      <c r="BL434" s="18" t="s">
        <v>169</v>
      </c>
      <c r="BM434" s="204" t="s">
        <v>3944</v>
      </c>
    </row>
    <row r="435" spans="1:65" s="2" customFormat="1" ht="16.5" customHeight="1">
      <c r="A435" s="35"/>
      <c r="B435" s="36"/>
      <c r="C435" s="193" t="s">
        <v>1967</v>
      </c>
      <c r="D435" s="193" t="s">
        <v>164</v>
      </c>
      <c r="E435" s="194" t="s">
        <v>3945</v>
      </c>
      <c r="F435" s="195" t="s">
        <v>3946</v>
      </c>
      <c r="G435" s="196" t="s">
        <v>2204</v>
      </c>
      <c r="H435" s="197">
        <v>1</v>
      </c>
      <c r="I435" s="198"/>
      <c r="J435" s="199">
        <f t="shared" si="130"/>
        <v>0</v>
      </c>
      <c r="K435" s="195" t="s">
        <v>19</v>
      </c>
      <c r="L435" s="40"/>
      <c r="M435" s="200" t="s">
        <v>19</v>
      </c>
      <c r="N435" s="201" t="s">
        <v>42</v>
      </c>
      <c r="O435" s="65"/>
      <c r="P435" s="202">
        <f t="shared" si="131"/>
        <v>0</v>
      </c>
      <c r="Q435" s="202">
        <v>6301</v>
      </c>
      <c r="R435" s="202">
        <f t="shared" si="132"/>
        <v>6301</v>
      </c>
      <c r="S435" s="202">
        <v>0</v>
      </c>
      <c r="T435" s="203">
        <f t="shared" si="133"/>
        <v>0</v>
      </c>
      <c r="U435" s="35"/>
      <c r="V435" s="35"/>
      <c r="W435" s="35"/>
      <c r="X435" s="35"/>
      <c r="Y435" s="35"/>
      <c r="Z435" s="35"/>
      <c r="AA435" s="35"/>
      <c r="AB435" s="35"/>
      <c r="AC435" s="35"/>
      <c r="AD435" s="35"/>
      <c r="AE435" s="35"/>
      <c r="AR435" s="204" t="s">
        <v>169</v>
      </c>
      <c r="AT435" s="204" t="s">
        <v>164</v>
      </c>
      <c r="AU435" s="204" t="s">
        <v>78</v>
      </c>
      <c r="AY435" s="18" t="s">
        <v>162</v>
      </c>
      <c r="BE435" s="205">
        <f t="shared" si="134"/>
        <v>0</v>
      </c>
      <c r="BF435" s="205">
        <f t="shared" si="135"/>
        <v>0</v>
      </c>
      <c r="BG435" s="205">
        <f t="shared" si="136"/>
        <v>0</v>
      </c>
      <c r="BH435" s="205">
        <f t="shared" si="137"/>
        <v>0</v>
      </c>
      <c r="BI435" s="205">
        <f t="shared" si="138"/>
        <v>0</v>
      </c>
      <c r="BJ435" s="18" t="s">
        <v>78</v>
      </c>
      <c r="BK435" s="205">
        <f t="shared" si="139"/>
        <v>0</v>
      </c>
      <c r="BL435" s="18" t="s">
        <v>169</v>
      </c>
      <c r="BM435" s="204" t="s">
        <v>3947</v>
      </c>
    </row>
    <row r="436" spans="1:65" s="2" customFormat="1" ht="16.5" customHeight="1">
      <c r="A436" s="35"/>
      <c r="B436" s="36"/>
      <c r="C436" s="193" t="s">
        <v>1973</v>
      </c>
      <c r="D436" s="193" t="s">
        <v>164</v>
      </c>
      <c r="E436" s="194" t="s">
        <v>3948</v>
      </c>
      <c r="F436" s="195" t="s">
        <v>3949</v>
      </c>
      <c r="G436" s="196" t="s">
        <v>2204</v>
      </c>
      <c r="H436" s="197">
        <v>2</v>
      </c>
      <c r="I436" s="198"/>
      <c r="J436" s="199">
        <f t="shared" si="130"/>
        <v>0</v>
      </c>
      <c r="K436" s="195" t="s">
        <v>19</v>
      </c>
      <c r="L436" s="40"/>
      <c r="M436" s="200" t="s">
        <v>19</v>
      </c>
      <c r="N436" s="201" t="s">
        <v>42</v>
      </c>
      <c r="O436" s="65"/>
      <c r="P436" s="202">
        <f t="shared" si="131"/>
        <v>0</v>
      </c>
      <c r="Q436" s="202">
        <v>850</v>
      </c>
      <c r="R436" s="202">
        <f t="shared" si="132"/>
        <v>1700</v>
      </c>
      <c r="S436" s="202">
        <v>0</v>
      </c>
      <c r="T436" s="203">
        <f t="shared" si="133"/>
        <v>0</v>
      </c>
      <c r="U436" s="35"/>
      <c r="V436" s="35"/>
      <c r="W436" s="35"/>
      <c r="X436" s="35"/>
      <c r="Y436" s="35"/>
      <c r="Z436" s="35"/>
      <c r="AA436" s="35"/>
      <c r="AB436" s="35"/>
      <c r="AC436" s="35"/>
      <c r="AD436" s="35"/>
      <c r="AE436" s="35"/>
      <c r="AR436" s="204" t="s">
        <v>169</v>
      </c>
      <c r="AT436" s="204" t="s">
        <v>164</v>
      </c>
      <c r="AU436" s="204" t="s">
        <v>78</v>
      </c>
      <c r="AY436" s="18" t="s">
        <v>162</v>
      </c>
      <c r="BE436" s="205">
        <f t="shared" si="134"/>
        <v>0</v>
      </c>
      <c r="BF436" s="205">
        <f t="shared" si="135"/>
        <v>0</v>
      </c>
      <c r="BG436" s="205">
        <f t="shared" si="136"/>
        <v>0</v>
      </c>
      <c r="BH436" s="205">
        <f t="shared" si="137"/>
        <v>0</v>
      </c>
      <c r="BI436" s="205">
        <f t="shared" si="138"/>
        <v>0</v>
      </c>
      <c r="BJ436" s="18" t="s">
        <v>78</v>
      </c>
      <c r="BK436" s="205">
        <f t="shared" si="139"/>
        <v>0</v>
      </c>
      <c r="BL436" s="18" t="s">
        <v>169</v>
      </c>
      <c r="BM436" s="204" t="s">
        <v>3950</v>
      </c>
    </row>
    <row r="437" spans="1:65" s="2" customFormat="1" ht="16.5" customHeight="1">
      <c r="A437" s="35"/>
      <c r="B437" s="36"/>
      <c r="C437" s="193" t="s">
        <v>1977</v>
      </c>
      <c r="D437" s="193" t="s">
        <v>164</v>
      </c>
      <c r="E437" s="194" t="s">
        <v>3467</v>
      </c>
      <c r="F437" s="195" t="s">
        <v>3468</v>
      </c>
      <c r="G437" s="196" t="s">
        <v>245</v>
      </c>
      <c r="H437" s="197">
        <v>5400</v>
      </c>
      <c r="I437" s="198"/>
      <c r="J437" s="199">
        <f t="shared" si="130"/>
        <v>0</v>
      </c>
      <c r="K437" s="195" t="s">
        <v>19</v>
      </c>
      <c r="L437" s="40"/>
      <c r="M437" s="200" t="s">
        <v>19</v>
      </c>
      <c r="N437" s="201" t="s">
        <v>42</v>
      </c>
      <c r="O437" s="65"/>
      <c r="P437" s="202">
        <f t="shared" si="131"/>
        <v>0</v>
      </c>
      <c r="Q437" s="202">
        <v>14.7</v>
      </c>
      <c r="R437" s="202">
        <f t="shared" si="132"/>
        <v>79380</v>
      </c>
      <c r="S437" s="202">
        <v>0</v>
      </c>
      <c r="T437" s="203">
        <f t="shared" si="133"/>
        <v>0</v>
      </c>
      <c r="U437" s="35"/>
      <c r="V437" s="35"/>
      <c r="W437" s="35"/>
      <c r="X437" s="35"/>
      <c r="Y437" s="35"/>
      <c r="Z437" s="35"/>
      <c r="AA437" s="35"/>
      <c r="AB437" s="35"/>
      <c r="AC437" s="35"/>
      <c r="AD437" s="35"/>
      <c r="AE437" s="35"/>
      <c r="AR437" s="204" t="s">
        <v>169</v>
      </c>
      <c r="AT437" s="204" t="s">
        <v>164</v>
      </c>
      <c r="AU437" s="204" t="s">
        <v>78</v>
      </c>
      <c r="AY437" s="18" t="s">
        <v>162</v>
      </c>
      <c r="BE437" s="205">
        <f t="shared" si="134"/>
        <v>0</v>
      </c>
      <c r="BF437" s="205">
        <f t="shared" si="135"/>
        <v>0</v>
      </c>
      <c r="BG437" s="205">
        <f t="shared" si="136"/>
        <v>0</v>
      </c>
      <c r="BH437" s="205">
        <f t="shared" si="137"/>
        <v>0</v>
      </c>
      <c r="BI437" s="205">
        <f t="shared" si="138"/>
        <v>0</v>
      </c>
      <c r="BJ437" s="18" t="s">
        <v>78</v>
      </c>
      <c r="BK437" s="205">
        <f t="shared" si="139"/>
        <v>0</v>
      </c>
      <c r="BL437" s="18" t="s">
        <v>169</v>
      </c>
      <c r="BM437" s="204" t="s">
        <v>3951</v>
      </c>
    </row>
    <row r="438" spans="1:65" s="2" customFormat="1" ht="16.5" customHeight="1">
      <c r="A438" s="35"/>
      <c r="B438" s="36"/>
      <c r="C438" s="193" t="s">
        <v>1981</v>
      </c>
      <c r="D438" s="193" t="s">
        <v>164</v>
      </c>
      <c r="E438" s="194" t="s">
        <v>3952</v>
      </c>
      <c r="F438" s="195" t="s">
        <v>3470</v>
      </c>
      <c r="G438" s="196" t="s">
        <v>245</v>
      </c>
      <c r="H438" s="197">
        <v>5400</v>
      </c>
      <c r="I438" s="198"/>
      <c r="J438" s="199">
        <f t="shared" si="130"/>
        <v>0</v>
      </c>
      <c r="K438" s="195" t="s">
        <v>19</v>
      </c>
      <c r="L438" s="40"/>
      <c r="M438" s="200" t="s">
        <v>19</v>
      </c>
      <c r="N438" s="201" t="s">
        <v>42</v>
      </c>
      <c r="O438" s="65"/>
      <c r="P438" s="202">
        <f t="shared" si="131"/>
        <v>0</v>
      </c>
      <c r="Q438" s="202">
        <v>9</v>
      </c>
      <c r="R438" s="202">
        <f t="shared" si="132"/>
        <v>48600</v>
      </c>
      <c r="S438" s="202">
        <v>0</v>
      </c>
      <c r="T438" s="203">
        <f t="shared" si="133"/>
        <v>0</v>
      </c>
      <c r="U438" s="35"/>
      <c r="V438" s="35"/>
      <c r="W438" s="35"/>
      <c r="X438" s="35"/>
      <c r="Y438" s="35"/>
      <c r="Z438" s="35"/>
      <c r="AA438" s="35"/>
      <c r="AB438" s="35"/>
      <c r="AC438" s="35"/>
      <c r="AD438" s="35"/>
      <c r="AE438" s="35"/>
      <c r="AR438" s="204" t="s">
        <v>169</v>
      </c>
      <c r="AT438" s="204" t="s">
        <v>164</v>
      </c>
      <c r="AU438" s="204" t="s">
        <v>78</v>
      </c>
      <c r="AY438" s="18" t="s">
        <v>162</v>
      </c>
      <c r="BE438" s="205">
        <f t="shared" si="134"/>
        <v>0</v>
      </c>
      <c r="BF438" s="205">
        <f t="shared" si="135"/>
        <v>0</v>
      </c>
      <c r="BG438" s="205">
        <f t="shared" si="136"/>
        <v>0</v>
      </c>
      <c r="BH438" s="205">
        <f t="shared" si="137"/>
        <v>0</v>
      </c>
      <c r="BI438" s="205">
        <f t="shared" si="138"/>
        <v>0</v>
      </c>
      <c r="BJ438" s="18" t="s">
        <v>78</v>
      </c>
      <c r="BK438" s="205">
        <f t="shared" si="139"/>
        <v>0</v>
      </c>
      <c r="BL438" s="18" t="s">
        <v>169</v>
      </c>
      <c r="BM438" s="204" t="s">
        <v>3953</v>
      </c>
    </row>
    <row r="439" spans="1:65" s="2" customFormat="1" ht="16.5" customHeight="1">
      <c r="A439" s="35"/>
      <c r="B439" s="36"/>
      <c r="C439" s="193" t="s">
        <v>1986</v>
      </c>
      <c r="D439" s="193" t="s">
        <v>164</v>
      </c>
      <c r="E439" s="194" t="s">
        <v>3475</v>
      </c>
      <c r="F439" s="195" t="s">
        <v>3476</v>
      </c>
      <c r="G439" s="196" t="s">
        <v>245</v>
      </c>
      <c r="H439" s="197">
        <v>450</v>
      </c>
      <c r="I439" s="198"/>
      <c r="J439" s="199">
        <f t="shared" si="130"/>
        <v>0</v>
      </c>
      <c r="K439" s="195" t="s">
        <v>19</v>
      </c>
      <c r="L439" s="40"/>
      <c r="M439" s="200" t="s">
        <v>19</v>
      </c>
      <c r="N439" s="201" t="s">
        <v>42</v>
      </c>
      <c r="O439" s="65"/>
      <c r="P439" s="202">
        <f t="shared" si="131"/>
        <v>0</v>
      </c>
      <c r="Q439" s="202">
        <v>36.700000000000003</v>
      </c>
      <c r="R439" s="202">
        <f t="shared" si="132"/>
        <v>16515</v>
      </c>
      <c r="S439" s="202">
        <v>0</v>
      </c>
      <c r="T439" s="203">
        <f t="shared" si="133"/>
        <v>0</v>
      </c>
      <c r="U439" s="35"/>
      <c r="V439" s="35"/>
      <c r="W439" s="35"/>
      <c r="X439" s="35"/>
      <c r="Y439" s="35"/>
      <c r="Z439" s="35"/>
      <c r="AA439" s="35"/>
      <c r="AB439" s="35"/>
      <c r="AC439" s="35"/>
      <c r="AD439" s="35"/>
      <c r="AE439" s="35"/>
      <c r="AR439" s="204" t="s">
        <v>169</v>
      </c>
      <c r="AT439" s="204" t="s">
        <v>164</v>
      </c>
      <c r="AU439" s="204" t="s">
        <v>78</v>
      </c>
      <c r="AY439" s="18" t="s">
        <v>162</v>
      </c>
      <c r="BE439" s="205">
        <f t="shared" si="134"/>
        <v>0</v>
      </c>
      <c r="BF439" s="205">
        <f t="shared" si="135"/>
        <v>0</v>
      </c>
      <c r="BG439" s="205">
        <f t="shared" si="136"/>
        <v>0</v>
      </c>
      <c r="BH439" s="205">
        <f t="shared" si="137"/>
        <v>0</v>
      </c>
      <c r="BI439" s="205">
        <f t="shared" si="138"/>
        <v>0</v>
      </c>
      <c r="BJ439" s="18" t="s">
        <v>78</v>
      </c>
      <c r="BK439" s="205">
        <f t="shared" si="139"/>
        <v>0</v>
      </c>
      <c r="BL439" s="18" t="s">
        <v>169</v>
      </c>
      <c r="BM439" s="204" t="s">
        <v>3954</v>
      </c>
    </row>
    <row r="440" spans="1:65" s="2" customFormat="1" ht="16.5" customHeight="1">
      <c r="A440" s="35"/>
      <c r="B440" s="36"/>
      <c r="C440" s="193" t="s">
        <v>1992</v>
      </c>
      <c r="D440" s="193" t="s">
        <v>164</v>
      </c>
      <c r="E440" s="194" t="s">
        <v>3955</v>
      </c>
      <c r="F440" s="195" t="s">
        <v>3477</v>
      </c>
      <c r="G440" s="196" t="s">
        <v>245</v>
      </c>
      <c r="H440" s="197">
        <v>450</v>
      </c>
      <c r="I440" s="198"/>
      <c r="J440" s="199">
        <f t="shared" si="130"/>
        <v>0</v>
      </c>
      <c r="K440" s="195" t="s">
        <v>19</v>
      </c>
      <c r="L440" s="40"/>
      <c r="M440" s="200" t="s">
        <v>19</v>
      </c>
      <c r="N440" s="201" t="s">
        <v>42</v>
      </c>
      <c r="O440" s="65"/>
      <c r="P440" s="202">
        <f t="shared" si="131"/>
        <v>0</v>
      </c>
      <c r="Q440" s="202">
        <v>22</v>
      </c>
      <c r="R440" s="202">
        <f t="shared" si="132"/>
        <v>9900</v>
      </c>
      <c r="S440" s="202">
        <v>0</v>
      </c>
      <c r="T440" s="203">
        <f t="shared" si="133"/>
        <v>0</v>
      </c>
      <c r="U440" s="35"/>
      <c r="V440" s="35"/>
      <c r="W440" s="35"/>
      <c r="X440" s="35"/>
      <c r="Y440" s="35"/>
      <c r="Z440" s="35"/>
      <c r="AA440" s="35"/>
      <c r="AB440" s="35"/>
      <c r="AC440" s="35"/>
      <c r="AD440" s="35"/>
      <c r="AE440" s="35"/>
      <c r="AR440" s="204" t="s">
        <v>169</v>
      </c>
      <c r="AT440" s="204" t="s">
        <v>164</v>
      </c>
      <c r="AU440" s="204" t="s">
        <v>78</v>
      </c>
      <c r="AY440" s="18" t="s">
        <v>162</v>
      </c>
      <c r="BE440" s="205">
        <f t="shared" si="134"/>
        <v>0</v>
      </c>
      <c r="BF440" s="205">
        <f t="shared" si="135"/>
        <v>0</v>
      </c>
      <c r="BG440" s="205">
        <f t="shared" si="136"/>
        <v>0</v>
      </c>
      <c r="BH440" s="205">
        <f t="shared" si="137"/>
        <v>0</v>
      </c>
      <c r="BI440" s="205">
        <f t="shared" si="138"/>
        <v>0</v>
      </c>
      <c r="BJ440" s="18" t="s">
        <v>78</v>
      </c>
      <c r="BK440" s="205">
        <f t="shared" si="139"/>
        <v>0</v>
      </c>
      <c r="BL440" s="18" t="s">
        <v>169</v>
      </c>
      <c r="BM440" s="204" t="s">
        <v>3956</v>
      </c>
    </row>
    <row r="441" spans="1:65" s="2" customFormat="1" ht="16.5" customHeight="1">
      <c r="A441" s="35"/>
      <c r="B441" s="36"/>
      <c r="C441" s="193" t="s">
        <v>1996</v>
      </c>
      <c r="D441" s="193" t="s">
        <v>164</v>
      </c>
      <c r="E441" s="194" t="s">
        <v>3957</v>
      </c>
      <c r="F441" s="195" t="s">
        <v>3481</v>
      </c>
      <c r="G441" s="196" t="s">
        <v>2204</v>
      </c>
      <c r="H441" s="197">
        <v>560</v>
      </c>
      <c r="I441" s="198"/>
      <c r="J441" s="199">
        <f t="shared" si="130"/>
        <v>0</v>
      </c>
      <c r="K441" s="195" t="s">
        <v>19</v>
      </c>
      <c r="L441" s="40"/>
      <c r="M441" s="200" t="s">
        <v>19</v>
      </c>
      <c r="N441" s="201" t="s">
        <v>42</v>
      </c>
      <c r="O441" s="65"/>
      <c r="P441" s="202">
        <f t="shared" si="131"/>
        <v>0</v>
      </c>
      <c r="Q441" s="202">
        <v>23</v>
      </c>
      <c r="R441" s="202">
        <f t="shared" si="132"/>
        <v>12880</v>
      </c>
      <c r="S441" s="202">
        <v>0</v>
      </c>
      <c r="T441" s="203">
        <f t="shared" si="133"/>
        <v>0</v>
      </c>
      <c r="U441" s="35"/>
      <c r="V441" s="35"/>
      <c r="W441" s="35"/>
      <c r="X441" s="35"/>
      <c r="Y441" s="35"/>
      <c r="Z441" s="35"/>
      <c r="AA441" s="35"/>
      <c r="AB441" s="35"/>
      <c r="AC441" s="35"/>
      <c r="AD441" s="35"/>
      <c r="AE441" s="35"/>
      <c r="AR441" s="204" t="s">
        <v>169</v>
      </c>
      <c r="AT441" s="204" t="s">
        <v>164</v>
      </c>
      <c r="AU441" s="204" t="s">
        <v>78</v>
      </c>
      <c r="AY441" s="18" t="s">
        <v>162</v>
      </c>
      <c r="BE441" s="205">
        <f t="shared" si="134"/>
        <v>0</v>
      </c>
      <c r="BF441" s="205">
        <f t="shared" si="135"/>
        <v>0</v>
      </c>
      <c r="BG441" s="205">
        <f t="shared" si="136"/>
        <v>0</v>
      </c>
      <c r="BH441" s="205">
        <f t="shared" si="137"/>
        <v>0</v>
      </c>
      <c r="BI441" s="205">
        <f t="shared" si="138"/>
        <v>0</v>
      </c>
      <c r="BJ441" s="18" t="s">
        <v>78</v>
      </c>
      <c r="BK441" s="205">
        <f t="shared" si="139"/>
        <v>0</v>
      </c>
      <c r="BL441" s="18" t="s">
        <v>169</v>
      </c>
      <c r="BM441" s="204" t="s">
        <v>3958</v>
      </c>
    </row>
    <row r="442" spans="1:65" s="2" customFormat="1" ht="16.5" customHeight="1">
      <c r="A442" s="35"/>
      <c r="B442" s="36"/>
      <c r="C442" s="193" t="s">
        <v>2007</v>
      </c>
      <c r="D442" s="193" t="s">
        <v>164</v>
      </c>
      <c r="E442" s="194" t="s">
        <v>3959</v>
      </c>
      <c r="F442" s="195" t="s">
        <v>3482</v>
      </c>
      <c r="G442" s="196" t="s">
        <v>2204</v>
      </c>
      <c r="H442" s="197">
        <v>560</v>
      </c>
      <c r="I442" s="198"/>
      <c r="J442" s="199">
        <f t="shared" si="130"/>
        <v>0</v>
      </c>
      <c r="K442" s="195" t="s">
        <v>19</v>
      </c>
      <c r="L442" s="40"/>
      <c r="M442" s="200" t="s">
        <v>19</v>
      </c>
      <c r="N442" s="201" t="s">
        <v>42</v>
      </c>
      <c r="O442" s="65"/>
      <c r="P442" s="202">
        <f t="shared" si="131"/>
        <v>0</v>
      </c>
      <c r="Q442" s="202">
        <v>19</v>
      </c>
      <c r="R442" s="202">
        <f t="shared" si="132"/>
        <v>10640</v>
      </c>
      <c r="S442" s="202">
        <v>0</v>
      </c>
      <c r="T442" s="203">
        <f t="shared" si="133"/>
        <v>0</v>
      </c>
      <c r="U442" s="35"/>
      <c r="V442" s="35"/>
      <c r="W442" s="35"/>
      <c r="X442" s="35"/>
      <c r="Y442" s="35"/>
      <c r="Z442" s="35"/>
      <c r="AA442" s="35"/>
      <c r="AB442" s="35"/>
      <c r="AC442" s="35"/>
      <c r="AD442" s="35"/>
      <c r="AE442" s="35"/>
      <c r="AR442" s="204" t="s">
        <v>169</v>
      </c>
      <c r="AT442" s="204" t="s">
        <v>164</v>
      </c>
      <c r="AU442" s="204" t="s">
        <v>78</v>
      </c>
      <c r="AY442" s="18" t="s">
        <v>162</v>
      </c>
      <c r="BE442" s="205">
        <f t="shared" si="134"/>
        <v>0</v>
      </c>
      <c r="BF442" s="205">
        <f t="shared" si="135"/>
        <v>0</v>
      </c>
      <c r="BG442" s="205">
        <f t="shared" si="136"/>
        <v>0</v>
      </c>
      <c r="BH442" s="205">
        <f t="shared" si="137"/>
        <v>0</v>
      </c>
      <c r="BI442" s="205">
        <f t="shared" si="138"/>
        <v>0</v>
      </c>
      <c r="BJ442" s="18" t="s">
        <v>78</v>
      </c>
      <c r="BK442" s="205">
        <f t="shared" si="139"/>
        <v>0</v>
      </c>
      <c r="BL442" s="18" t="s">
        <v>169</v>
      </c>
      <c r="BM442" s="204" t="s">
        <v>3960</v>
      </c>
    </row>
    <row r="443" spans="1:65" s="2" customFormat="1" ht="16.5" customHeight="1">
      <c r="A443" s="35"/>
      <c r="B443" s="36"/>
      <c r="C443" s="193" t="s">
        <v>2013</v>
      </c>
      <c r="D443" s="193" t="s">
        <v>164</v>
      </c>
      <c r="E443" s="194" t="s">
        <v>3472</v>
      </c>
      <c r="F443" s="195" t="s">
        <v>3473</v>
      </c>
      <c r="G443" s="196" t="s">
        <v>245</v>
      </c>
      <c r="H443" s="197">
        <v>186</v>
      </c>
      <c r="I443" s="198"/>
      <c r="J443" s="199">
        <f t="shared" si="130"/>
        <v>0</v>
      </c>
      <c r="K443" s="195" t="s">
        <v>19</v>
      </c>
      <c r="L443" s="40"/>
      <c r="M443" s="200" t="s">
        <v>19</v>
      </c>
      <c r="N443" s="201" t="s">
        <v>42</v>
      </c>
      <c r="O443" s="65"/>
      <c r="P443" s="202">
        <f t="shared" si="131"/>
        <v>0</v>
      </c>
      <c r="Q443" s="202">
        <v>29</v>
      </c>
      <c r="R443" s="202">
        <f t="shared" si="132"/>
        <v>5394</v>
      </c>
      <c r="S443" s="202">
        <v>0</v>
      </c>
      <c r="T443" s="203">
        <f t="shared" si="133"/>
        <v>0</v>
      </c>
      <c r="U443" s="35"/>
      <c r="V443" s="35"/>
      <c r="W443" s="35"/>
      <c r="X443" s="35"/>
      <c r="Y443" s="35"/>
      <c r="Z443" s="35"/>
      <c r="AA443" s="35"/>
      <c r="AB443" s="35"/>
      <c r="AC443" s="35"/>
      <c r="AD443" s="35"/>
      <c r="AE443" s="35"/>
      <c r="AR443" s="204" t="s">
        <v>169</v>
      </c>
      <c r="AT443" s="204" t="s">
        <v>164</v>
      </c>
      <c r="AU443" s="204" t="s">
        <v>78</v>
      </c>
      <c r="AY443" s="18" t="s">
        <v>162</v>
      </c>
      <c r="BE443" s="205">
        <f t="shared" si="134"/>
        <v>0</v>
      </c>
      <c r="BF443" s="205">
        <f t="shared" si="135"/>
        <v>0</v>
      </c>
      <c r="BG443" s="205">
        <f t="shared" si="136"/>
        <v>0</v>
      </c>
      <c r="BH443" s="205">
        <f t="shared" si="137"/>
        <v>0</v>
      </c>
      <c r="BI443" s="205">
        <f t="shared" si="138"/>
        <v>0</v>
      </c>
      <c r="BJ443" s="18" t="s">
        <v>78</v>
      </c>
      <c r="BK443" s="205">
        <f t="shared" si="139"/>
        <v>0</v>
      </c>
      <c r="BL443" s="18" t="s">
        <v>169</v>
      </c>
      <c r="BM443" s="204" t="s">
        <v>3961</v>
      </c>
    </row>
    <row r="444" spans="1:65" s="2" customFormat="1" ht="16.5" customHeight="1">
      <c r="A444" s="35"/>
      <c r="B444" s="36"/>
      <c r="C444" s="193" t="s">
        <v>2019</v>
      </c>
      <c r="D444" s="193" t="s">
        <v>164</v>
      </c>
      <c r="E444" s="194" t="s">
        <v>3962</v>
      </c>
      <c r="F444" s="195" t="s">
        <v>3757</v>
      </c>
      <c r="G444" s="196" t="s">
        <v>245</v>
      </c>
      <c r="H444" s="197">
        <v>186</v>
      </c>
      <c r="I444" s="198"/>
      <c r="J444" s="199">
        <f t="shared" si="130"/>
        <v>0</v>
      </c>
      <c r="K444" s="195" t="s">
        <v>19</v>
      </c>
      <c r="L444" s="40"/>
      <c r="M444" s="200" t="s">
        <v>19</v>
      </c>
      <c r="N444" s="201" t="s">
        <v>42</v>
      </c>
      <c r="O444" s="65"/>
      <c r="P444" s="202">
        <f t="shared" si="131"/>
        <v>0</v>
      </c>
      <c r="Q444" s="202">
        <v>27</v>
      </c>
      <c r="R444" s="202">
        <f t="shared" si="132"/>
        <v>5022</v>
      </c>
      <c r="S444" s="202">
        <v>0</v>
      </c>
      <c r="T444" s="203">
        <f t="shared" si="133"/>
        <v>0</v>
      </c>
      <c r="U444" s="35"/>
      <c r="V444" s="35"/>
      <c r="W444" s="35"/>
      <c r="X444" s="35"/>
      <c r="Y444" s="35"/>
      <c r="Z444" s="35"/>
      <c r="AA444" s="35"/>
      <c r="AB444" s="35"/>
      <c r="AC444" s="35"/>
      <c r="AD444" s="35"/>
      <c r="AE444" s="35"/>
      <c r="AR444" s="204" t="s">
        <v>169</v>
      </c>
      <c r="AT444" s="204" t="s">
        <v>164</v>
      </c>
      <c r="AU444" s="204" t="s">
        <v>78</v>
      </c>
      <c r="AY444" s="18" t="s">
        <v>162</v>
      </c>
      <c r="BE444" s="205">
        <f t="shared" si="134"/>
        <v>0</v>
      </c>
      <c r="BF444" s="205">
        <f t="shared" si="135"/>
        <v>0</v>
      </c>
      <c r="BG444" s="205">
        <f t="shared" si="136"/>
        <v>0</v>
      </c>
      <c r="BH444" s="205">
        <f t="shared" si="137"/>
        <v>0</v>
      </c>
      <c r="BI444" s="205">
        <f t="shared" si="138"/>
        <v>0</v>
      </c>
      <c r="BJ444" s="18" t="s">
        <v>78</v>
      </c>
      <c r="BK444" s="205">
        <f t="shared" si="139"/>
        <v>0</v>
      </c>
      <c r="BL444" s="18" t="s">
        <v>169</v>
      </c>
      <c r="BM444" s="204" t="s">
        <v>3963</v>
      </c>
    </row>
    <row r="445" spans="1:65" s="2" customFormat="1" ht="16.5" customHeight="1">
      <c r="A445" s="35"/>
      <c r="B445" s="36"/>
      <c r="C445" s="193" t="s">
        <v>2026</v>
      </c>
      <c r="D445" s="193" t="s">
        <v>164</v>
      </c>
      <c r="E445" s="194" t="s">
        <v>3964</v>
      </c>
      <c r="F445" s="195" t="s">
        <v>3965</v>
      </c>
      <c r="G445" s="196" t="s">
        <v>245</v>
      </c>
      <c r="H445" s="197">
        <v>54</v>
      </c>
      <c r="I445" s="198"/>
      <c r="J445" s="199">
        <f t="shared" si="130"/>
        <v>0</v>
      </c>
      <c r="K445" s="195" t="s">
        <v>19</v>
      </c>
      <c r="L445" s="40"/>
      <c r="M445" s="200" t="s">
        <v>19</v>
      </c>
      <c r="N445" s="201" t="s">
        <v>42</v>
      </c>
      <c r="O445" s="65"/>
      <c r="P445" s="202">
        <f t="shared" si="131"/>
        <v>0</v>
      </c>
      <c r="Q445" s="202">
        <v>190</v>
      </c>
      <c r="R445" s="202">
        <f t="shared" si="132"/>
        <v>10260</v>
      </c>
      <c r="S445" s="202">
        <v>0</v>
      </c>
      <c r="T445" s="203">
        <f t="shared" si="133"/>
        <v>0</v>
      </c>
      <c r="U445" s="35"/>
      <c r="V445" s="35"/>
      <c r="W445" s="35"/>
      <c r="X445" s="35"/>
      <c r="Y445" s="35"/>
      <c r="Z445" s="35"/>
      <c r="AA445" s="35"/>
      <c r="AB445" s="35"/>
      <c r="AC445" s="35"/>
      <c r="AD445" s="35"/>
      <c r="AE445" s="35"/>
      <c r="AR445" s="204" t="s">
        <v>169</v>
      </c>
      <c r="AT445" s="204" t="s">
        <v>164</v>
      </c>
      <c r="AU445" s="204" t="s">
        <v>78</v>
      </c>
      <c r="AY445" s="18" t="s">
        <v>162</v>
      </c>
      <c r="BE445" s="205">
        <f t="shared" si="134"/>
        <v>0</v>
      </c>
      <c r="BF445" s="205">
        <f t="shared" si="135"/>
        <v>0</v>
      </c>
      <c r="BG445" s="205">
        <f t="shared" si="136"/>
        <v>0</v>
      </c>
      <c r="BH445" s="205">
        <f t="shared" si="137"/>
        <v>0</v>
      </c>
      <c r="BI445" s="205">
        <f t="shared" si="138"/>
        <v>0</v>
      </c>
      <c r="BJ445" s="18" t="s">
        <v>78</v>
      </c>
      <c r="BK445" s="205">
        <f t="shared" si="139"/>
        <v>0</v>
      </c>
      <c r="BL445" s="18" t="s">
        <v>169</v>
      </c>
      <c r="BM445" s="204" t="s">
        <v>3966</v>
      </c>
    </row>
    <row r="446" spans="1:65" s="2" customFormat="1" ht="21.75" customHeight="1">
      <c r="A446" s="35"/>
      <c r="B446" s="36"/>
      <c r="C446" s="193" t="s">
        <v>2031</v>
      </c>
      <c r="D446" s="193" t="s">
        <v>164</v>
      </c>
      <c r="E446" s="194" t="s">
        <v>3967</v>
      </c>
      <c r="F446" s="195" t="s">
        <v>3968</v>
      </c>
      <c r="G446" s="196" t="s">
        <v>245</v>
      </c>
      <c r="H446" s="197">
        <v>54</v>
      </c>
      <c r="I446" s="198"/>
      <c r="J446" s="199">
        <f t="shared" si="130"/>
        <v>0</v>
      </c>
      <c r="K446" s="195" t="s">
        <v>19</v>
      </c>
      <c r="L446" s="40"/>
      <c r="M446" s="200" t="s">
        <v>19</v>
      </c>
      <c r="N446" s="201" t="s">
        <v>42</v>
      </c>
      <c r="O446" s="65"/>
      <c r="P446" s="202">
        <f t="shared" si="131"/>
        <v>0</v>
      </c>
      <c r="Q446" s="202">
        <v>328</v>
      </c>
      <c r="R446" s="202">
        <f t="shared" si="132"/>
        <v>17712</v>
      </c>
      <c r="S446" s="202">
        <v>0</v>
      </c>
      <c r="T446" s="203">
        <f t="shared" si="133"/>
        <v>0</v>
      </c>
      <c r="U446" s="35"/>
      <c r="V446" s="35"/>
      <c r="W446" s="35"/>
      <c r="X446" s="35"/>
      <c r="Y446" s="35"/>
      <c r="Z446" s="35"/>
      <c r="AA446" s="35"/>
      <c r="AB446" s="35"/>
      <c r="AC446" s="35"/>
      <c r="AD446" s="35"/>
      <c r="AE446" s="35"/>
      <c r="AR446" s="204" t="s">
        <v>169</v>
      </c>
      <c r="AT446" s="204" t="s">
        <v>164</v>
      </c>
      <c r="AU446" s="204" t="s">
        <v>78</v>
      </c>
      <c r="AY446" s="18" t="s">
        <v>162</v>
      </c>
      <c r="BE446" s="205">
        <f t="shared" si="134"/>
        <v>0</v>
      </c>
      <c r="BF446" s="205">
        <f t="shared" si="135"/>
        <v>0</v>
      </c>
      <c r="BG446" s="205">
        <f t="shared" si="136"/>
        <v>0</v>
      </c>
      <c r="BH446" s="205">
        <f t="shared" si="137"/>
        <v>0</v>
      </c>
      <c r="BI446" s="205">
        <f t="shared" si="138"/>
        <v>0</v>
      </c>
      <c r="BJ446" s="18" t="s">
        <v>78</v>
      </c>
      <c r="BK446" s="205">
        <f t="shared" si="139"/>
        <v>0</v>
      </c>
      <c r="BL446" s="18" t="s">
        <v>169</v>
      </c>
      <c r="BM446" s="204" t="s">
        <v>3969</v>
      </c>
    </row>
    <row r="447" spans="1:65" s="2" customFormat="1" ht="16.5" customHeight="1">
      <c r="A447" s="35"/>
      <c r="B447" s="36"/>
      <c r="C447" s="193" t="s">
        <v>2036</v>
      </c>
      <c r="D447" s="193" t="s">
        <v>164</v>
      </c>
      <c r="E447" s="194" t="s">
        <v>3970</v>
      </c>
      <c r="F447" s="195" t="s">
        <v>3971</v>
      </c>
      <c r="G447" s="196" t="s">
        <v>245</v>
      </c>
      <c r="H447" s="197">
        <v>30</v>
      </c>
      <c r="I447" s="198"/>
      <c r="J447" s="199">
        <f t="shared" si="130"/>
        <v>0</v>
      </c>
      <c r="K447" s="195" t="s">
        <v>19</v>
      </c>
      <c r="L447" s="40"/>
      <c r="M447" s="200" t="s">
        <v>19</v>
      </c>
      <c r="N447" s="201" t="s">
        <v>42</v>
      </c>
      <c r="O447" s="65"/>
      <c r="P447" s="202">
        <f t="shared" si="131"/>
        <v>0</v>
      </c>
      <c r="Q447" s="202">
        <v>210</v>
      </c>
      <c r="R447" s="202">
        <f t="shared" si="132"/>
        <v>6300</v>
      </c>
      <c r="S447" s="202">
        <v>0</v>
      </c>
      <c r="T447" s="203">
        <f t="shared" si="133"/>
        <v>0</v>
      </c>
      <c r="U447" s="35"/>
      <c r="V447" s="35"/>
      <c r="W447" s="35"/>
      <c r="X447" s="35"/>
      <c r="Y447" s="35"/>
      <c r="Z447" s="35"/>
      <c r="AA447" s="35"/>
      <c r="AB447" s="35"/>
      <c r="AC447" s="35"/>
      <c r="AD447" s="35"/>
      <c r="AE447" s="35"/>
      <c r="AR447" s="204" t="s">
        <v>169</v>
      </c>
      <c r="AT447" s="204" t="s">
        <v>164</v>
      </c>
      <c r="AU447" s="204" t="s">
        <v>78</v>
      </c>
      <c r="AY447" s="18" t="s">
        <v>162</v>
      </c>
      <c r="BE447" s="205">
        <f t="shared" si="134"/>
        <v>0</v>
      </c>
      <c r="BF447" s="205">
        <f t="shared" si="135"/>
        <v>0</v>
      </c>
      <c r="BG447" s="205">
        <f t="shared" si="136"/>
        <v>0</v>
      </c>
      <c r="BH447" s="205">
        <f t="shared" si="137"/>
        <v>0</v>
      </c>
      <c r="BI447" s="205">
        <f t="shared" si="138"/>
        <v>0</v>
      </c>
      <c r="BJ447" s="18" t="s">
        <v>78</v>
      </c>
      <c r="BK447" s="205">
        <f t="shared" si="139"/>
        <v>0</v>
      </c>
      <c r="BL447" s="18" t="s">
        <v>169</v>
      </c>
      <c r="BM447" s="204" t="s">
        <v>3972</v>
      </c>
    </row>
    <row r="448" spans="1:65" s="2" customFormat="1" ht="21.75" customHeight="1">
      <c r="A448" s="35"/>
      <c r="B448" s="36"/>
      <c r="C448" s="193" t="s">
        <v>2041</v>
      </c>
      <c r="D448" s="193" t="s">
        <v>164</v>
      </c>
      <c r="E448" s="194" t="s">
        <v>3973</v>
      </c>
      <c r="F448" s="195" t="s">
        <v>3974</v>
      </c>
      <c r="G448" s="196" t="s">
        <v>245</v>
      </c>
      <c r="H448" s="197">
        <v>30</v>
      </c>
      <c r="I448" s="198"/>
      <c r="J448" s="199">
        <f t="shared" si="130"/>
        <v>0</v>
      </c>
      <c r="K448" s="195" t="s">
        <v>19</v>
      </c>
      <c r="L448" s="40"/>
      <c r="M448" s="200" t="s">
        <v>19</v>
      </c>
      <c r="N448" s="201" t="s">
        <v>42</v>
      </c>
      <c r="O448" s="65"/>
      <c r="P448" s="202">
        <f t="shared" si="131"/>
        <v>0</v>
      </c>
      <c r="Q448" s="202">
        <v>240</v>
      </c>
      <c r="R448" s="202">
        <f t="shared" si="132"/>
        <v>7200</v>
      </c>
      <c r="S448" s="202">
        <v>0</v>
      </c>
      <c r="T448" s="203">
        <f t="shared" si="133"/>
        <v>0</v>
      </c>
      <c r="U448" s="35"/>
      <c r="V448" s="35"/>
      <c r="W448" s="35"/>
      <c r="X448" s="35"/>
      <c r="Y448" s="35"/>
      <c r="Z448" s="35"/>
      <c r="AA448" s="35"/>
      <c r="AB448" s="35"/>
      <c r="AC448" s="35"/>
      <c r="AD448" s="35"/>
      <c r="AE448" s="35"/>
      <c r="AR448" s="204" t="s">
        <v>169</v>
      </c>
      <c r="AT448" s="204" t="s">
        <v>164</v>
      </c>
      <c r="AU448" s="204" t="s">
        <v>78</v>
      </c>
      <c r="AY448" s="18" t="s">
        <v>162</v>
      </c>
      <c r="BE448" s="205">
        <f t="shared" si="134"/>
        <v>0</v>
      </c>
      <c r="BF448" s="205">
        <f t="shared" si="135"/>
        <v>0</v>
      </c>
      <c r="BG448" s="205">
        <f t="shared" si="136"/>
        <v>0</v>
      </c>
      <c r="BH448" s="205">
        <f t="shared" si="137"/>
        <v>0</v>
      </c>
      <c r="BI448" s="205">
        <f t="shared" si="138"/>
        <v>0</v>
      </c>
      <c r="BJ448" s="18" t="s">
        <v>78</v>
      </c>
      <c r="BK448" s="205">
        <f t="shared" si="139"/>
        <v>0</v>
      </c>
      <c r="BL448" s="18" t="s">
        <v>169</v>
      </c>
      <c r="BM448" s="204" t="s">
        <v>3975</v>
      </c>
    </row>
    <row r="449" spans="1:65" s="2" customFormat="1" ht="16.5" customHeight="1">
      <c r="A449" s="35"/>
      <c r="B449" s="36"/>
      <c r="C449" s="193" t="s">
        <v>2047</v>
      </c>
      <c r="D449" s="193" t="s">
        <v>164</v>
      </c>
      <c r="E449" s="194" t="s">
        <v>3976</v>
      </c>
      <c r="F449" s="195" t="s">
        <v>3977</v>
      </c>
      <c r="G449" s="196" t="s">
        <v>245</v>
      </c>
      <c r="H449" s="197">
        <v>45</v>
      </c>
      <c r="I449" s="198"/>
      <c r="J449" s="199">
        <f t="shared" si="130"/>
        <v>0</v>
      </c>
      <c r="K449" s="195" t="s">
        <v>19</v>
      </c>
      <c r="L449" s="40"/>
      <c r="M449" s="200" t="s">
        <v>19</v>
      </c>
      <c r="N449" s="201" t="s">
        <v>42</v>
      </c>
      <c r="O449" s="65"/>
      <c r="P449" s="202">
        <f t="shared" si="131"/>
        <v>0</v>
      </c>
      <c r="Q449" s="202">
        <v>240</v>
      </c>
      <c r="R449" s="202">
        <f t="shared" si="132"/>
        <v>10800</v>
      </c>
      <c r="S449" s="202">
        <v>0</v>
      </c>
      <c r="T449" s="203">
        <f t="shared" si="133"/>
        <v>0</v>
      </c>
      <c r="U449" s="35"/>
      <c r="V449" s="35"/>
      <c r="W449" s="35"/>
      <c r="X449" s="35"/>
      <c r="Y449" s="35"/>
      <c r="Z449" s="35"/>
      <c r="AA449" s="35"/>
      <c r="AB449" s="35"/>
      <c r="AC449" s="35"/>
      <c r="AD449" s="35"/>
      <c r="AE449" s="35"/>
      <c r="AR449" s="204" t="s">
        <v>169</v>
      </c>
      <c r="AT449" s="204" t="s">
        <v>164</v>
      </c>
      <c r="AU449" s="204" t="s">
        <v>78</v>
      </c>
      <c r="AY449" s="18" t="s">
        <v>162</v>
      </c>
      <c r="BE449" s="205">
        <f t="shared" si="134"/>
        <v>0</v>
      </c>
      <c r="BF449" s="205">
        <f t="shared" si="135"/>
        <v>0</v>
      </c>
      <c r="BG449" s="205">
        <f t="shared" si="136"/>
        <v>0</v>
      </c>
      <c r="BH449" s="205">
        <f t="shared" si="137"/>
        <v>0</v>
      </c>
      <c r="BI449" s="205">
        <f t="shared" si="138"/>
        <v>0</v>
      </c>
      <c r="BJ449" s="18" t="s">
        <v>78</v>
      </c>
      <c r="BK449" s="205">
        <f t="shared" si="139"/>
        <v>0</v>
      </c>
      <c r="BL449" s="18" t="s">
        <v>169</v>
      </c>
      <c r="BM449" s="204" t="s">
        <v>3978</v>
      </c>
    </row>
    <row r="450" spans="1:65" s="2" customFormat="1" ht="21.75" customHeight="1">
      <c r="A450" s="35"/>
      <c r="B450" s="36"/>
      <c r="C450" s="193" t="s">
        <v>2053</v>
      </c>
      <c r="D450" s="193" t="s">
        <v>164</v>
      </c>
      <c r="E450" s="194" t="s">
        <v>3979</v>
      </c>
      <c r="F450" s="195" t="s">
        <v>3980</v>
      </c>
      <c r="G450" s="196" t="s">
        <v>245</v>
      </c>
      <c r="H450" s="197">
        <v>45</v>
      </c>
      <c r="I450" s="198"/>
      <c r="J450" s="199">
        <f t="shared" si="130"/>
        <v>0</v>
      </c>
      <c r="K450" s="195" t="s">
        <v>19</v>
      </c>
      <c r="L450" s="40"/>
      <c r="M450" s="200" t="s">
        <v>19</v>
      </c>
      <c r="N450" s="201" t="s">
        <v>42</v>
      </c>
      <c r="O450" s="65"/>
      <c r="P450" s="202">
        <f t="shared" si="131"/>
        <v>0</v>
      </c>
      <c r="Q450" s="202">
        <v>268</v>
      </c>
      <c r="R450" s="202">
        <f t="shared" si="132"/>
        <v>12060</v>
      </c>
      <c r="S450" s="202">
        <v>0</v>
      </c>
      <c r="T450" s="203">
        <f t="shared" si="133"/>
        <v>0</v>
      </c>
      <c r="U450" s="35"/>
      <c r="V450" s="35"/>
      <c r="W450" s="35"/>
      <c r="X450" s="35"/>
      <c r="Y450" s="35"/>
      <c r="Z450" s="35"/>
      <c r="AA450" s="35"/>
      <c r="AB450" s="35"/>
      <c r="AC450" s="35"/>
      <c r="AD450" s="35"/>
      <c r="AE450" s="35"/>
      <c r="AR450" s="204" t="s">
        <v>169</v>
      </c>
      <c r="AT450" s="204" t="s">
        <v>164</v>
      </c>
      <c r="AU450" s="204" t="s">
        <v>78</v>
      </c>
      <c r="AY450" s="18" t="s">
        <v>162</v>
      </c>
      <c r="BE450" s="205">
        <f t="shared" si="134"/>
        <v>0</v>
      </c>
      <c r="BF450" s="205">
        <f t="shared" si="135"/>
        <v>0</v>
      </c>
      <c r="BG450" s="205">
        <f t="shared" si="136"/>
        <v>0</v>
      </c>
      <c r="BH450" s="205">
        <f t="shared" si="137"/>
        <v>0</v>
      </c>
      <c r="BI450" s="205">
        <f t="shared" si="138"/>
        <v>0</v>
      </c>
      <c r="BJ450" s="18" t="s">
        <v>78</v>
      </c>
      <c r="BK450" s="205">
        <f t="shared" si="139"/>
        <v>0</v>
      </c>
      <c r="BL450" s="18" t="s">
        <v>169</v>
      </c>
      <c r="BM450" s="204" t="s">
        <v>1610</v>
      </c>
    </row>
    <row r="451" spans="1:65" s="2" customFormat="1" ht="16.5" customHeight="1">
      <c r="A451" s="35"/>
      <c r="B451" s="36"/>
      <c r="C451" s="193" t="s">
        <v>2058</v>
      </c>
      <c r="D451" s="193" t="s">
        <v>164</v>
      </c>
      <c r="E451" s="194" t="s">
        <v>3614</v>
      </c>
      <c r="F451" s="195" t="s">
        <v>3615</v>
      </c>
      <c r="G451" s="196" t="s">
        <v>2204</v>
      </c>
      <c r="H451" s="197">
        <v>2</v>
      </c>
      <c r="I451" s="198"/>
      <c r="J451" s="199">
        <f t="shared" si="130"/>
        <v>0</v>
      </c>
      <c r="K451" s="195" t="s">
        <v>19</v>
      </c>
      <c r="L451" s="40"/>
      <c r="M451" s="200" t="s">
        <v>19</v>
      </c>
      <c r="N451" s="201" t="s">
        <v>42</v>
      </c>
      <c r="O451" s="65"/>
      <c r="P451" s="202">
        <f t="shared" si="131"/>
        <v>0</v>
      </c>
      <c r="Q451" s="202">
        <v>969</v>
      </c>
      <c r="R451" s="202">
        <f t="shared" si="132"/>
        <v>1938</v>
      </c>
      <c r="S451" s="202">
        <v>0</v>
      </c>
      <c r="T451" s="203">
        <f t="shared" si="133"/>
        <v>0</v>
      </c>
      <c r="U451" s="35"/>
      <c r="V451" s="35"/>
      <c r="W451" s="35"/>
      <c r="X451" s="35"/>
      <c r="Y451" s="35"/>
      <c r="Z451" s="35"/>
      <c r="AA451" s="35"/>
      <c r="AB451" s="35"/>
      <c r="AC451" s="35"/>
      <c r="AD451" s="35"/>
      <c r="AE451" s="35"/>
      <c r="AR451" s="204" t="s">
        <v>169</v>
      </c>
      <c r="AT451" s="204" t="s">
        <v>164</v>
      </c>
      <c r="AU451" s="204" t="s">
        <v>78</v>
      </c>
      <c r="AY451" s="18" t="s">
        <v>162</v>
      </c>
      <c r="BE451" s="205">
        <f t="shared" si="134"/>
        <v>0</v>
      </c>
      <c r="BF451" s="205">
        <f t="shared" si="135"/>
        <v>0</v>
      </c>
      <c r="BG451" s="205">
        <f t="shared" si="136"/>
        <v>0</v>
      </c>
      <c r="BH451" s="205">
        <f t="shared" si="137"/>
        <v>0</v>
      </c>
      <c r="BI451" s="205">
        <f t="shared" si="138"/>
        <v>0</v>
      </c>
      <c r="BJ451" s="18" t="s">
        <v>78</v>
      </c>
      <c r="BK451" s="205">
        <f t="shared" si="139"/>
        <v>0</v>
      </c>
      <c r="BL451" s="18" t="s">
        <v>169</v>
      </c>
      <c r="BM451" s="204" t="s">
        <v>3981</v>
      </c>
    </row>
    <row r="452" spans="1:65" s="2" customFormat="1" ht="16.5" customHeight="1">
      <c r="A452" s="35"/>
      <c r="B452" s="36"/>
      <c r="C452" s="193" t="s">
        <v>2064</v>
      </c>
      <c r="D452" s="193" t="s">
        <v>164</v>
      </c>
      <c r="E452" s="194" t="s">
        <v>3982</v>
      </c>
      <c r="F452" s="195" t="s">
        <v>3617</v>
      </c>
      <c r="G452" s="196" t="s">
        <v>2204</v>
      </c>
      <c r="H452" s="197">
        <v>2</v>
      </c>
      <c r="I452" s="198"/>
      <c r="J452" s="199">
        <f t="shared" si="130"/>
        <v>0</v>
      </c>
      <c r="K452" s="195" t="s">
        <v>19</v>
      </c>
      <c r="L452" s="40"/>
      <c r="M452" s="200" t="s">
        <v>19</v>
      </c>
      <c r="N452" s="201" t="s">
        <v>42</v>
      </c>
      <c r="O452" s="65"/>
      <c r="P452" s="202">
        <f t="shared" si="131"/>
        <v>0</v>
      </c>
      <c r="Q452" s="202">
        <v>1216</v>
      </c>
      <c r="R452" s="202">
        <f t="shared" si="132"/>
        <v>2432</v>
      </c>
      <c r="S452" s="202">
        <v>0</v>
      </c>
      <c r="T452" s="203">
        <f t="shared" si="133"/>
        <v>0</v>
      </c>
      <c r="U452" s="35"/>
      <c r="V452" s="35"/>
      <c r="W452" s="35"/>
      <c r="X452" s="35"/>
      <c r="Y452" s="35"/>
      <c r="Z452" s="35"/>
      <c r="AA452" s="35"/>
      <c r="AB452" s="35"/>
      <c r="AC452" s="35"/>
      <c r="AD452" s="35"/>
      <c r="AE452" s="35"/>
      <c r="AR452" s="204" t="s">
        <v>169</v>
      </c>
      <c r="AT452" s="204" t="s">
        <v>164</v>
      </c>
      <c r="AU452" s="204" t="s">
        <v>78</v>
      </c>
      <c r="AY452" s="18" t="s">
        <v>162</v>
      </c>
      <c r="BE452" s="205">
        <f t="shared" si="134"/>
        <v>0</v>
      </c>
      <c r="BF452" s="205">
        <f t="shared" si="135"/>
        <v>0</v>
      </c>
      <c r="BG452" s="205">
        <f t="shared" si="136"/>
        <v>0</v>
      </c>
      <c r="BH452" s="205">
        <f t="shared" si="137"/>
        <v>0</v>
      </c>
      <c r="BI452" s="205">
        <f t="shared" si="138"/>
        <v>0</v>
      </c>
      <c r="BJ452" s="18" t="s">
        <v>78</v>
      </c>
      <c r="BK452" s="205">
        <f t="shared" si="139"/>
        <v>0</v>
      </c>
      <c r="BL452" s="18" t="s">
        <v>169</v>
      </c>
      <c r="BM452" s="204" t="s">
        <v>3983</v>
      </c>
    </row>
    <row r="453" spans="1:65" s="2" customFormat="1" ht="16.5" customHeight="1">
      <c r="A453" s="35"/>
      <c r="B453" s="36"/>
      <c r="C453" s="193" t="s">
        <v>2068</v>
      </c>
      <c r="D453" s="193" t="s">
        <v>164</v>
      </c>
      <c r="E453" s="194" t="s">
        <v>3483</v>
      </c>
      <c r="F453" s="195" t="s">
        <v>3484</v>
      </c>
      <c r="G453" s="196" t="s">
        <v>2204</v>
      </c>
      <c r="H453" s="197">
        <v>60</v>
      </c>
      <c r="I453" s="198"/>
      <c r="J453" s="199">
        <f t="shared" si="130"/>
        <v>0</v>
      </c>
      <c r="K453" s="195" t="s">
        <v>19</v>
      </c>
      <c r="L453" s="40"/>
      <c r="M453" s="200" t="s">
        <v>19</v>
      </c>
      <c r="N453" s="201" t="s">
        <v>42</v>
      </c>
      <c r="O453" s="65"/>
      <c r="P453" s="202">
        <f t="shared" si="131"/>
        <v>0</v>
      </c>
      <c r="Q453" s="202">
        <v>44.12</v>
      </c>
      <c r="R453" s="202">
        <f t="shared" si="132"/>
        <v>2647.2</v>
      </c>
      <c r="S453" s="202">
        <v>0</v>
      </c>
      <c r="T453" s="203">
        <f t="shared" si="133"/>
        <v>0</v>
      </c>
      <c r="U453" s="35"/>
      <c r="V453" s="35"/>
      <c r="W453" s="35"/>
      <c r="X453" s="35"/>
      <c r="Y453" s="35"/>
      <c r="Z453" s="35"/>
      <c r="AA453" s="35"/>
      <c r="AB453" s="35"/>
      <c r="AC453" s="35"/>
      <c r="AD453" s="35"/>
      <c r="AE453" s="35"/>
      <c r="AR453" s="204" t="s">
        <v>169</v>
      </c>
      <c r="AT453" s="204" t="s">
        <v>164</v>
      </c>
      <c r="AU453" s="204" t="s">
        <v>78</v>
      </c>
      <c r="AY453" s="18" t="s">
        <v>162</v>
      </c>
      <c r="BE453" s="205">
        <f t="shared" si="134"/>
        <v>0</v>
      </c>
      <c r="BF453" s="205">
        <f t="shared" si="135"/>
        <v>0</v>
      </c>
      <c r="BG453" s="205">
        <f t="shared" si="136"/>
        <v>0</v>
      </c>
      <c r="BH453" s="205">
        <f t="shared" si="137"/>
        <v>0</v>
      </c>
      <c r="BI453" s="205">
        <f t="shared" si="138"/>
        <v>0</v>
      </c>
      <c r="BJ453" s="18" t="s">
        <v>78</v>
      </c>
      <c r="BK453" s="205">
        <f t="shared" si="139"/>
        <v>0</v>
      </c>
      <c r="BL453" s="18" t="s">
        <v>169</v>
      </c>
      <c r="BM453" s="204" t="s">
        <v>3984</v>
      </c>
    </row>
    <row r="454" spans="1:65" s="2" customFormat="1" ht="16.5" customHeight="1">
      <c r="A454" s="35"/>
      <c r="B454" s="36"/>
      <c r="C454" s="193" t="s">
        <v>2072</v>
      </c>
      <c r="D454" s="193" t="s">
        <v>164</v>
      </c>
      <c r="E454" s="194" t="s">
        <v>3985</v>
      </c>
      <c r="F454" s="195" t="s">
        <v>3485</v>
      </c>
      <c r="G454" s="196" t="s">
        <v>2204</v>
      </c>
      <c r="H454" s="197">
        <v>60</v>
      </c>
      <c r="I454" s="198"/>
      <c r="J454" s="199">
        <f t="shared" si="130"/>
        <v>0</v>
      </c>
      <c r="K454" s="195" t="s">
        <v>19</v>
      </c>
      <c r="L454" s="40"/>
      <c r="M454" s="200" t="s">
        <v>19</v>
      </c>
      <c r="N454" s="201" t="s">
        <v>42</v>
      </c>
      <c r="O454" s="65"/>
      <c r="P454" s="202">
        <f t="shared" si="131"/>
        <v>0</v>
      </c>
      <c r="Q454" s="202">
        <v>7</v>
      </c>
      <c r="R454" s="202">
        <f t="shared" si="132"/>
        <v>420</v>
      </c>
      <c r="S454" s="202">
        <v>0</v>
      </c>
      <c r="T454" s="203">
        <f t="shared" si="133"/>
        <v>0</v>
      </c>
      <c r="U454" s="35"/>
      <c r="V454" s="35"/>
      <c r="W454" s="35"/>
      <c r="X454" s="35"/>
      <c r="Y454" s="35"/>
      <c r="Z454" s="35"/>
      <c r="AA454" s="35"/>
      <c r="AB454" s="35"/>
      <c r="AC454" s="35"/>
      <c r="AD454" s="35"/>
      <c r="AE454" s="35"/>
      <c r="AR454" s="204" t="s">
        <v>169</v>
      </c>
      <c r="AT454" s="204" t="s">
        <v>164</v>
      </c>
      <c r="AU454" s="204" t="s">
        <v>78</v>
      </c>
      <c r="AY454" s="18" t="s">
        <v>162</v>
      </c>
      <c r="BE454" s="205">
        <f t="shared" si="134"/>
        <v>0</v>
      </c>
      <c r="BF454" s="205">
        <f t="shared" si="135"/>
        <v>0</v>
      </c>
      <c r="BG454" s="205">
        <f t="shared" si="136"/>
        <v>0</v>
      </c>
      <c r="BH454" s="205">
        <f t="shared" si="137"/>
        <v>0</v>
      </c>
      <c r="BI454" s="205">
        <f t="shared" si="138"/>
        <v>0</v>
      </c>
      <c r="BJ454" s="18" t="s">
        <v>78</v>
      </c>
      <c r="BK454" s="205">
        <f t="shared" si="139"/>
        <v>0</v>
      </c>
      <c r="BL454" s="18" t="s">
        <v>169</v>
      </c>
      <c r="BM454" s="204" t="s">
        <v>3986</v>
      </c>
    </row>
    <row r="455" spans="1:65" s="2" customFormat="1" ht="16.5" customHeight="1">
      <c r="A455" s="35"/>
      <c r="B455" s="36"/>
      <c r="C455" s="193" t="s">
        <v>2079</v>
      </c>
      <c r="D455" s="193" t="s">
        <v>164</v>
      </c>
      <c r="E455" s="194" t="s">
        <v>3987</v>
      </c>
      <c r="F455" s="195" t="s">
        <v>3988</v>
      </c>
      <c r="G455" s="196" t="s">
        <v>2204</v>
      </c>
      <c r="H455" s="197">
        <v>78</v>
      </c>
      <c r="I455" s="198"/>
      <c r="J455" s="199">
        <f t="shared" si="130"/>
        <v>0</v>
      </c>
      <c r="K455" s="195" t="s">
        <v>19</v>
      </c>
      <c r="L455" s="40"/>
      <c r="M455" s="200" t="s">
        <v>19</v>
      </c>
      <c r="N455" s="201" t="s">
        <v>42</v>
      </c>
      <c r="O455" s="65"/>
      <c r="P455" s="202">
        <f t="shared" si="131"/>
        <v>0</v>
      </c>
      <c r="Q455" s="202">
        <v>10.199999999999999</v>
      </c>
      <c r="R455" s="202">
        <f t="shared" si="132"/>
        <v>795.59999999999991</v>
      </c>
      <c r="S455" s="202">
        <v>0</v>
      </c>
      <c r="T455" s="203">
        <f t="shared" si="133"/>
        <v>0</v>
      </c>
      <c r="U455" s="35"/>
      <c r="V455" s="35"/>
      <c r="W455" s="35"/>
      <c r="X455" s="35"/>
      <c r="Y455" s="35"/>
      <c r="Z455" s="35"/>
      <c r="AA455" s="35"/>
      <c r="AB455" s="35"/>
      <c r="AC455" s="35"/>
      <c r="AD455" s="35"/>
      <c r="AE455" s="35"/>
      <c r="AR455" s="204" t="s">
        <v>169</v>
      </c>
      <c r="AT455" s="204" t="s">
        <v>164</v>
      </c>
      <c r="AU455" s="204" t="s">
        <v>78</v>
      </c>
      <c r="AY455" s="18" t="s">
        <v>162</v>
      </c>
      <c r="BE455" s="205">
        <f t="shared" si="134"/>
        <v>0</v>
      </c>
      <c r="BF455" s="205">
        <f t="shared" si="135"/>
        <v>0</v>
      </c>
      <c r="BG455" s="205">
        <f t="shared" si="136"/>
        <v>0</v>
      </c>
      <c r="BH455" s="205">
        <f t="shared" si="137"/>
        <v>0</v>
      </c>
      <c r="BI455" s="205">
        <f t="shared" si="138"/>
        <v>0</v>
      </c>
      <c r="BJ455" s="18" t="s">
        <v>78</v>
      </c>
      <c r="BK455" s="205">
        <f t="shared" si="139"/>
        <v>0</v>
      </c>
      <c r="BL455" s="18" t="s">
        <v>169</v>
      </c>
      <c r="BM455" s="204" t="s">
        <v>3989</v>
      </c>
    </row>
    <row r="456" spans="1:65" s="2" customFormat="1" ht="16.5" customHeight="1">
      <c r="A456" s="35"/>
      <c r="B456" s="36"/>
      <c r="C456" s="193" t="s">
        <v>2084</v>
      </c>
      <c r="D456" s="193" t="s">
        <v>164</v>
      </c>
      <c r="E456" s="194" t="s">
        <v>3990</v>
      </c>
      <c r="F456" s="195" t="s">
        <v>3991</v>
      </c>
      <c r="G456" s="196" t="s">
        <v>2204</v>
      </c>
      <c r="H456" s="197">
        <v>5</v>
      </c>
      <c r="I456" s="198"/>
      <c r="J456" s="199">
        <f t="shared" si="130"/>
        <v>0</v>
      </c>
      <c r="K456" s="195" t="s">
        <v>19</v>
      </c>
      <c r="L456" s="40"/>
      <c r="M456" s="200" t="s">
        <v>19</v>
      </c>
      <c r="N456" s="201" t="s">
        <v>42</v>
      </c>
      <c r="O456" s="65"/>
      <c r="P456" s="202">
        <f t="shared" si="131"/>
        <v>0</v>
      </c>
      <c r="Q456" s="202">
        <v>96.4</v>
      </c>
      <c r="R456" s="202">
        <f t="shared" si="132"/>
        <v>482</v>
      </c>
      <c r="S456" s="202">
        <v>0</v>
      </c>
      <c r="T456" s="203">
        <f t="shared" si="133"/>
        <v>0</v>
      </c>
      <c r="U456" s="35"/>
      <c r="V456" s="35"/>
      <c r="W456" s="35"/>
      <c r="X456" s="35"/>
      <c r="Y456" s="35"/>
      <c r="Z456" s="35"/>
      <c r="AA456" s="35"/>
      <c r="AB456" s="35"/>
      <c r="AC456" s="35"/>
      <c r="AD456" s="35"/>
      <c r="AE456" s="35"/>
      <c r="AR456" s="204" t="s">
        <v>169</v>
      </c>
      <c r="AT456" s="204" t="s">
        <v>164</v>
      </c>
      <c r="AU456" s="204" t="s">
        <v>78</v>
      </c>
      <c r="AY456" s="18" t="s">
        <v>162</v>
      </c>
      <c r="BE456" s="205">
        <f t="shared" si="134"/>
        <v>0</v>
      </c>
      <c r="BF456" s="205">
        <f t="shared" si="135"/>
        <v>0</v>
      </c>
      <c r="BG456" s="205">
        <f t="shared" si="136"/>
        <v>0</v>
      </c>
      <c r="BH456" s="205">
        <f t="shared" si="137"/>
        <v>0</v>
      </c>
      <c r="BI456" s="205">
        <f t="shared" si="138"/>
        <v>0</v>
      </c>
      <c r="BJ456" s="18" t="s">
        <v>78</v>
      </c>
      <c r="BK456" s="205">
        <f t="shared" si="139"/>
        <v>0</v>
      </c>
      <c r="BL456" s="18" t="s">
        <v>169</v>
      </c>
      <c r="BM456" s="204" t="s">
        <v>3992</v>
      </c>
    </row>
    <row r="457" spans="1:65" s="2" customFormat="1" ht="16.5" customHeight="1">
      <c r="A457" s="35"/>
      <c r="B457" s="36"/>
      <c r="C457" s="193" t="s">
        <v>2089</v>
      </c>
      <c r="D457" s="193" t="s">
        <v>164</v>
      </c>
      <c r="E457" s="194" t="s">
        <v>3993</v>
      </c>
      <c r="F457" s="195" t="s">
        <v>3994</v>
      </c>
      <c r="G457" s="196" t="s">
        <v>2204</v>
      </c>
      <c r="H457" s="197">
        <v>78</v>
      </c>
      <c r="I457" s="198"/>
      <c r="J457" s="199">
        <f t="shared" si="130"/>
        <v>0</v>
      </c>
      <c r="K457" s="195" t="s">
        <v>19</v>
      </c>
      <c r="L457" s="40"/>
      <c r="M457" s="200" t="s">
        <v>19</v>
      </c>
      <c r="N457" s="201" t="s">
        <v>42</v>
      </c>
      <c r="O457" s="65"/>
      <c r="P457" s="202">
        <f t="shared" si="131"/>
        <v>0</v>
      </c>
      <c r="Q457" s="202">
        <v>210</v>
      </c>
      <c r="R457" s="202">
        <f t="shared" si="132"/>
        <v>16380</v>
      </c>
      <c r="S457" s="202">
        <v>0</v>
      </c>
      <c r="T457" s="203">
        <f t="shared" si="133"/>
        <v>0</v>
      </c>
      <c r="U457" s="35"/>
      <c r="V457" s="35"/>
      <c r="W457" s="35"/>
      <c r="X457" s="35"/>
      <c r="Y457" s="35"/>
      <c r="Z457" s="35"/>
      <c r="AA457" s="35"/>
      <c r="AB457" s="35"/>
      <c r="AC457" s="35"/>
      <c r="AD457" s="35"/>
      <c r="AE457" s="35"/>
      <c r="AR457" s="204" t="s">
        <v>169</v>
      </c>
      <c r="AT457" s="204" t="s">
        <v>164</v>
      </c>
      <c r="AU457" s="204" t="s">
        <v>78</v>
      </c>
      <c r="AY457" s="18" t="s">
        <v>162</v>
      </c>
      <c r="BE457" s="205">
        <f t="shared" si="134"/>
        <v>0</v>
      </c>
      <c r="BF457" s="205">
        <f t="shared" si="135"/>
        <v>0</v>
      </c>
      <c r="BG457" s="205">
        <f t="shared" si="136"/>
        <v>0</v>
      </c>
      <c r="BH457" s="205">
        <f t="shared" si="137"/>
        <v>0</v>
      </c>
      <c r="BI457" s="205">
        <f t="shared" si="138"/>
        <v>0</v>
      </c>
      <c r="BJ457" s="18" t="s">
        <v>78</v>
      </c>
      <c r="BK457" s="205">
        <f t="shared" si="139"/>
        <v>0</v>
      </c>
      <c r="BL457" s="18" t="s">
        <v>169</v>
      </c>
      <c r="BM457" s="204" t="s">
        <v>3995</v>
      </c>
    </row>
    <row r="458" spans="1:65" s="2" customFormat="1" ht="16.5" customHeight="1">
      <c r="A458" s="35"/>
      <c r="B458" s="36"/>
      <c r="C458" s="193" t="s">
        <v>2094</v>
      </c>
      <c r="D458" s="193" t="s">
        <v>164</v>
      </c>
      <c r="E458" s="194" t="s">
        <v>3996</v>
      </c>
      <c r="F458" s="195" t="s">
        <v>3488</v>
      </c>
      <c r="G458" s="196" t="s">
        <v>167</v>
      </c>
      <c r="H458" s="197">
        <v>24</v>
      </c>
      <c r="I458" s="198"/>
      <c r="J458" s="199">
        <f t="shared" si="130"/>
        <v>0</v>
      </c>
      <c r="K458" s="195" t="s">
        <v>19</v>
      </c>
      <c r="L458" s="40"/>
      <c r="M458" s="200" t="s">
        <v>19</v>
      </c>
      <c r="N458" s="201" t="s">
        <v>42</v>
      </c>
      <c r="O458" s="65"/>
      <c r="P458" s="202">
        <f t="shared" si="131"/>
        <v>0</v>
      </c>
      <c r="Q458" s="202">
        <v>450</v>
      </c>
      <c r="R458" s="202">
        <f t="shared" si="132"/>
        <v>10800</v>
      </c>
      <c r="S458" s="202">
        <v>0</v>
      </c>
      <c r="T458" s="203">
        <f t="shared" si="133"/>
        <v>0</v>
      </c>
      <c r="U458" s="35"/>
      <c r="V458" s="35"/>
      <c r="W458" s="35"/>
      <c r="X458" s="35"/>
      <c r="Y458" s="35"/>
      <c r="Z458" s="35"/>
      <c r="AA458" s="35"/>
      <c r="AB458" s="35"/>
      <c r="AC458" s="35"/>
      <c r="AD458" s="35"/>
      <c r="AE458" s="35"/>
      <c r="AR458" s="204" t="s">
        <v>169</v>
      </c>
      <c r="AT458" s="204" t="s">
        <v>164</v>
      </c>
      <c r="AU458" s="204" t="s">
        <v>78</v>
      </c>
      <c r="AY458" s="18" t="s">
        <v>162</v>
      </c>
      <c r="BE458" s="205">
        <f t="shared" si="134"/>
        <v>0</v>
      </c>
      <c r="BF458" s="205">
        <f t="shared" si="135"/>
        <v>0</v>
      </c>
      <c r="BG458" s="205">
        <f t="shared" si="136"/>
        <v>0</v>
      </c>
      <c r="BH458" s="205">
        <f t="shared" si="137"/>
        <v>0</v>
      </c>
      <c r="BI458" s="205">
        <f t="shared" si="138"/>
        <v>0</v>
      </c>
      <c r="BJ458" s="18" t="s">
        <v>78</v>
      </c>
      <c r="BK458" s="205">
        <f t="shared" si="139"/>
        <v>0</v>
      </c>
      <c r="BL458" s="18" t="s">
        <v>169</v>
      </c>
      <c r="BM458" s="204" t="s">
        <v>3997</v>
      </c>
    </row>
    <row r="459" spans="1:65" s="2" customFormat="1" ht="33" customHeight="1">
      <c r="A459" s="35"/>
      <c r="B459" s="36"/>
      <c r="C459" s="193" t="s">
        <v>2099</v>
      </c>
      <c r="D459" s="193" t="s">
        <v>164</v>
      </c>
      <c r="E459" s="194" t="s">
        <v>3998</v>
      </c>
      <c r="F459" s="195" t="s">
        <v>3489</v>
      </c>
      <c r="G459" s="196" t="s">
        <v>2204</v>
      </c>
      <c r="H459" s="197">
        <v>1</v>
      </c>
      <c r="I459" s="198"/>
      <c r="J459" s="199">
        <f t="shared" si="130"/>
        <v>0</v>
      </c>
      <c r="K459" s="195" t="s">
        <v>19</v>
      </c>
      <c r="L459" s="40"/>
      <c r="M459" s="200" t="s">
        <v>19</v>
      </c>
      <c r="N459" s="201" t="s">
        <v>42</v>
      </c>
      <c r="O459" s="65"/>
      <c r="P459" s="202">
        <f t="shared" si="131"/>
        <v>0</v>
      </c>
      <c r="Q459" s="202">
        <v>17800</v>
      </c>
      <c r="R459" s="202">
        <f t="shared" si="132"/>
        <v>17800</v>
      </c>
      <c r="S459" s="202">
        <v>0</v>
      </c>
      <c r="T459" s="203">
        <f t="shared" si="133"/>
        <v>0</v>
      </c>
      <c r="U459" s="35"/>
      <c r="V459" s="35"/>
      <c r="W459" s="35"/>
      <c r="X459" s="35"/>
      <c r="Y459" s="35"/>
      <c r="Z459" s="35"/>
      <c r="AA459" s="35"/>
      <c r="AB459" s="35"/>
      <c r="AC459" s="35"/>
      <c r="AD459" s="35"/>
      <c r="AE459" s="35"/>
      <c r="AR459" s="204" t="s">
        <v>169</v>
      </c>
      <c r="AT459" s="204" t="s">
        <v>164</v>
      </c>
      <c r="AU459" s="204" t="s">
        <v>78</v>
      </c>
      <c r="AY459" s="18" t="s">
        <v>162</v>
      </c>
      <c r="BE459" s="205">
        <f t="shared" si="134"/>
        <v>0</v>
      </c>
      <c r="BF459" s="205">
        <f t="shared" si="135"/>
        <v>0</v>
      </c>
      <c r="BG459" s="205">
        <f t="shared" si="136"/>
        <v>0</v>
      </c>
      <c r="BH459" s="205">
        <f t="shared" si="137"/>
        <v>0</v>
      </c>
      <c r="BI459" s="205">
        <f t="shared" si="138"/>
        <v>0</v>
      </c>
      <c r="BJ459" s="18" t="s">
        <v>78</v>
      </c>
      <c r="BK459" s="205">
        <f t="shared" si="139"/>
        <v>0</v>
      </c>
      <c r="BL459" s="18" t="s">
        <v>169</v>
      </c>
      <c r="BM459" s="204" t="s">
        <v>3999</v>
      </c>
    </row>
    <row r="460" spans="1:65" s="2" customFormat="1" ht="33" customHeight="1">
      <c r="A460" s="35"/>
      <c r="B460" s="36"/>
      <c r="C460" s="193" t="s">
        <v>2104</v>
      </c>
      <c r="D460" s="193" t="s">
        <v>164</v>
      </c>
      <c r="E460" s="194" t="s">
        <v>4000</v>
      </c>
      <c r="F460" s="195" t="s">
        <v>3490</v>
      </c>
      <c r="G460" s="196" t="s">
        <v>2204</v>
      </c>
      <c r="H460" s="197">
        <v>1</v>
      </c>
      <c r="I460" s="198"/>
      <c r="J460" s="199">
        <f t="shared" si="130"/>
        <v>0</v>
      </c>
      <c r="K460" s="195" t="s">
        <v>19</v>
      </c>
      <c r="L460" s="40"/>
      <c r="M460" s="253" t="s">
        <v>19</v>
      </c>
      <c r="N460" s="254" t="s">
        <v>42</v>
      </c>
      <c r="O460" s="255"/>
      <c r="P460" s="256">
        <f t="shared" si="131"/>
        <v>0</v>
      </c>
      <c r="Q460" s="256">
        <v>15400</v>
      </c>
      <c r="R460" s="256">
        <f t="shared" si="132"/>
        <v>15400</v>
      </c>
      <c r="S460" s="256">
        <v>0</v>
      </c>
      <c r="T460" s="257">
        <f t="shared" si="133"/>
        <v>0</v>
      </c>
      <c r="U460" s="35"/>
      <c r="V460" s="35"/>
      <c r="W460" s="35"/>
      <c r="X460" s="35"/>
      <c r="Y460" s="35"/>
      <c r="Z460" s="35"/>
      <c r="AA460" s="35"/>
      <c r="AB460" s="35"/>
      <c r="AC460" s="35"/>
      <c r="AD460" s="35"/>
      <c r="AE460" s="35"/>
      <c r="AR460" s="204" t="s">
        <v>169</v>
      </c>
      <c r="AT460" s="204" t="s">
        <v>164</v>
      </c>
      <c r="AU460" s="204" t="s">
        <v>78</v>
      </c>
      <c r="AY460" s="18" t="s">
        <v>162</v>
      </c>
      <c r="BE460" s="205">
        <f t="shared" si="134"/>
        <v>0</v>
      </c>
      <c r="BF460" s="205">
        <f t="shared" si="135"/>
        <v>0</v>
      </c>
      <c r="BG460" s="205">
        <f t="shared" si="136"/>
        <v>0</v>
      </c>
      <c r="BH460" s="205">
        <f t="shared" si="137"/>
        <v>0</v>
      </c>
      <c r="BI460" s="205">
        <f t="shared" si="138"/>
        <v>0</v>
      </c>
      <c r="BJ460" s="18" t="s">
        <v>78</v>
      </c>
      <c r="BK460" s="205">
        <f t="shared" si="139"/>
        <v>0</v>
      </c>
      <c r="BL460" s="18" t="s">
        <v>169</v>
      </c>
      <c r="BM460" s="204" t="s">
        <v>4001</v>
      </c>
    </row>
    <row r="461" spans="1:65" s="2" customFormat="1" ht="6.95" customHeight="1">
      <c r="A461" s="35"/>
      <c r="B461" s="48"/>
      <c r="C461" s="49"/>
      <c r="D461" s="49"/>
      <c r="E461" s="49"/>
      <c r="F461" s="49"/>
      <c r="G461" s="49"/>
      <c r="H461" s="49"/>
      <c r="I461" s="143"/>
      <c r="J461" s="49"/>
      <c r="K461" s="49"/>
      <c r="L461" s="40"/>
      <c r="M461" s="35"/>
      <c r="O461" s="35"/>
      <c r="P461" s="35"/>
      <c r="Q461" s="35"/>
      <c r="R461" s="35"/>
      <c r="S461" s="35"/>
      <c r="T461" s="35"/>
      <c r="U461" s="35"/>
      <c r="V461" s="35"/>
      <c r="W461" s="35"/>
      <c r="X461" s="35"/>
      <c r="Y461" s="35"/>
      <c r="Z461" s="35"/>
      <c r="AA461" s="35"/>
      <c r="AB461" s="35"/>
      <c r="AC461" s="35"/>
      <c r="AD461" s="35"/>
      <c r="AE461" s="35"/>
    </row>
  </sheetData>
  <sheetProtection algorithmName="SHA-512" hashValue="s+mjcvFOPipqohPAomeJlRTa2ZylcziXAVuWY7YuH4yrfL7GkSzc6f8DC5AjwtmNNLnqzjZxd2lDLLRVMBLEsg==" saltValue="Uqvgsi6frLIhyadlwOFl8a347+bWNR71BBnnemrMvTfiBHO4Ifbncp3m0y79oZ0u9ZNerRqbdFWk8LI4bKZurQ==" spinCount="100000" sheet="1" objects="1" scenarios="1" formatColumns="0" formatRows="0" autoFilter="0"/>
  <autoFilter ref="C92:K460" xr:uid="{00000000-0009-0000-0000-000006000000}"/>
  <mergeCells count="12">
    <mergeCell ref="E85:H85"/>
    <mergeCell ref="L2:V2"/>
    <mergeCell ref="E50:H50"/>
    <mergeCell ref="E52:H52"/>
    <mergeCell ref="E54:H54"/>
    <mergeCell ref="E81:H81"/>
    <mergeCell ref="E83:H83"/>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24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79"/>
      <c r="M2" s="379"/>
      <c r="N2" s="379"/>
      <c r="O2" s="379"/>
      <c r="P2" s="379"/>
      <c r="Q2" s="379"/>
      <c r="R2" s="379"/>
      <c r="S2" s="379"/>
      <c r="T2" s="379"/>
      <c r="U2" s="379"/>
      <c r="V2" s="379"/>
      <c r="AT2" s="18" t="s">
        <v>103</v>
      </c>
    </row>
    <row r="3" spans="1:46" s="1" customFormat="1" ht="6.95" customHeight="1">
      <c r="B3" s="110"/>
      <c r="C3" s="111"/>
      <c r="D3" s="111"/>
      <c r="E3" s="111"/>
      <c r="F3" s="111"/>
      <c r="G3" s="111"/>
      <c r="H3" s="111"/>
      <c r="I3" s="112"/>
      <c r="J3" s="111"/>
      <c r="K3" s="111"/>
      <c r="L3" s="21"/>
      <c r="AT3" s="18" t="s">
        <v>80</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80" t="str">
        <f>'Rekapitulace stavby'!K6</f>
        <v>Sportovní hala Sušice</v>
      </c>
      <c r="F7" s="381"/>
      <c r="G7" s="381"/>
      <c r="H7" s="381"/>
      <c r="I7" s="109"/>
      <c r="L7" s="21"/>
    </row>
    <row r="8" spans="1:46" s="1" customFormat="1" ht="12" customHeight="1">
      <c r="B8" s="21"/>
      <c r="D8" s="115" t="s">
        <v>105</v>
      </c>
      <c r="I8" s="109"/>
      <c r="L8" s="21"/>
    </row>
    <row r="9" spans="1:46" s="2" customFormat="1" ht="16.5" customHeight="1">
      <c r="A9" s="35"/>
      <c r="B9" s="40"/>
      <c r="C9" s="35"/>
      <c r="D9" s="35"/>
      <c r="E9" s="380" t="s">
        <v>106</v>
      </c>
      <c r="F9" s="382"/>
      <c r="G9" s="382"/>
      <c r="H9" s="382"/>
      <c r="I9" s="116"/>
      <c r="J9" s="35"/>
      <c r="K9" s="35"/>
      <c r="L9" s="117"/>
      <c r="S9" s="35"/>
      <c r="T9" s="35"/>
      <c r="U9" s="35"/>
      <c r="V9" s="35"/>
      <c r="W9" s="35"/>
      <c r="X9" s="35"/>
      <c r="Y9" s="35"/>
      <c r="Z9" s="35"/>
      <c r="AA9" s="35"/>
      <c r="AB9" s="35"/>
      <c r="AC9" s="35"/>
      <c r="AD9" s="35"/>
      <c r="AE9" s="35"/>
    </row>
    <row r="10" spans="1:46" s="2" customFormat="1" ht="12" customHeight="1">
      <c r="A10" s="35"/>
      <c r="B10" s="40"/>
      <c r="C10" s="35"/>
      <c r="D10" s="115" t="s">
        <v>107</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customHeight="1">
      <c r="A11" s="35"/>
      <c r="B11" s="40"/>
      <c r="C11" s="35"/>
      <c r="D11" s="35"/>
      <c r="E11" s="383" t="s">
        <v>4002</v>
      </c>
      <c r="F11" s="382"/>
      <c r="G11" s="382"/>
      <c r="H11" s="382"/>
      <c r="I11" s="116"/>
      <c r="J11" s="35"/>
      <c r="K11" s="35"/>
      <c r="L11" s="117"/>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customHeight="1">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customHeight="1">
      <c r="A14" s="35"/>
      <c r="B14" s="40"/>
      <c r="C14" s="35"/>
      <c r="D14" s="115" t="s">
        <v>21</v>
      </c>
      <c r="E14" s="35"/>
      <c r="F14" s="104" t="s">
        <v>22</v>
      </c>
      <c r="G14" s="35"/>
      <c r="H14" s="35"/>
      <c r="I14" s="118" t="s">
        <v>23</v>
      </c>
      <c r="J14" s="119" t="str">
        <f>'Rekapitulace stavby'!AN8</f>
        <v>12. 3. 2019</v>
      </c>
      <c r="K14" s="35"/>
      <c r="L14" s="117"/>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customHeight="1">
      <c r="A16" s="35"/>
      <c r="B16" s="40"/>
      <c r="C16" s="35"/>
      <c r="D16" s="115" t="s">
        <v>25</v>
      </c>
      <c r="E16" s="35"/>
      <c r="F16" s="35"/>
      <c r="G16" s="35"/>
      <c r="H16" s="35"/>
      <c r="I16" s="118" t="s">
        <v>26</v>
      </c>
      <c r="J16" s="104" t="s">
        <v>19</v>
      </c>
      <c r="K16" s="35"/>
      <c r="L16" s="117"/>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8" t="s">
        <v>28</v>
      </c>
      <c r="J17" s="104" t="s">
        <v>19</v>
      </c>
      <c r="K17" s="35"/>
      <c r="L17" s="117"/>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customHeight="1">
      <c r="A19" s="35"/>
      <c r="B19" s="40"/>
      <c r="C19" s="35"/>
      <c r="D19" s="115" t="s">
        <v>29</v>
      </c>
      <c r="E19" s="35"/>
      <c r="F19" s="35"/>
      <c r="G19" s="35"/>
      <c r="H19" s="35"/>
      <c r="I19" s="118" t="s">
        <v>26</v>
      </c>
      <c r="J19" s="31" t="str">
        <f>'Rekapitulace stavby'!AN13</f>
        <v>Vyplň údaj</v>
      </c>
      <c r="K19" s="35"/>
      <c r="L19" s="117"/>
      <c r="S19" s="35"/>
      <c r="T19" s="35"/>
      <c r="U19" s="35"/>
      <c r="V19" s="35"/>
      <c r="W19" s="35"/>
      <c r="X19" s="35"/>
      <c r="Y19" s="35"/>
      <c r="Z19" s="35"/>
      <c r="AA19" s="35"/>
      <c r="AB19" s="35"/>
      <c r="AC19" s="35"/>
      <c r="AD19" s="35"/>
      <c r="AE19" s="35"/>
    </row>
    <row r="20" spans="1:31" s="2" customFormat="1" ht="18" customHeight="1">
      <c r="A20" s="35"/>
      <c r="B20" s="40"/>
      <c r="C20" s="35"/>
      <c r="D20" s="35"/>
      <c r="E20" s="384" t="str">
        <f>'Rekapitulace stavby'!E14</f>
        <v>Vyplň údaj</v>
      </c>
      <c r="F20" s="385"/>
      <c r="G20" s="385"/>
      <c r="H20" s="385"/>
      <c r="I20" s="118" t="s">
        <v>28</v>
      </c>
      <c r="J20" s="31" t="str">
        <f>'Rekapitulace stavby'!AN14</f>
        <v>Vyplň údaj</v>
      </c>
      <c r="K20" s="35"/>
      <c r="L20" s="117"/>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customHeight="1">
      <c r="A22" s="35"/>
      <c r="B22" s="40"/>
      <c r="C22" s="35"/>
      <c r="D22" s="115" t="s">
        <v>31</v>
      </c>
      <c r="E22" s="35"/>
      <c r="F22" s="35"/>
      <c r="G22" s="35"/>
      <c r="H22" s="35"/>
      <c r="I22" s="118" t="s">
        <v>26</v>
      </c>
      <c r="J22" s="104" t="s">
        <v>19</v>
      </c>
      <c r="K22" s="35"/>
      <c r="L22" s="117"/>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8" t="s">
        <v>28</v>
      </c>
      <c r="J23" s="104" t="s">
        <v>19</v>
      </c>
      <c r="K23" s="35"/>
      <c r="L23" s="117"/>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customHeight="1">
      <c r="A25" s="35"/>
      <c r="B25" s="40"/>
      <c r="C25" s="35"/>
      <c r="D25" s="115" t="s">
        <v>34</v>
      </c>
      <c r="E25" s="35"/>
      <c r="F25" s="35"/>
      <c r="G25" s="35"/>
      <c r="H25" s="35"/>
      <c r="I25" s="118" t="s">
        <v>26</v>
      </c>
      <c r="J25" s="104" t="str">
        <f>IF('Rekapitulace stavby'!AN19="","",'Rekapitulace stavby'!AN19)</f>
        <v/>
      </c>
      <c r="K25" s="35"/>
      <c r="L25" s="117"/>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8" t="s">
        <v>28</v>
      </c>
      <c r="J26" s="104" t="str">
        <f>IF('Rekapitulace stavby'!AN20="","",'Rekapitulace stavby'!AN20)</f>
        <v/>
      </c>
      <c r="K26" s="35"/>
      <c r="L26" s="117"/>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customHeight="1">
      <c r="A28" s="35"/>
      <c r="B28" s="40"/>
      <c r="C28" s="35"/>
      <c r="D28" s="115" t="s">
        <v>35</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16.5" customHeight="1">
      <c r="A29" s="120"/>
      <c r="B29" s="121"/>
      <c r="C29" s="120"/>
      <c r="D29" s="120"/>
      <c r="E29" s="386" t="s">
        <v>19</v>
      </c>
      <c r="F29" s="386"/>
      <c r="G29" s="386"/>
      <c r="H29" s="386"/>
      <c r="I29" s="122"/>
      <c r="J29" s="120"/>
      <c r="K29" s="120"/>
      <c r="L29" s="123"/>
      <c r="S29" s="120"/>
      <c r="T29" s="120"/>
      <c r="U29" s="120"/>
      <c r="V29" s="120"/>
      <c r="W29" s="120"/>
      <c r="X29" s="120"/>
      <c r="Y29" s="120"/>
      <c r="Z29" s="120"/>
      <c r="AA29" s="120"/>
      <c r="AB29" s="120"/>
      <c r="AC29" s="120"/>
      <c r="AD29" s="120"/>
      <c r="AE29" s="120"/>
    </row>
    <row r="30" spans="1:31" s="2" customFormat="1" ht="6.95" customHeight="1">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customHeight="1">
      <c r="A32" s="35"/>
      <c r="B32" s="40"/>
      <c r="C32" s="35"/>
      <c r="D32" s="126" t="s">
        <v>37</v>
      </c>
      <c r="E32" s="35"/>
      <c r="F32" s="35"/>
      <c r="G32" s="35"/>
      <c r="H32" s="35"/>
      <c r="I32" s="116"/>
      <c r="J32" s="127">
        <f>ROUND(J107, 2)</f>
        <v>0</v>
      </c>
      <c r="K32" s="35"/>
      <c r="L32" s="117"/>
      <c r="S32" s="35"/>
      <c r="T32" s="35"/>
      <c r="U32" s="35"/>
      <c r="V32" s="35"/>
      <c r="W32" s="35"/>
      <c r="X32" s="35"/>
      <c r="Y32" s="35"/>
      <c r="Z32" s="35"/>
      <c r="AA32" s="35"/>
      <c r="AB32" s="35"/>
      <c r="AC32" s="35"/>
      <c r="AD32" s="35"/>
      <c r="AE32" s="35"/>
    </row>
    <row r="33" spans="1:31" s="2" customFormat="1" ht="6.95" customHeight="1">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customHeight="1">
      <c r="A34" s="35"/>
      <c r="B34" s="40"/>
      <c r="C34" s="35"/>
      <c r="D34" s="35"/>
      <c r="E34" s="35"/>
      <c r="F34" s="128" t="s">
        <v>39</v>
      </c>
      <c r="G34" s="35"/>
      <c r="H34" s="35"/>
      <c r="I34" s="129" t="s">
        <v>38</v>
      </c>
      <c r="J34" s="128" t="s">
        <v>40</v>
      </c>
      <c r="K34" s="35"/>
      <c r="L34" s="117"/>
      <c r="S34" s="35"/>
      <c r="T34" s="35"/>
      <c r="U34" s="35"/>
      <c r="V34" s="35"/>
      <c r="W34" s="35"/>
      <c r="X34" s="35"/>
      <c r="Y34" s="35"/>
      <c r="Z34" s="35"/>
      <c r="AA34" s="35"/>
      <c r="AB34" s="35"/>
      <c r="AC34" s="35"/>
      <c r="AD34" s="35"/>
      <c r="AE34" s="35"/>
    </row>
    <row r="35" spans="1:31" s="2" customFormat="1" ht="14.45" customHeight="1">
      <c r="A35" s="35"/>
      <c r="B35" s="40"/>
      <c r="C35" s="35"/>
      <c r="D35" s="130" t="s">
        <v>41</v>
      </c>
      <c r="E35" s="115" t="s">
        <v>42</v>
      </c>
      <c r="F35" s="131">
        <f>ROUND((SUM(BE107:BE241)),  2)</f>
        <v>0</v>
      </c>
      <c r="G35" s="35"/>
      <c r="H35" s="35"/>
      <c r="I35" s="132">
        <v>0.21</v>
      </c>
      <c r="J35" s="131">
        <f>ROUND(((SUM(BE107:BE241))*I35),  2)</f>
        <v>0</v>
      </c>
      <c r="K35" s="35"/>
      <c r="L35" s="117"/>
      <c r="S35" s="35"/>
      <c r="T35" s="35"/>
      <c r="U35" s="35"/>
      <c r="V35" s="35"/>
      <c r="W35" s="35"/>
      <c r="X35" s="35"/>
      <c r="Y35" s="35"/>
      <c r="Z35" s="35"/>
      <c r="AA35" s="35"/>
      <c r="AB35" s="35"/>
      <c r="AC35" s="35"/>
      <c r="AD35" s="35"/>
      <c r="AE35" s="35"/>
    </row>
    <row r="36" spans="1:31" s="2" customFormat="1" ht="14.45" customHeight="1">
      <c r="A36" s="35"/>
      <c r="B36" s="40"/>
      <c r="C36" s="35"/>
      <c r="D36" s="35"/>
      <c r="E36" s="115" t="s">
        <v>43</v>
      </c>
      <c r="F36" s="131">
        <f>ROUND((SUM(BF107:BF241)),  2)</f>
        <v>0</v>
      </c>
      <c r="G36" s="35"/>
      <c r="H36" s="35"/>
      <c r="I36" s="132">
        <v>0.15</v>
      </c>
      <c r="J36" s="131">
        <f>ROUND(((SUM(BF107:BF241))*I36),  2)</f>
        <v>0</v>
      </c>
      <c r="K36" s="35"/>
      <c r="L36" s="117"/>
      <c r="S36" s="35"/>
      <c r="T36" s="35"/>
      <c r="U36" s="35"/>
      <c r="V36" s="35"/>
      <c r="W36" s="35"/>
      <c r="X36" s="35"/>
      <c r="Y36" s="35"/>
      <c r="Z36" s="35"/>
      <c r="AA36" s="35"/>
      <c r="AB36" s="35"/>
      <c r="AC36" s="35"/>
      <c r="AD36" s="35"/>
      <c r="AE36" s="35"/>
    </row>
    <row r="37" spans="1:31" s="2" customFormat="1" ht="14.45" hidden="1" customHeight="1">
      <c r="A37" s="35"/>
      <c r="B37" s="40"/>
      <c r="C37" s="35"/>
      <c r="D37" s="35"/>
      <c r="E37" s="115" t="s">
        <v>44</v>
      </c>
      <c r="F37" s="131">
        <f>ROUND((SUM(BG107:BG241)),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c r="A38" s="35"/>
      <c r="B38" s="40"/>
      <c r="C38" s="35"/>
      <c r="D38" s="35"/>
      <c r="E38" s="115" t="s">
        <v>45</v>
      </c>
      <c r="F38" s="131">
        <f>ROUND((SUM(BH107:BH241)),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c r="A39" s="35"/>
      <c r="B39" s="40"/>
      <c r="C39" s="35"/>
      <c r="D39" s="35"/>
      <c r="E39" s="115" t="s">
        <v>46</v>
      </c>
      <c r="F39" s="131">
        <f>ROUND((SUM(BI107:BI241)),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customHeight="1">
      <c r="A41" s="35"/>
      <c r="B41" s="40"/>
      <c r="C41" s="133"/>
      <c r="D41" s="134" t="s">
        <v>47</v>
      </c>
      <c r="E41" s="135"/>
      <c r="F41" s="135"/>
      <c r="G41" s="136" t="s">
        <v>48</v>
      </c>
      <c r="H41" s="137" t="s">
        <v>49</v>
      </c>
      <c r="I41" s="138"/>
      <c r="J41" s="139">
        <f>SUM(J32:J39)</f>
        <v>0</v>
      </c>
      <c r="K41" s="140"/>
      <c r="L41" s="117"/>
      <c r="S41" s="35"/>
      <c r="T41" s="35"/>
      <c r="U41" s="35"/>
      <c r="V41" s="35"/>
      <c r="W41" s="35"/>
      <c r="X41" s="35"/>
      <c r="Y41" s="35"/>
      <c r="Z41" s="35"/>
      <c r="AA41" s="35"/>
      <c r="AB41" s="35"/>
      <c r="AC41" s="35"/>
      <c r="AD41" s="35"/>
      <c r="AE41" s="35"/>
    </row>
    <row r="42" spans="1:31" s="2" customFormat="1" ht="14.45" customHeight="1">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6" spans="1:31" s="2" customFormat="1" ht="6.95" customHeight="1">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customHeight="1">
      <c r="A50" s="35"/>
      <c r="B50" s="36"/>
      <c r="C50" s="37"/>
      <c r="D50" s="37"/>
      <c r="E50" s="387" t="str">
        <f>E7</f>
        <v>Sportovní hala Sušice</v>
      </c>
      <c r="F50" s="388"/>
      <c r="G50" s="388"/>
      <c r="H50" s="388"/>
      <c r="I50" s="116"/>
      <c r="J50" s="37"/>
      <c r="K50" s="37"/>
      <c r="L50" s="117"/>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109"/>
      <c r="J51" s="23"/>
      <c r="K51" s="23"/>
      <c r="L51" s="21"/>
    </row>
    <row r="52" spans="1:47" s="2" customFormat="1" ht="16.5" customHeight="1">
      <c r="A52" s="35"/>
      <c r="B52" s="36"/>
      <c r="C52" s="37"/>
      <c r="D52" s="37"/>
      <c r="E52" s="387" t="s">
        <v>106</v>
      </c>
      <c r="F52" s="389"/>
      <c r="G52" s="389"/>
      <c r="H52" s="389"/>
      <c r="I52" s="116"/>
      <c r="J52" s="37"/>
      <c r="K52" s="37"/>
      <c r="L52" s="117"/>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customHeight="1">
      <c r="A54" s="35"/>
      <c r="B54" s="36"/>
      <c r="C54" s="37"/>
      <c r="D54" s="37"/>
      <c r="E54" s="336" t="str">
        <f>E11</f>
        <v>D.09 - Měření a regulace</v>
      </c>
      <c r="F54" s="389"/>
      <c r="G54" s="389"/>
      <c r="H54" s="389"/>
      <c r="I54" s="116"/>
      <c r="J54" s="37"/>
      <c r="K54" s="37"/>
      <c r="L54" s="117"/>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118" t="s">
        <v>23</v>
      </c>
      <c r="J56" s="60" t="str">
        <f>IF(J14="","",J14)</f>
        <v>12. 3. 2019</v>
      </c>
      <c r="K56" s="37"/>
      <c r="L56" s="117"/>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118" t="s">
        <v>31</v>
      </c>
      <c r="J58" s="33" t="str">
        <f>E23</f>
        <v>APRIS 3MP s.r.o., Baarova 36, 140 00 Praha 4</v>
      </c>
      <c r="K58" s="37"/>
      <c r="L58" s="117"/>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118" t="s">
        <v>34</v>
      </c>
      <c r="J59" s="33" t="str">
        <f>E26</f>
        <v xml:space="preserve"> </v>
      </c>
      <c r="K59" s="37"/>
      <c r="L59" s="117"/>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customHeight="1">
      <c r="A61" s="35"/>
      <c r="B61" s="36"/>
      <c r="C61" s="147" t="s">
        <v>110</v>
      </c>
      <c r="D61" s="148"/>
      <c r="E61" s="148"/>
      <c r="F61" s="148"/>
      <c r="G61" s="148"/>
      <c r="H61" s="148"/>
      <c r="I61" s="149"/>
      <c r="J61" s="150" t="s">
        <v>111</v>
      </c>
      <c r="K61" s="148"/>
      <c r="L61" s="117"/>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customHeight="1">
      <c r="A63" s="35"/>
      <c r="B63" s="36"/>
      <c r="C63" s="151" t="s">
        <v>69</v>
      </c>
      <c r="D63" s="37"/>
      <c r="E63" s="37"/>
      <c r="F63" s="37"/>
      <c r="G63" s="37"/>
      <c r="H63" s="37"/>
      <c r="I63" s="116"/>
      <c r="J63" s="78">
        <f>J107</f>
        <v>0</v>
      </c>
      <c r="K63" s="37"/>
      <c r="L63" s="117"/>
      <c r="S63" s="35"/>
      <c r="T63" s="35"/>
      <c r="U63" s="35"/>
      <c r="V63" s="35"/>
      <c r="W63" s="35"/>
      <c r="X63" s="35"/>
      <c r="Y63" s="35"/>
      <c r="Z63" s="35"/>
      <c r="AA63" s="35"/>
      <c r="AB63" s="35"/>
      <c r="AC63" s="35"/>
      <c r="AD63" s="35"/>
      <c r="AE63" s="35"/>
      <c r="AU63" s="18" t="s">
        <v>112</v>
      </c>
    </row>
    <row r="64" spans="1:47" s="9" customFormat="1" ht="24.95" customHeight="1">
      <c r="B64" s="152"/>
      <c r="C64" s="153"/>
      <c r="D64" s="154" t="s">
        <v>3145</v>
      </c>
      <c r="E64" s="155"/>
      <c r="F64" s="155"/>
      <c r="G64" s="155"/>
      <c r="H64" s="155"/>
      <c r="I64" s="156"/>
      <c r="J64" s="157">
        <f>J108</f>
        <v>0</v>
      </c>
      <c r="K64" s="153"/>
      <c r="L64" s="158"/>
    </row>
    <row r="65" spans="2:12" s="10" customFormat="1" ht="19.899999999999999" customHeight="1">
      <c r="B65" s="159"/>
      <c r="C65" s="98"/>
      <c r="D65" s="160" t="s">
        <v>4003</v>
      </c>
      <c r="E65" s="161"/>
      <c r="F65" s="161"/>
      <c r="G65" s="161"/>
      <c r="H65" s="161"/>
      <c r="I65" s="162"/>
      <c r="J65" s="163">
        <f>J109</f>
        <v>0</v>
      </c>
      <c r="K65" s="98"/>
      <c r="L65" s="164"/>
    </row>
    <row r="66" spans="2:12" s="10" customFormat="1" ht="19.899999999999999" customHeight="1">
      <c r="B66" s="159"/>
      <c r="C66" s="98"/>
      <c r="D66" s="160" t="s">
        <v>4004</v>
      </c>
      <c r="E66" s="161"/>
      <c r="F66" s="161"/>
      <c r="G66" s="161"/>
      <c r="H66" s="161"/>
      <c r="I66" s="162"/>
      <c r="J66" s="163">
        <f>J112</f>
        <v>0</v>
      </c>
      <c r="K66" s="98"/>
      <c r="L66" s="164"/>
    </row>
    <row r="67" spans="2:12" s="10" customFormat="1" ht="19.899999999999999" customHeight="1">
      <c r="B67" s="159"/>
      <c r="C67" s="98"/>
      <c r="D67" s="160" t="s">
        <v>4005</v>
      </c>
      <c r="E67" s="161"/>
      <c r="F67" s="161"/>
      <c r="G67" s="161"/>
      <c r="H67" s="161"/>
      <c r="I67" s="162"/>
      <c r="J67" s="163">
        <f>J124</f>
        <v>0</v>
      </c>
      <c r="K67" s="98"/>
      <c r="L67" s="164"/>
    </row>
    <row r="68" spans="2:12" s="10" customFormat="1" ht="19.899999999999999" customHeight="1">
      <c r="B68" s="159"/>
      <c r="C68" s="98"/>
      <c r="D68" s="160" t="s">
        <v>4004</v>
      </c>
      <c r="E68" s="161"/>
      <c r="F68" s="161"/>
      <c r="G68" s="161"/>
      <c r="H68" s="161"/>
      <c r="I68" s="162"/>
      <c r="J68" s="163">
        <f>J127</f>
        <v>0</v>
      </c>
      <c r="K68" s="98"/>
      <c r="L68" s="164"/>
    </row>
    <row r="69" spans="2:12" s="10" customFormat="1" ht="19.899999999999999" customHeight="1">
      <c r="B69" s="159"/>
      <c r="C69" s="98"/>
      <c r="D69" s="160" t="s">
        <v>4006</v>
      </c>
      <c r="E69" s="161"/>
      <c r="F69" s="161"/>
      <c r="G69" s="161"/>
      <c r="H69" s="161"/>
      <c r="I69" s="162"/>
      <c r="J69" s="163">
        <f>J132</f>
        <v>0</v>
      </c>
      <c r="K69" s="98"/>
      <c r="L69" s="164"/>
    </row>
    <row r="70" spans="2:12" s="10" customFormat="1" ht="19.899999999999999" customHeight="1">
      <c r="B70" s="159"/>
      <c r="C70" s="98"/>
      <c r="D70" s="160" t="s">
        <v>4004</v>
      </c>
      <c r="E70" s="161"/>
      <c r="F70" s="161"/>
      <c r="G70" s="161"/>
      <c r="H70" s="161"/>
      <c r="I70" s="162"/>
      <c r="J70" s="163">
        <f>J135</f>
        <v>0</v>
      </c>
      <c r="K70" s="98"/>
      <c r="L70" s="164"/>
    </row>
    <row r="71" spans="2:12" s="10" customFormat="1" ht="19.899999999999999" customHeight="1">
      <c r="B71" s="159"/>
      <c r="C71" s="98"/>
      <c r="D71" s="160" t="s">
        <v>4007</v>
      </c>
      <c r="E71" s="161"/>
      <c r="F71" s="161"/>
      <c r="G71" s="161"/>
      <c r="H71" s="161"/>
      <c r="I71" s="162"/>
      <c r="J71" s="163">
        <f>J138</f>
        <v>0</v>
      </c>
      <c r="K71" s="98"/>
      <c r="L71" s="164"/>
    </row>
    <row r="72" spans="2:12" s="10" customFormat="1" ht="19.899999999999999" customHeight="1">
      <c r="B72" s="159"/>
      <c r="C72" s="98"/>
      <c r="D72" s="160" t="s">
        <v>4004</v>
      </c>
      <c r="E72" s="161"/>
      <c r="F72" s="161"/>
      <c r="G72" s="161"/>
      <c r="H72" s="161"/>
      <c r="I72" s="162"/>
      <c r="J72" s="163">
        <f>J141</f>
        <v>0</v>
      </c>
      <c r="K72" s="98"/>
      <c r="L72" s="164"/>
    </row>
    <row r="73" spans="2:12" s="10" customFormat="1" ht="19.899999999999999" customHeight="1">
      <c r="B73" s="159"/>
      <c r="C73" s="98"/>
      <c r="D73" s="160" t="s">
        <v>4008</v>
      </c>
      <c r="E73" s="161"/>
      <c r="F73" s="161"/>
      <c r="G73" s="161"/>
      <c r="H73" s="161"/>
      <c r="I73" s="162"/>
      <c r="J73" s="163">
        <f>J144</f>
        <v>0</v>
      </c>
      <c r="K73" s="98"/>
      <c r="L73" s="164"/>
    </row>
    <row r="74" spans="2:12" s="10" customFormat="1" ht="19.899999999999999" customHeight="1">
      <c r="B74" s="159"/>
      <c r="C74" s="98"/>
      <c r="D74" s="160" t="s">
        <v>4004</v>
      </c>
      <c r="E74" s="161"/>
      <c r="F74" s="161"/>
      <c r="G74" s="161"/>
      <c r="H74" s="161"/>
      <c r="I74" s="162"/>
      <c r="J74" s="163">
        <f>J147</f>
        <v>0</v>
      </c>
      <c r="K74" s="98"/>
      <c r="L74" s="164"/>
    </row>
    <row r="75" spans="2:12" s="10" customFormat="1" ht="19.899999999999999" customHeight="1">
      <c r="B75" s="159"/>
      <c r="C75" s="98"/>
      <c r="D75" s="160" t="s">
        <v>4009</v>
      </c>
      <c r="E75" s="161"/>
      <c r="F75" s="161"/>
      <c r="G75" s="161"/>
      <c r="H75" s="161"/>
      <c r="I75" s="162"/>
      <c r="J75" s="163">
        <f>J149</f>
        <v>0</v>
      </c>
      <c r="K75" s="98"/>
      <c r="L75" s="164"/>
    </row>
    <row r="76" spans="2:12" s="10" customFormat="1" ht="19.899999999999999" customHeight="1">
      <c r="B76" s="159"/>
      <c r="C76" s="98"/>
      <c r="D76" s="160" t="s">
        <v>4004</v>
      </c>
      <c r="E76" s="161"/>
      <c r="F76" s="161"/>
      <c r="G76" s="161"/>
      <c r="H76" s="161"/>
      <c r="I76" s="162"/>
      <c r="J76" s="163">
        <f>J152</f>
        <v>0</v>
      </c>
      <c r="K76" s="98"/>
      <c r="L76" s="164"/>
    </row>
    <row r="77" spans="2:12" s="10" customFormat="1" ht="19.899999999999999" customHeight="1">
      <c r="B77" s="159"/>
      <c r="C77" s="98"/>
      <c r="D77" s="160" t="s">
        <v>4010</v>
      </c>
      <c r="E77" s="161"/>
      <c r="F77" s="161"/>
      <c r="G77" s="161"/>
      <c r="H77" s="161"/>
      <c r="I77" s="162"/>
      <c r="J77" s="163">
        <f>J154</f>
        <v>0</v>
      </c>
      <c r="K77" s="98"/>
      <c r="L77" s="164"/>
    </row>
    <row r="78" spans="2:12" s="10" customFormat="1" ht="19.899999999999999" customHeight="1">
      <c r="B78" s="159"/>
      <c r="C78" s="98"/>
      <c r="D78" s="160" t="s">
        <v>4004</v>
      </c>
      <c r="E78" s="161"/>
      <c r="F78" s="161"/>
      <c r="G78" s="161"/>
      <c r="H78" s="161"/>
      <c r="I78" s="162"/>
      <c r="J78" s="163">
        <f>J157</f>
        <v>0</v>
      </c>
      <c r="K78" s="98"/>
      <c r="L78" s="164"/>
    </row>
    <row r="79" spans="2:12" s="10" customFormat="1" ht="19.899999999999999" customHeight="1">
      <c r="B79" s="159"/>
      <c r="C79" s="98"/>
      <c r="D79" s="160" t="s">
        <v>4011</v>
      </c>
      <c r="E79" s="161"/>
      <c r="F79" s="161"/>
      <c r="G79" s="161"/>
      <c r="H79" s="161"/>
      <c r="I79" s="162"/>
      <c r="J79" s="163">
        <f>J160</f>
        <v>0</v>
      </c>
      <c r="K79" s="98"/>
      <c r="L79" s="164"/>
    </row>
    <row r="80" spans="2:12" s="10" customFormat="1" ht="19.899999999999999" customHeight="1">
      <c r="B80" s="159"/>
      <c r="C80" s="98"/>
      <c r="D80" s="160" t="s">
        <v>4004</v>
      </c>
      <c r="E80" s="161"/>
      <c r="F80" s="161"/>
      <c r="G80" s="161"/>
      <c r="H80" s="161"/>
      <c r="I80" s="162"/>
      <c r="J80" s="163">
        <f>J163</f>
        <v>0</v>
      </c>
      <c r="K80" s="98"/>
      <c r="L80" s="164"/>
    </row>
    <row r="81" spans="1:31" s="9" customFormat="1" ht="24.95" customHeight="1">
      <c r="B81" s="152"/>
      <c r="C81" s="153"/>
      <c r="D81" s="154" t="s">
        <v>4012</v>
      </c>
      <c r="E81" s="155"/>
      <c r="F81" s="155"/>
      <c r="G81" s="155"/>
      <c r="H81" s="155"/>
      <c r="I81" s="156"/>
      <c r="J81" s="157">
        <f>J166</f>
        <v>0</v>
      </c>
      <c r="K81" s="153"/>
      <c r="L81" s="158"/>
    </row>
    <row r="82" spans="1:31" s="9" customFormat="1" ht="24.95" customHeight="1">
      <c r="B82" s="152"/>
      <c r="C82" s="153"/>
      <c r="D82" s="154" t="s">
        <v>4013</v>
      </c>
      <c r="E82" s="155"/>
      <c r="F82" s="155"/>
      <c r="G82" s="155"/>
      <c r="H82" s="155"/>
      <c r="I82" s="156"/>
      <c r="J82" s="157">
        <f>J198</f>
        <v>0</v>
      </c>
      <c r="K82" s="153"/>
      <c r="L82" s="158"/>
    </row>
    <row r="83" spans="1:31" s="9" customFormat="1" ht="24.95" customHeight="1">
      <c r="B83" s="152"/>
      <c r="C83" s="153"/>
      <c r="D83" s="154" t="s">
        <v>4014</v>
      </c>
      <c r="E83" s="155"/>
      <c r="F83" s="155"/>
      <c r="G83" s="155"/>
      <c r="H83" s="155"/>
      <c r="I83" s="156"/>
      <c r="J83" s="157">
        <f>J220</f>
        <v>0</v>
      </c>
      <c r="K83" s="153"/>
      <c r="L83" s="158"/>
    </row>
    <row r="84" spans="1:31" s="9" customFormat="1" ht="24.95" customHeight="1">
      <c r="B84" s="152"/>
      <c r="C84" s="153"/>
      <c r="D84" s="154" t="s">
        <v>4015</v>
      </c>
      <c r="E84" s="155"/>
      <c r="F84" s="155"/>
      <c r="G84" s="155"/>
      <c r="H84" s="155"/>
      <c r="I84" s="156"/>
      <c r="J84" s="157">
        <f>J231</f>
        <v>0</v>
      </c>
      <c r="K84" s="153"/>
      <c r="L84" s="158"/>
    </row>
    <row r="85" spans="1:31" s="9" customFormat="1" ht="24.95" customHeight="1">
      <c r="B85" s="152"/>
      <c r="C85" s="153"/>
      <c r="D85" s="154" t="s">
        <v>4016</v>
      </c>
      <c r="E85" s="155"/>
      <c r="F85" s="155"/>
      <c r="G85" s="155"/>
      <c r="H85" s="155"/>
      <c r="I85" s="156"/>
      <c r="J85" s="157">
        <f>J238</f>
        <v>0</v>
      </c>
      <c r="K85" s="153"/>
      <c r="L85" s="158"/>
    </row>
    <row r="86" spans="1:31" s="2" customFormat="1" ht="21.75" customHeight="1">
      <c r="A86" s="35"/>
      <c r="B86" s="36"/>
      <c r="C86" s="37"/>
      <c r="D86" s="37"/>
      <c r="E86" s="37"/>
      <c r="F86" s="37"/>
      <c r="G86" s="37"/>
      <c r="H86" s="37"/>
      <c r="I86" s="116"/>
      <c r="J86" s="37"/>
      <c r="K86" s="37"/>
      <c r="L86" s="117"/>
      <c r="S86" s="35"/>
      <c r="T86" s="35"/>
      <c r="U86" s="35"/>
      <c r="V86" s="35"/>
      <c r="W86" s="35"/>
      <c r="X86" s="35"/>
      <c r="Y86" s="35"/>
      <c r="Z86" s="35"/>
      <c r="AA86" s="35"/>
      <c r="AB86" s="35"/>
      <c r="AC86" s="35"/>
      <c r="AD86" s="35"/>
      <c r="AE86" s="35"/>
    </row>
    <row r="87" spans="1:31" s="2" customFormat="1" ht="6.95" customHeight="1">
      <c r="A87" s="35"/>
      <c r="B87" s="48"/>
      <c r="C87" s="49"/>
      <c r="D87" s="49"/>
      <c r="E87" s="49"/>
      <c r="F87" s="49"/>
      <c r="G87" s="49"/>
      <c r="H87" s="49"/>
      <c r="I87" s="143"/>
      <c r="J87" s="49"/>
      <c r="K87" s="49"/>
      <c r="L87" s="117"/>
      <c r="S87" s="35"/>
      <c r="T87" s="35"/>
      <c r="U87" s="35"/>
      <c r="V87" s="35"/>
      <c r="W87" s="35"/>
      <c r="X87" s="35"/>
      <c r="Y87" s="35"/>
      <c r="Z87" s="35"/>
      <c r="AA87" s="35"/>
      <c r="AB87" s="35"/>
      <c r="AC87" s="35"/>
      <c r="AD87" s="35"/>
      <c r="AE87" s="35"/>
    </row>
    <row r="91" spans="1:31" s="2" customFormat="1" ht="6.95" customHeight="1">
      <c r="A91" s="35"/>
      <c r="B91" s="50"/>
      <c r="C91" s="51"/>
      <c r="D91" s="51"/>
      <c r="E91" s="51"/>
      <c r="F91" s="51"/>
      <c r="G91" s="51"/>
      <c r="H91" s="51"/>
      <c r="I91" s="146"/>
      <c r="J91" s="51"/>
      <c r="K91" s="51"/>
      <c r="L91" s="117"/>
      <c r="S91" s="35"/>
      <c r="T91" s="35"/>
      <c r="U91" s="35"/>
      <c r="V91" s="35"/>
      <c r="W91" s="35"/>
      <c r="X91" s="35"/>
      <c r="Y91" s="35"/>
      <c r="Z91" s="35"/>
      <c r="AA91" s="35"/>
      <c r="AB91" s="35"/>
      <c r="AC91" s="35"/>
      <c r="AD91" s="35"/>
      <c r="AE91" s="35"/>
    </row>
    <row r="92" spans="1:31" s="2" customFormat="1" ht="24.95" customHeight="1">
      <c r="A92" s="35"/>
      <c r="B92" s="36"/>
      <c r="C92" s="24" t="s">
        <v>147</v>
      </c>
      <c r="D92" s="37"/>
      <c r="E92" s="37"/>
      <c r="F92" s="37"/>
      <c r="G92" s="37"/>
      <c r="H92" s="37"/>
      <c r="I92" s="116"/>
      <c r="J92" s="37"/>
      <c r="K92" s="37"/>
      <c r="L92" s="117"/>
      <c r="S92" s="35"/>
      <c r="T92" s="35"/>
      <c r="U92" s="35"/>
      <c r="V92" s="35"/>
      <c r="W92" s="35"/>
      <c r="X92" s="35"/>
      <c r="Y92" s="35"/>
      <c r="Z92" s="35"/>
      <c r="AA92" s="35"/>
      <c r="AB92" s="35"/>
      <c r="AC92" s="35"/>
      <c r="AD92" s="35"/>
      <c r="AE92" s="35"/>
    </row>
    <row r="93" spans="1:31" s="2" customFormat="1" ht="6.95" customHeight="1">
      <c r="A93" s="35"/>
      <c r="B93" s="36"/>
      <c r="C93" s="37"/>
      <c r="D93" s="37"/>
      <c r="E93" s="37"/>
      <c r="F93" s="37"/>
      <c r="G93" s="37"/>
      <c r="H93" s="37"/>
      <c r="I93" s="116"/>
      <c r="J93" s="37"/>
      <c r="K93" s="37"/>
      <c r="L93" s="117"/>
      <c r="S93" s="35"/>
      <c r="T93" s="35"/>
      <c r="U93" s="35"/>
      <c r="V93" s="35"/>
      <c r="W93" s="35"/>
      <c r="X93" s="35"/>
      <c r="Y93" s="35"/>
      <c r="Z93" s="35"/>
      <c r="AA93" s="35"/>
      <c r="AB93" s="35"/>
      <c r="AC93" s="35"/>
      <c r="AD93" s="35"/>
      <c r="AE93" s="35"/>
    </row>
    <row r="94" spans="1:31" s="2" customFormat="1" ht="12" customHeight="1">
      <c r="A94" s="35"/>
      <c r="B94" s="36"/>
      <c r="C94" s="30" t="s">
        <v>16</v>
      </c>
      <c r="D94" s="37"/>
      <c r="E94" s="37"/>
      <c r="F94" s="37"/>
      <c r="G94" s="37"/>
      <c r="H94" s="37"/>
      <c r="I94" s="116"/>
      <c r="J94" s="37"/>
      <c r="K94" s="37"/>
      <c r="L94" s="117"/>
      <c r="S94" s="35"/>
      <c r="T94" s="35"/>
      <c r="U94" s="35"/>
      <c r="V94" s="35"/>
      <c r="W94" s="35"/>
      <c r="X94" s="35"/>
      <c r="Y94" s="35"/>
      <c r="Z94" s="35"/>
      <c r="AA94" s="35"/>
      <c r="AB94" s="35"/>
      <c r="AC94" s="35"/>
      <c r="AD94" s="35"/>
      <c r="AE94" s="35"/>
    </row>
    <row r="95" spans="1:31" s="2" customFormat="1" ht="16.5" customHeight="1">
      <c r="A95" s="35"/>
      <c r="B95" s="36"/>
      <c r="C95" s="37"/>
      <c r="D95" s="37"/>
      <c r="E95" s="387" t="str">
        <f>E7</f>
        <v>Sportovní hala Sušice</v>
      </c>
      <c r="F95" s="388"/>
      <c r="G95" s="388"/>
      <c r="H95" s="388"/>
      <c r="I95" s="116"/>
      <c r="J95" s="37"/>
      <c r="K95" s="37"/>
      <c r="L95" s="117"/>
      <c r="S95" s="35"/>
      <c r="T95" s="35"/>
      <c r="U95" s="35"/>
      <c r="V95" s="35"/>
      <c r="W95" s="35"/>
      <c r="X95" s="35"/>
      <c r="Y95" s="35"/>
      <c r="Z95" s="35"/>
      <c r="AA95" s="35"/>
      <c r="AB95" s="35"/>
      <c r="AC95" s="35"/>
      <c r="AD95" s="35"/>
      <c r="AE95" s="35"/>
    </row>
    <row r="96" spans="1:31" s="1" customFormat="1" ht="12" customHeight="1">
      <c r="B96" s="22"/>
      <c r="C96" s="30" t="s">
        <v>105</v>
      </c>
      <c r="D96" s="23"/>
      <c r="E96" s="23"/>
      <c r="F96" s="23"/>
      <c r="G96" s="23"/>
      <c r="H96" s="23"/>
      <c r="I96" s="109"/>
      <c r="J96" s="23"/>
      <c r="K96" s="23"/>
      <c r="L96" s="21"/>
    </row>
    <row r="97" spans="1:65" s="2" customFormat="1" ht="16.5" customHeight="1">
      <c r="A97" s="35"/>
      <c r="B97" s="36"/>
      <c r="C97" s="37"/>
      <c r="D97" s="37"/>
      <c r="E97" s="387" t="s">
        <v>106</v>
      </c>
      <c r="F97" s="389"/>
      <c r="G97" s="389"/>
      <c r="H97" s="389"/>
      <c r="I97" s="116"/>
      <c r="J97" s="37"/>
      <c r="K97" s="37"/>
      <c r="L97" s="117"/>
      <c r="S97" s="35"/>
      <c r="T97" s="35"/>
      <c r="U97" s="35"/>
      <c r="V97" s="35"/>
      <c r="W97" s="35"/>
      <c r="X97" s="35"/>
      <c r="Y97" s="35"/>
      <c r="Z97" s="35"/>
      <c r="AA97" s="35"/>
      <c r="AB97" s="35"/>
      <c r="AC97" s="35"/>
      <c r="AD97" s="35"/>
      <c r="AE97" s="35"/>
    </row>
    <row r="98" spans="1:65" s="2" customFormat="1" ht="12" customHeight="1">
      <c r="A98" s="35"/>
      <c r="B98" s="36"/>
      <c r="C98" s="30" t="s">
        <v>107</v>
      </c>
      <c r="D98" s="37"/>
      <c r="E98" s="37"/>
      <c r="F98" s="37"/>
      <c r="G98" s="37"/>
      <c r="H98" s="37"/>
      <c r="I98" s="116"/>
      <c r="J98" s="37"/>
      <c r="K98" s="37"/>
      <c r="L98" s="117"/>
      <c r="S98" s="35"/>
      <c r="T98" s="35"/>
      <c r="U98" s="35"/>
      <c r="V98" s="35"/>
      <c r="W98" s="35"/>
      <c r="X98" s="35"/>
      <c r="Y98" s="35"/>
      <c r="Z98" s="35"/>
      <c r="AA98" s="35"/>
      <c r="AB98" s="35"/>
      <c r="AC98" s="35"/>
      <c r="AD98" s="35"/>
      <c r="AE98" s="35"/>
    </row>
    <row r="99" spans="1:65" s="2" customFormat="1" ht="16.5" customHeight="1">
      <c r="A99" s="35"/>
      <c r="B99" s="36"/>
      <c r="C99" s="37"/>
      <c r="D99" s="37"/>
      <c r="E99" s="336" t="str">
        <f>E11</f>
        <v>D.09 - Měření a regulace</v>
      </c>
      <c r="F99" s="389"/>
      <c r="G99" s="389"/>
      <c r="H99" s="389"/>
      <c r="I99" s="116"/>
      <c r="J99" s="37"/>
      <c r="K99" s="37"/>
      <c r="L99" s="117"/>
      <c r="S99" s="35"/>
      <c r="T99" s="35"/>
      <c r="U99" s="35"/>
      <c r="V99" s="35"/>
      <c r="W99" s="35"/>
      <c r="X99" s="35"/>
      <c r="Y99" s="35"/>
      <c r="Z99" s="35"/>
      <c r="AA99" s="35"/>
      <c r="AB99" s="35"/>
      <c r="AC99" s="35"/>
      <c r="AD99" s="35"/>
      <c r="AE99" s="35"/>
    </row>
    <row r="100" spans="1:65" s="2" customFormat="1" ht="6.95" customHeight="1">
      <c r="A100" s="35"/>
      <c r="B100" s="36"/>
      <c r="C100" s="37"/>
      <c r="D100" s="37"/>
      <c r="E100" s="37"/>
      <c r="F100" s="37"/>
      <c r="G100" s="37"/>
      <c r="H100" s="37"/>
      <c r="I100" s="116"/>
      <c r="J100" s="37"/>
      <c r="K100" s="37"/>
      <c r="L100" s="117"/>
      <c r="S100" s="35"/>
      <c r="T100" s="35"/>
      <c r="U100" s="35"/>
      <c r="V100" s="35"/>
      <c r="W100" s="35"/>
      <c r="X100" s="35"/>
      <c r="Y100" s="35"/>
      <c r="Z100" s="35"/>
      <c r="AA100" s="35"/>
      <c r="AB100" s="35"/>
      <c r="AC100" s="35"/>
      <c r="AD100" s="35"/>
      <c r="AE100" s="35"/>
    </row>
    <row r="101" spans="1:65" s="2" customFormat="1" ht="12" customHeight="1">
      <c r="A101" s="35"/>
      <c r="B101" s="36"/>
      <c r="C101" s="30" t="s">
        <v>21</v>
      </c>
      <c r="D101" s="37"/>
      <c r="E101" s="37"/>
      <c r="F101" s="28" t="str">
        <f>F14</f>
        <v xml:space="preserve"> </v>
      </c>
      <c r="G101" s="37"/>
      <c r="H101" s="37"/>
      <c r="I101" s="118" t="s">
        <v>23</v>
      </c>
      <c r="J101" s="60" t="str">
        <f>IF(J14="","",J14)</f>
        <v>12. 3. 2019</v>
      </c>
      <c r="K101" s="37"/>
      <c r="L101" s="117"/>
      <c r="S101" s="35"/>
      <c r="T101" s="35"/>
      <c r="U101" s="35"/>
      <c r="V101" s="35"/>
      <c r="W101" s="35"/>
      <c r="X101" s="35"/>
      <c r="Y101" s="35"/>
      <c r="Z101" s="35"/>
      <c r="AA101" s="35"/>
      <c r="AB101" s="35"/>
      <c r="AC101" s="35"/>
      <c r="AD101" s="35"/>
      <c r="AE101" s="35"/>
    </row>
    <row r="102" spans="1:65" s="2" customFormat="1" ht="6.95" customHeight="1">
      <c r="A102" s="35"/>
      <c r="B102" s="36"/>
      <c r="C102" s="37"/>
      <c r="D102" s="37"/>
      <c r="E102" s="37"/>
      <c r="F102" s="37"/>
      <c r="G102" s="37"/>
      <c r="H102" s="37"/>
      <c r="I102" s="116"/>
      <c r="J102" s="37"/>
      <c r="K102" s="37"/>
      <c r="L102" s="117"/>
      <c r="S102" s="35"/>
      <c r="T102" s="35"/>
      <c r="U102" s="35"/>
      <c r="V102" s="35"/>
      <c r="W102" s="35"/>
      <c r="X102" s="35"/>
      <c r="Y102" s="35"/>
      <c r="Z102" s="35"/>
      <c r="AA102" s="35"/>
      <c r="AB102" s="35"/>
      <c r="AC102" s="35"/>
      <c r="AD102" s="35"/>
      <c r="AE102" s="35"/>
    </row>
    <row r="103" spans="1:65" s="2" customFormat="1" ht="40.15" customHeight="1">
      <c r="A103" s="35"/>
      <c r="B103" s="36"/>
      <c r="C103" s="30" t="s">
        <v>25</v>
      </c>
      <c r="D103" s="37"/>
      <c r="E103" s="37"/>
      <c r="F103" s="28" t="str">
        <f>E17</f>
        <v>Město Sušice, nám. Svobody 138, 342 01 Sušice</v>
      </c>
      <c r="G103" s="37"/>
      <c r="H103" s="37"/>
      <c r="I103" s="118" t="s">
        <v>31</v>
      </c>
      <c r="J103" s="33" t="str">
        <f>E23</f>
        <v>APRIS 3MP s.r.o., Baarova 36, 140 00 Praha 4</v>
      </c>
      <c r="K103" s="37"/>
      <c r="L103" s="117"/>
      <c r="S103" s="35"/>
      <c r="T103" s="35"/>
      <c r="U103" s="35"/>
      <c r="V103" s="35"/>
      <c r="W103" s="35"/>
      <c r="X103" s="35"/>
      <c r="Y103" s="35"/>
      <c r="Z103" s="35"/>
      <c r="AA103" s="35"/>
      <c r="AB103" s="35"/>
      <c r="AC103" s="35"/>
      <c r="AD103" s="35"/>
      <c r="AE103" s="35"/>
    </row>
    <row r="104" spans="1:65" s="2" customFormat="1" ht="15.2" customHeight="1">
      <c r="A104" s="35"/>
      <c r="B104" s="36"/>
      <c r="C104" s="30" t="s">
        <v>29</v>
      </c>
      <c r="D104" s="37"/>
      <c r="E104" s="37"/>
      <c r="F104" s="28" t="str">
        <f>IF(E20="","",E20)</f>
        <v>Vyplň údaj</v>
      </c>
      <c r="G104" s="37"/>
      <c r="H104" s="37"/>
      <c r="I104" s="118" t="s">
        <v>34</v>
      </c>
      <c r="J104" s="33" t="str">
        <f>E26</f>
        <v xml:space="preserve"> </v>
      </c>
      <c r="K104" s="37"/>
      <c r="L104" s="117"/>
      <c r="S104" s="35"/>
      <c r="T104" s="35"/>
      <c r="U104" s="35"/>
      <c r="V104" s="35"/>
      <c r="W104" s="35"/>
      <c r="X104" s="35"/>
      <c r="Y104" s="35"/>
      <c r="Z104" s="35"/>
      <c r="AA104" s="35"/>
      <c r="AB104" s="35"/>
      <c r="AC104" s="35"/>
      <c r="AD104" s="35"/>
      <c r="AE104" s="35"/>
    </row>
    <row r="105" spans="1:65" s="2" customFormat="1" ht="10.35" customHeight="1">
      <c r="A105" s="35"/>
      <c r="B105" s="36"/>
      <c r="C105" s="37"/>
      <c r="D105" s="37"/>
      <c r="E105" s="37"/>
      <c r="F105" s="37"/>
      <c r="G105" s="37"/>
      <c r="H105" s="37"/>
      <c r="I105" s="116"/>
      <c r="J105" s="37"/>
      <c r="K105" s="37"/>
      <c r="L105" s="117"/>
      <c r="S105" s="35"/>
      <c r="T105" s="35"/>
      <c r="U105" s="35"/>
      <c r="V105" s="35"/>
      <c r="W105" s="35"/>
      <c r="X105" s="35"/>
      <c r="Y105" s="35"/>
      <c r="Z105" s="35"/>
      <c r="AA105" s="35"/>
      <c r="AB105" s="35"/>
      <c r="AC105" s="35"/>
      <c r="AD105" s="35"/>
      <c r="AE105" s="35"/>
    </row>
    <row r="106" spans="1:65" s="11" customFormat="1" ht="29.25" customHeight="1">
      <c r="A106" s="165"/>
      <c r="B106" s="166"/>
      <c r="C106" s="167" t="s">
        <v>148</v>
      </c>
      <c r="D106" s="168" t="s">
        <v>56</v>
      </c>
      <c r="E106" s="168" t="s">
        <v>52</v>
      </c>
      <c r="F106" s="168" t="s">
        <v>53</v>
      </c>
      <c r="G106" s="168" t="s">
        <v>149</v>
      </c>
      <c r="H106" s="168" t="s">
        <v>150</v>
      </c>
      <c r="I106" s="169" t="s">
        <v>151</v>
      </c>
      <c r="J106" s="168" t="s">
        <v>111</v>
      </c>
      <c r="K106" s="170" t="s">
        <v>152</v>
      </c>
      <c r="L106" s="171"/>
      <c r="M106" s="69" t="s">
        <v>19</v>
      </c>
      <c r="N106" s="70" t="s">
        <v>41</v>
      </c>
      <c r="O106" s="70" t="s">
        <v>153</v>
      </c>
      <c r="P106" s="70" t="s">
        <v>154</v>
      </c>
      <c r="Q106" s="70" t="s">
        <v>155</v>
      </c>
      <c r="R106" s="70" t="s">
        <v>156</v>
      </c>
      <c r="S106" s="70" t="s">
        <v>157</v>
      </c>
      <c r="T106" s="71" t="s">
        <v>158</v>
      </c>
      <c r="U106" s="165"/>
      <c r="V106" s="165"/>
      <c r="W106" s="165"/>
      <c r="X106" s="165"/>
      <c r="Y106" s="165"/>
      <c r="Z106" s="165"/>
      <c r="AA106" s="165"/>
      <c r="AB106" s="165"/>
      <c r="AC106" s="165"/>
      <c r="AD106" s="165"/>
      <c r="AE106" s="165"/>
    </row>
    <row r="107" spans="1:65" s="2" customFormat="1" ht="22.9" customHeight="1">
      <c r="A107" s="35"/>
      <c r="B107" s="36"/>
      <c r="C107" s="76" t="s">
        <v>159</v>
      </c>
      <c r="D107" s="37"/>
      <c r="E107" s="37"/>
      <c r="F107" s="37"/>
      <c r="G107" s="37"/>
      <c r="H107" s="37"/>
      <c r="I107" s="116"/>
      <c r="J107" s="172">
        <f>BK107</f>
        <v>0</v>
      </c>
      <c r="K107" s="37"/>
      <c r="L107" s="40"/>
      <c r="M107" s="72"/>
      <c r="N107" s="173"/>
      <c r="O107" s="73"/>
      <c r="P107" s="174">
        <f>P108+P166+P198+P220+P231+P238</f>
        <v>0</v>
      </c>
      <c r="Q107" s="73"/>
      <c r="R107" s="174">
        <f>R108+R166+R198+R220+R231+R238</f>
        <v>0</v>
      </c>
      <c r="S107" s="73"/>
      <c r="T107" s="175">
        <f>T108+T166+T198+T220+T231+T238</f>
        <v>0</v>
      </c>
      <c r="U107" s="35"/>
      <c r="V107" s="35"/>
      <c r="W107" s="35"/>
      <c r="X107" s="35"/>
      <c r="Y107" s="35"/>
      <c r="Z107" s="35"/>
      <c r="AA107" s="35"/>
      <c r="AB107" s="35"/>
      <c r="AC107" s="35"/>
      <c r="AD107" s="35"/>
      <c r="AE107" s="35"/>
      <c r="AT107" s="18" t="s">
        <v>70</v>
      </c>
      <c r="AU107" s="18" t="s">
        <v>112</v>
      </c>
      <c r="BK107" s="176">
        <f>BK108+BK166+BK198+BK220+BK231+BK238</f>
        <v>0</v>
      </c>
    </row>
    <row r="108" spans="1:65" s="12" customFormat="1" ht="25.9" customHeight="1">
      <c r="B108" s="177"/>
      <c r="C108" s="178"/>
      <c r="D108" s="179" t="s">
        <v>70</v>
      </c>
      <c r="E108" s="180" t="s">
        <v>2573</v>
      </c>
      <c r="F108" s="180" t="s">
        <v>3155</v>
      </c>
      <c r="G108" s="178"/>
      <c r="H108" s="178"/>
      <c r="I108" s="181"/>
      <c r="J108" s="182">
        <f>BK108</f>
        <v>0</v>
      </c>
      <c r="K108" s="178"/>
      <c r="L108" s="183"/>
      <c r="M108" s="184"/>
      <c r="N108" s="185"/>
      <c r="O108" s="185"/>
      <c r="P108" s="186">
        <f>P109+P112+P124+P127+P132+P135+P138+P141+P144+P147+P149+P152+P154+P157+P160+P163</f>
        <v>0</v>
      </c>
      <c r="Q108" s="185"/>
      <c r="R108" s="186">
        <f>R109+R112+R124+R127+R132+R135+R138+R141+R144+R147+R149+R152+R154+R157+R160+R163</f>
        <v>0</v>
      </c>
      <c r="S108" s="185"/>
      <c r="T108" s="187">
        <f>T109+T112+T124+T127+T132+T135+T138+T141+T144+T147+T149+T152+T154+T157+T160+T163</f>
        <v>0</v>
      </c>
      <c r="AR108" s="188" t="s">
        <v>78</v>
      </c>
      <c r="AT108" s="189" t="s">
        <v>70</v>
      </c>
      <c r="AU108" s="189" t="s">
        <v>71</v>
      </c>
      <c r="AY108" s="188" t="s">
        <v>162</v>
      </c>
      <c r="BK108" s="190">
        <f>BK109+BK112+BK124+BK127+BK132+BK135+BK138+BK141+BK144+BK147+BK149+BK152+BK154+BK157+BK160+BK163</f>
        <v>0</v>
      </c>
    </row>
    <row r="109" spans="1:65" s="12" customFormat="1" ht="22.9" customHeight="1">
      <c r="B109" s="177"/>
      <c r="C109" s="178"/>
      <c r="D109" s="179" t="s">
        <v>70</v>
      </c>
      <c r="E109" s="191" t="s">
        <v>4017</v>
      </c>
      <c r="F109" s="191" t="s">
        <v>4018</v>
      </c>
      <c r="G109" s="178"/>
      <c r="H109" s="178"/>
      <c r="I109" s="181"/>
      <c r="J109" s="192">
        <f>BK109</f>
        <v>0</v>
      </c>
      <c r="K109" s="178"/>
      <c r="L109" s="183"/>
      <c r="M109" s="184"/>
      <c r="N109" s="185"/>
      <c r="O109" s="185"/>
      <c r="P109" s="186">
        <f>SUM(P110:P111)</f>
        <v>0</v>
      </c>
      <c r="Q109" s="185"/>
      <c r="R109" s="186">
        <f>SUM(R110:R111)</f>
        <v>0</v>
      </c>
      <c r="S109" s="185"/>
      <c r="T109" s="187">
        <f>SUM(T110:T111)</f>
        <v>0</v>
      </c>
      <c r="AR109" s="188" t="s">
        <v>78</v>
      </c>
      <c r="AT109" s="189" t="s">
        <v>70</v>
      </c>
      <c r="AU109" s="189" t="s">
        <v>78</v>
      </c>
      <c r="AY109" s="188" t="s">
        <v>162</v>
      </c>
      <c r="BK109" s="190">
        <f>SUM(BK110:BK111)</f>
        <v>0</v>
      </c>
    </row>
    <row r="110" spans="1:65" s="2" customFormat="1" ht="16.5" customHeight="1">
      <c r="A110" s="35"/>
      <c r="B110" s="36"/>
      <c r="C110" s="193" t="s">
        <v>78</v>
      </c>
      <c r="D110" s="193" t="s">
        <v>164</v>
      </c>
      <c r="E110" s="194" t="s">
        <v>2574</v>
      </c>
      <c r="F110" s="195" t="s">
        <v>4019</v>
      </c>
      <c r="G110" s="196" t="s">
        <v>481</v>
      </c>
      <c r="H110" s="197">
        <v>2</v>
      </c>
      <c r="I110" s="198"/>
      <c r="J110" s="199">
        <f>ROUND(I110*H110,2)</f>
        <v>0</v>
      </c>
      <c r="K110" s="195" t="s">
        <v>19</v>
      </c>
      <c r="L110" s="40"/>
      <c r="M110" s="200" t="s">
        <v>19</v>
      </c>
      <c r="N110" s="201" t="s">
        <v>42</v>
      </c>
      <c r="O110" s="65"/>
      <c r="P110" s="202">
        <f>O110*H110</f>
        <v>0</v>
      </c>
      <c r="Q110" s="202">
        <v>0</v>
      </c>
      <c r="R110" s="202">
        <f>Q110*H110</f>
        <v>0</v>
      </c>
      <c r="S110" s="202">
        <v>0</v>
      </c>
      <c r="T110" s="203">
        <f>S110*H110</f>
        <v>0</v>
      </c>
      <c r="U110" s="35"/>
      <c r="V110" s="35"/>
      <c r="W110" s="35"/>
      <c r="X110" s="35"/>
      <c r="Y110" s="35"/>
      <c r="Z110" s="35"/>
      <c r="AA110" s="35"/>
      <c r="AB110" s="35"/>
      <c r="AC110" s="35"/>
      <c r="AD110" s="35"/>
      <c r="AE110" s="35"/>
      <c r="AR110" s="204" t="s">
        <v>169</v>
      </c>
      <c r="AT110" s="204" t="s">
        <v>164</v>
      </c>
      <c r="AU110" s="204" t="s">
        <v>80</v>
      </c>
      <c r="AY110" s="18" t="s">
        <v>162</v>
      </c>
      <c r="BE110" s="205">
        <f>IF(N110="základní",J110,0)</f>
        <v>0</v>
      </c>
      <c r="BF110" s="205">
        <f>IF(N110="snížená",J110,0)</f>
        <v>0</v>
      </c>
      <c r="BG110" s="205">
        <f>IF(N110="zákl. přenesená",J110,0)</f>
        <v>0</v>
      </c>
      <c r="BH110" s="205">
        <f>IF(N110="sníž. přenesená",J110,0)</f>
        <v>0</v>
      </c>
      <c r="BI110" s="205">
        <f>IF(N110="nulová",J110,0)</f>
        <v>0</v>
      </c>
      <c r="BJ110" s="18" t="s">
        <v>78</v>
      </c>
      <c r="BK110" s="205">
        <f>ROUND(I110*H110,2)</f>
        <v>0</v>
      </c>
      <c r="BL110" s="18" t="s">
        <v>169</v>
      </c>
      <c r="BM110" s="204" t="s">
        <v>80</v>
      </c>
    </row>
    <row r="111" spans="1:65" s="2" customFormat="1" ht="19.5">
      <c r="A111" s="35"/>
      <c r="B111" s="36"/>
      <c r="C111" s="37"/>
      <c r="D111" s="206" t="s">
        <v>264</v>
      </c>
      <c r="E111" s="37"/>
      <c r="F111" s="207" t="s">
        <v>4020</v>
      </c>
      <c r="G111" s="37"/>
      <c r="H111" s="37"/>
      <c r="I111" s="116"/>
      <c r="J111" s="37"/>
      <c r="K111" s="37"/>
      <c r="L111" s="40"/>
      <c r="M111" s="208"/>
      <c r="N111" s="209"/>
      <c r="O111" s="65"/>
      <c r="P111" s="65"/>
      <c r="Q111" s="65"/>
      <c r="R111" s="65"/>
      <c r="S111" s="65"/>
      <c r="T111" s="66"/>
      <c r="U111" s="35"/>
      <c r="V111" s="35"/>
      <c r="W111" s="35"/>
      <c r="X111" s="35"/>
      <c r="Y111" s="35"/>
      <c r="Z111" s="35"/>
      <c r="AA111" s="35"/>
      <c r="AB111" s="35"/>
      <c r="AC111" s="35"/>
      <c r="AD111" s="35"/>
      <c r="AE111" s="35"/>
      <c r="AT111" s="18" t="s">
        <v>264</v>
      </c>
      <c r="AU111" s="18" t="s">
        <v>80</v>
      </c>
    </row>
    <row r="112" spans="1:65" s="12" customFormat="1" ht="22.9" customHeight="1">
      <c r="B112" s="177"/>
      <c r="C112" s="178"/>
      <c r="D112" s="179" t="s">
        <v>70</v>
      </c>
      <c r="E112" s="191" t="s">
        <v>4021</v>
      </c>
      <c r="F112" s="191" t="s">
        <v>4022</v>
      </c>
      <c r="G112" s="178"/>
      <c r="H112" s="178"/>
      <c r="I112" s="181"/>
      <c r="J112" s="192">
        <f>BK112</f>
        <v>0</v>
      </c>
      <c r="K112" s="178"/>
      <c r="L112" s="183"/>
      <c r="M112" s="184"/>
      <c r="N112" s="185"/>
      <c r="O112" s="185"/>
      <c r="P112" s="186">
        <f>SUM(P113:P123)</f>
        <v>0</v>
      </c>
      <c r="Q112" s="185"/>
      <c r="R112" s="186">
        <f>SUM(R113:R123)</f>
        <v>0</v>
      </c>
      <c r="S112" s="185"/>
      <c r="T112" s="187">
        <f>SUM(T113:T123)</f>
        <v>0</v>
      </c>
      <c r="AR112" s="188" t="s">
        <v>78</v>
      </c>
      <c r="AT112" s="189" t="s">
        <v>70</v>
      </c>
      <c r="AU112" s="189" t="s">
        <v>78</v>
      </c>
      <c r="AY112" s="188" t="s">
        <v>162</v>
      </c>
      <c r="BK112" s="190">
        <f>SUM(BK113:BK123)</f>
        <v>0</v>
      </c>
    </row>
    <row r="113" spans="1:65" s="2" customFormat="1" ht="21.75" customHeight="1">
      <c r="A113" s="35"/>
      <c r="B113" s="36"/>
      <c r="C113" s="193" t="s">
        <v>80</v>
      </c>
      <c r="D113" s="193" t="s">
        <v>164</v>
      </c>
      <c r="E113" s="194" t="s">
        <v>2576</v>
      </c>
      <c r="F113" s="195" t="s">
        <v>4023</v>
      </c>
      <c r="G113" s="196" t="s">
        <v>2204</v>
      </c>
      <c r="H113" s="197">
        <v>2</v>
      </c>
      <c r="I113" s="198"/>
      <c r="J113" s="199">
        <f t="shared" ref="J113:J123" si="0">ROUND(I113*H113,2)</f>
        <v>0</v>
      </c>
      <c r="K113" s="195" t="s">
        <v>19</v>
      </c>
      <c r="L113" s="40"/>
      <c r="M113" s="200" t="s">
        <v>19</v>
      </c>
      <c r="N113" s="201" t="s">
        <v>42</v>
      </c>
      <c r="O113" s="65"/>
      <c r="P113" s="202">
        <f t="shared" ref="P113:P123" si="1">O113*H113</f>
        <v>0</v>
      </c>
      <c r="Q113" s="202">
        <v>0</v>
      </c>
      <c r="R113" s="202">
        <f t="shared" ref="R113:R123" si="2">Q113*H113</f>
        <v>0</v>
      </c>
      <c r="S113" s="202">
        <v>0</v>
      </c>
      <c r="T113" s="203">
        <f t="shared" ref="T113:T123" si="3">S113*H113</f>
        <v>0</v>
      </c>
      <c r="U113" s="35"/>
      <c r="V113" s="35"/>
      <c r="W113" s="35"/>
      <c r="X113" s="35"/>
      <c r="Y113" s="35"/>
      <c r="Z113" s="35"/>
      <c r="AA113" s="35"/>
      <c r="AB113" s="35"/>
      <c r="AC113" s="35"/>
      <c r="AD113" s="35"/>
      <c r="AE113" s="35"/>
      <c r="AR113" s="204" t="s">
        <v>169</v>
      </c>
      <c r="AT113" s="204" t="s">
        <v>164</v>
      </c>
      <c r="AU113" s="204" t="s">
        <v>80</v>
      </c>
      <c r="AY113" s="18" t="s">
        <v>162</v>
      </c>
      <c r="BE113" s="205">
        <f t="shared" ref="BE113:BE123" si="4">IF(N113="základní",J113,0)</f>
        <v>0</v>
      </c>
      <c r="BF113" s="205">
        <f t="shared" ref="BF113:BF123" si="5">IF(N113="snížená",J113,0)</f>
        <v>0</v>
      </c>
      <c r="BG113" s="205">
        <f t="shared" ref="BG113:BG123" si="6">IF(N113="zákl. přenesená",J113,0)</f>
        <v>0</v>
      </c>
      <c r="BH113" s="205">
        <f t="shared" ref="BH113:BH123" si="7">IF(N113="sníž. přenesená",J113,0)</f>
        <v>0</v>
      </c>
      <c r="BI113" s="205">
        <f t="shared" ref="BI113:BI123" si="8">IF(N113="nulová",J113,0)</f>
        <v>0</v>
      </c>
      <c r="BJ113" s="18" t="s">
        <v>78</v>
      </c>
      <c r="BK113" s="205">
        <f t="shared" ref="BK113:BK123" si="9">ROUND(I113*H113,2)</f>
        <v>0</v>
      </c>
      <c r="BL113" s="18" t="s">
        <v>169</v>
      </c>
      <c r="BM113" s="204" t="s">
        <v>169</v>
      </c>
    </row>
    <row r="114" spans="1:65" s="2" customFormat="1" ht="16.5" customHeight="1">
      <c r="A114" s="35"/>
      <c r="B114" s="36"/>
      <c r="C114" s="193" t="s">
        <v>178</v>
      </c>
      <c r="D114" s="193" t="s">
        <v>164</v>
      </c>
      <c r="E114" s="194" t="s">
        <v>2578</v>
      </c>
      <c r="F114" s="195" t="s">
        <v>4024</v>
      </c>
      <c r="G114" s="196" t="s">
        <v>2204</v>
      </c>
      <c r="H114" s="197">
        <v>3</v>
      </c>
      <c r="I114" s="198"/>
      <c r="J114" s="199">
        <f t="shared" si="0"/>
        <v>0</v>
      </c>
      <c r="K114" s="195" t="s">
        <v>19</v>
      </c>
      <c r="L114" s="40"/>
      <c r="M114" s="200" t="s">
        <v>19</v>
      </c>
      <c r="N114" s="201" t="s">
        <v>42</v>
      </c>
      <c r="O114" s="65"/>
      <c r="P114" s="202">
        <f t="shared" si="1"/>
        <v>0</v>
      </c>
      <c r="Q114" s="202">
        <v>0</v>
      </c>
      <c r="R114" s="202">
        <f t="shared" si="2"/>
        <v>0</v>
      </c>
      <c r="S114" s="202">
        <v>0</v>
      </c>
      <c r="T114" s="203">
        <f t="shared" si="3"/>
        <v>0</v>
      </c>
      <c r="U114" s="35"/>
      <c r="V114" s="35"/>
      <c r="W114" s="35"/>
      <c r="X114" s="35"/>
      <c r="Y114" s="35"/>
      <c r="Z114" s="35"/>
      <c r="AA114" s="35"/>
      <c r="AB114" s="35"/>
      <c r="AC114" s="35"/>
      <c r="AD114" s="35"/>
      <c r="AE114" s="35"/>
      <c r="AR114" s="204" t="s">
        <v>169</v>
      </c>
      <c r="AT114" s="204" t="s">
        <v>164</v>
      </c>
      <c r="AU114" s="204" t="s">
        <v>80</v>
      </c>
      <c r="AY114" s="18" t="s">
        <v>162</v>
      </c>
      <c r="BE114" s="205">
        <f t="shared" si="4"/>
        <v>0</v>
      </c>
      <c r="BF114" s="205">
        <f t="shared" si="5"/>
        <v>0</v>
      </c>
      <c r="BG114" s="205">
        <f t="shared" si="6"/>
        <v>0</v>
      </c>
      <c r="BH114" s="205">
        <f t="shared" si="7"/>
        <v>0</v>
      </c>
      <c r="BI114" s="205">
        <f t="shared" si="8"/>
        <v>0</v>
      </c>
      <c r="BJ114" s="18" t="s">
        <v>78</v>
      </c>
      <c r="BK114" s="205">
        <f t="shared" si="9"/>
        <v>0</v>
      </c>
      <c r="BL114" s="18" t="s">
        <v>169</v>
      </c>
      <c r="BM114" s="204" t="s">
        <v>196</v>
      </c>
    </row>
    <row r="115" spans="1:65" s="2" customFormat="1" ht="16.5" customHeight="1">
      <c r="A115" s="35"/>
      <c r="B115" s="36"/>
      <c r="C115" s="193" t="s">
        <v>169</v>
      </c>
      <c r="D115" s="193" t="s">
        <v>164</v>
      </c>
      <c r="E115" s="194" t="s">
        <v>2580</v>
      </c>
      <c r="F115" s="195" t="s">
        <v>4025</v>
      </c>
      <c r="G115" s="196" t="s">
        <v>2204</v>
      </c>
      <c r="H115" s="197">
        <v>2</v>
      </c>
      <c r="I115" s="198"/>
      <c r="J115" s="199">
        <f t="shared" si="0"/>
        <v>0</v>
      </c>
      <c r="K115" s="195" t="s">
        <v>19</v>
      </c>
      <c r="L115" s="40"/>
      <c r="M115" s="200" t="s">
        <v>19</v>
      </c>
      <c r="N115" s="201" t="s">
        <v>42</v>
      </c>
      <c r="O115" s="65"/>
      <c r="P115" s="202">
        <f t="shared" si="1"/>
        <v>0</v>
      </c>
      <c r="Q115" s="202">
        <v>0</v>
      </c>
      <c r="R115" s="202">
        <f t="shared" si="2"/>
        <v>0</v>
      </c>
      <c r="S115" s="202">
        <v>0</v>
      </c>
      <c r="T115" s="203">
        <f t="shared" si="3"/>
        <v>0</v>
      </c>
      <c r="U115" s="35"/>
      <c r="V115" s="35"/>
      <c r="W115" s="35"/>
      <c r="X115" s="35"/>
      <c r="Y115" s="35"/>
      <c r="Z115" s="35"/>
      <c r="AA115" s="35"/>
      <c r="AB115" s="35"/>
      <c r="AC115" s="35"/>
      <c r="AD115" s="35"/>
      <c r="AE115" s="35"/>
      <c r="AR115" s="204" t="s">
        <v>169</v>
      </c>
      <c r="AT115" s="204" t="s">
        <v>164</v>
      </c>
      <c r="AU115" s="204" t="s">
        <v>80</v>
      </c>
      <c r="AY115" s="18" t="s">
        <v>162</v>
      </c>
      <c r="BE115" s="205">
        <f t="shared" si="4"/>
        <v>0</v>
      </c>
      <c r="BF115" s="205">
        <f t="shared" si="5"/>
        <v>0</v>
      </c>
      <c r="BG115" s="205">
        <f t="shared" si="6"/>
        <v>0</v>
      </c>
      <c r="BH115" s="205">
        <f t="shared" si="7"/>
        <v>0</v>
      </c>
      <c r="BI115" s="205">
        <f t="shared" si="8"/>
        <v>0</v>
      </c>
      <c r="BJ115" s="18" t="s">
        <v>78</v>
      </c>
      <c r="BK115" s="205">
        <f t="shared" si="9"/>
        <v>0</v>
      </c>
      <c r="BL115" s="18" t="s">
        <v>169</v>
      </c>
      <c r="BM115" s="204" t="s">
        <v>207</v>
      </c>
    </row>
    <row r="116" spans="1:65" s="2" customFormat="1" ht="16.5" customHeight="1">
      <c r="A116" s="35"/>
      <c r="B116" s="36"/>
      <c r="C116" s="193" t="s">
        <v>190</v>
      </c>
      <c r="D116" s="193" t="s">
        <v>164</v>
      </c>
      <c r="E116" s="194" t="s">
        <v>2582</v>
      </c>
      <c r="F116" s="195" t="s">
        <v>4026</v>
      </c>
      <c r="G116" s="196" t="s">
        <v>2204</v>
      </c>
      <c r="H116" s="197">
        <v>1</v>
      </c>
      <c r="I116" s="198"/>
      <c r="J116" s="199">
        <f t="shared" si="0"/>
        <v>0</v>
      </c>
      <c r="K116" s="195" t="s">
        <v>19</v>
      </c>
      <c r="L116" s="40"/>
      <c r="M116" s="200" t="s">
        <v>19</v>
      </c>
      <c r="N116" s="201" t="s">
        <v>42</v>
      </c>
      <c r="O116" s="65"/>
      <c r="P116" s="202">
        <f t="shared" si="1"/>
        <v>0</v>
      </c>
      <c r="Q116" s="202">
        <v>0</v>
      </c>
      <c r="R116" s="202">
        <f t="shared" si="2"/>
        <v>0</v>
      </c>
      <c r="S116" s="202">
        <v>0</v>
      </c>
      <c r="T116" s="203">
        <f t="shared" si="3"/>
        <v>0</v>
      </c>
      <c r="U116" s="35"/>
      <c r="V116" s="35"/>
      <c r="W116" s="35"/>
      <c r="X116" s="35"/>
      <c r="Y116" s="35"/>
      <c r="Z116" s="35"/>
      <c r="AA116" s="35"/>
      <c r="AB116" s="35"/>
      <c r="AC116" s="35"/>
      <c r="AD116" s="35"/>
      <c r="AE116" s="35"/>
      <c r="AR116" s="204" t="s">
        <v>169</v>
      </c>
      <c r="AT116" s="204" t="s">
        <v>164</v>
      </c>
      <c r="AU116" s="204" t="s">
        <v>80</v>
      </c>
      <c r="AY116" s="18" t="s">
        <v>162</v>
      </c>
      <c r="BE116" s="205">
        <f t="shared" si="4"/>
        <v>0</v>
      </c>
      <c r="BF116" s="205">
        <f t="shared" si="5"/>
        <v>0</v>
      </c>
      <c r="BG116" s="205">
        <f t="shared" si="6"/>
        <v>0</v>
      </c>
      <c r="BH116" s="205">
        <f t="shared" si="7"/>
        <v>0</v>
      </c>
      <c r="BI116" s="205">
        <f t="shared" si="8"/>
        <v>0</v>
      </c>
      <c r="BJ116" s="18" t="s">
        <v>78</v>
      </c>
      <c r="BK116" s="205">
        <f t="shared" si="9"/>
        <v>0</v>
      </c>
      <c r="BL116" s="18" t="s">
        <v>169</v>
      </c>
      <c r="BM116" s="204" t="s">
        <v>218</v>
      </c>
    </row>
    <row r="117" spans="1:65" s="2" customFormat="1" ht="16.5" customHeight="1">
      <c r="A117" s="35"/>
      <c r="B117" s="36"/>
      <c r="C117" s="193" t="s">
        <v>196</v>
      </c>
      <c r="D117" s="193" t="s">
        <v>164</v>
      </c>
      <c r="E117" s="194" t="s">
        <v>2584</v>
      </c>
      <c r="F117" s="195" t="s">
        <v>4027</v>
      </c>
      <c r="G117" s="196" t="s">
        <v>2204</v>
      </c>
      <c r="H117" s="197">
        <v>3</v>
      </c>
      <c r="I117" s="198"/>
      <c r="J117" s="199">
        <f t="shared" si="0"/>
        <v>0</v>
      </c>
      <c r="K117" s="195" t="s">
        <v>19</v>
      </c>
      <c r="L117" s="40"/>
      <c r="M117" s="200" t="s">
        <v>19</v>
      </c>
      <c r="N117" s="201" t="s">
        <v>42</v>
      </c>
      <c r="O117" s="65"/>
      <c r="P117" s="202">
        <f t="shared" si="1"/>
        <v>0</v>
      </c>
      <c r="Q117" s="202">
        <v>0</v>
      </c>
      <c r="R117" s="202">
        <f t="shared" si="2"/>
        <v>0</v>
      </c>
      <c r="S117" s="202">
        <v>0</v>
      </c>
      <c r="T117" s="203">
        <f t="shared" si="3"/>
        <v>0</v>
      </c>
      <c r="U117" s="35"/>
      <c r="V117" s="35"/>
      <c r="W117" s="35"/>
      <c r="X117" s="35"/>
      <c r="Y117" s="35"/>
      <c r="Z117" s="35"/>
      <c r="AA117" s="35"/>
      <c r="AB117" s="35"/>
      <c r="AC117" s="35"/>
      <c r="AD117" s="35"/>
      <c r="AE117" s="35"/>
      <c r="AR117" s="204" t="s">
        <v>169</v>
      </c>
      <c r="AT117" s="204" t="s">
        <v>164</v>
      </c>
      <c r="AU117" s="204" t="s">
        <v>80</v>
      </c>
      <c r="AY117" s="18" t="s">
        <v>162</v>
      </c>
      <c r="BE117" s="205">
        <f t="shared" si="4"/>
        <v>0</v>
      </c>
      <c r="BF117" s="205">
        <f t="shared" si="5"/>
        <v>0</v>
      </c>
      <c r="BG117" s="205">
        <f t="shared" si="6"/>
        <v>0</v>
      </c>
      <c r="BH117" s="205">
        <f t="shared" si="7"/>
        <v>0</v>
      </c>
      <c r="BI117" s="205">
        <f t="shared" si="8"/>
        <v>0</v>
      </c>
      <c r="BJ117" s="18" t="s">
        <v>78</v>
      </c>
      <c r="BK117" s="205">
        <f t="shared" si="9"/>
        <v>0</v>
      </c>
      <c r="BL117" s="18" t="s">
        <v>169</v>
      </c>
      <c r="BM117" s="204" t="s">
        <v>229</v>
      </c>
    </row>
    <row r="118" spans="1:65" s="2" customFormat="1" ht="16.5" customHeight="1">
      <c r="A118" s="35"/>
      <c r="B118" s="36"/>
      <c r="C118" s="193" t="s">
        <v>202</v>
      </c>
      <c r="D118" s="193" t="s">
        <v>164</v>
      </c>
      <c r="E118" s="194" t="s">
        <v>2586</v>
      </c>
      <c r="F118" s="195" t="s">
        <v>4028</v>
      </c>
      <c r="G118" s="196" t="s">
        <v>2204</v>
      </c>
      <c r="H118" s="197">
        <v>4</v>
      </c>
      <c r="I118" s="198"/>
      <c r="J118" s="199">
        <f t="shared" si="0"/>
        <v>0</v>
      </c>
      <c r="K118" s="195" t="s">
        <v>19</v>
      </c>
      <c r="L118" s="40"/>
      <c r="M118" s="200" t="s">
        <v>19</v>
      </c>
      <c r="N118" s="201" t="s">
        <v>42</v>
      </c>
      <c r="O118" s="65"/>
      <c r="P118" s="202">
        <f t="shared" si="1"/>
        <v>0</v>
      </c>
      <c r="Q118" s="202">
        <v>0</v>
      </c>
      <c r="R118" s="202">
        <f t="shared" si="2"/>
        <v>0</v>
      </c>
      <c r="S118" s="202">
        <v>0</v>
      </c>
      <c r="T118" s="203">
        <f t="shared" si="3"/>
        <v>0</v>
      </c>
      <c r="U118" s="35"/>
      <c r="V118" s="35"/>
      <c r="W118" s="35"/>
      <c r="X118" s="35"/>
      <c r="Y118" s="35"/>
      <c r="Z118" s="35"/>
      <c r="AA118" s="35"/>
      <c r="AB118" s="35"/>
      <c r="AC118" s="35"/>
      <c r="AD118" s="35"/>
      <c r="AE118" s="35"/>
      <c r="AR118" s="204" t="s">
        <v>169</v>
      </c>
      <c r="AT118" s="204" t="s">
        <v>164</v>
      </c>
      <c r="AU118" s="204" t="s">
        <v>80</v>
      </c>
      <c r="AY118" s="18" t="s">
        <v>162</v>
      </c>
      <c r="BE118" s="205">
        <f t="shared" si="4"/>
        <v>0</v>
      </c>
      <c r="BF118" s="205">
        <f t="shared" si="5"/>
        <v>0</v>
      </c>
      <c r="BG118" s="205">
        <f t="shared" si="6"/>
        <v>0</v>
      </c>
      <c r="BH118" s="205">
        <f t="shared" si="7"/>
        <v>0</v>
      </c>
      <c r="BI118" s="205">
        <f t="shared" si="8"/>
        <v>0</v>
      </c>
      <c r="BJ118" s="18" t="s">
        <v>78</v>
      </c>
      <c r="BK118" s="205">
        <f t="shared" si="9"/>
        <v>0</v>
      </c>
      <c r="BL118" s="18" t="s">
        <v>169</v>
      </c>
      <c r="BM118" s="204" t="s">
        <v>242</v>
      </c>
    </row>
    <row r="119" spans="1:65" s="2" customFormat="1" ht="16.5" customHeight="1">
      <c r="A119" s="35"/>
      <c r="B119" s="36"/>
      <c r="C119" s="193" t="s">
        <v>207</v>
      </c>
      <c r="D119" s="193" t="s">
        <v>164</v>
      </c>
      <c r="E119" s="194" t="s">
        <v>2588</v>
      </c>
      <c r="F119" s="195" t="s">
        <v>4029</v>
      </c>
      <c r="G119" s="196" t="s">
        <v>2204</v>
      </c>
      <c r="H119" s="197">
        <v>2</v>
      </c>
      <c r="I119" s="198"/>
      <c r="J119" s="199">
        <f t="shared" si="0"/>
        <v>0</v>
      </c>
      <c r="K119" s="195" t="s">
        <v>19</v>
      </c>
      <c r="L119" s="40"/>
      <c r="M119" s="200" t="s">
        <v>19</v>
      </c>
      <c r="N119" s="201" t="s">
        <v>42</v>
      </c>
      <c r="O119" s="65"/>
      <c r="P119" s="202">
        <f t="shared" si="1"/>
        <v>0</v>
      </c>
      <c r="Q119" s="202">
        <v>0</v>
      </c>
      <c r="R119" s="202">
        <f t="shared" si="2"/>
        <v>0</v>
      </c>
      <c r="S119" s="202">
        <v>0</v>
      </c>
      <c r="T119" s="203">
        <f t="shared" si="3"/>
        <v>0</v>
      </c>
      <c r="U119" s="35"/>
      <c r="V119" s="35"/>
      <c r="W119" s="35"/>
      <c r="X119" s="35"/>
      <c r="Y119" s="35"/>
      <c r="Z119" s="35"/>
      <c r="AA119" s="35"/>
      <c r="AB119" s="35"/>
      <c r="AC119" s="35"/>
      <c r="AD119" s="35"/>
      <c r="AE119" s="35"/>
      <c r="AR119" s="204" t="s">
        <v>169</v>
      </c>
      <c r="AT119" s="204" t="s">
        <v>164</v>
      </c>
      <c r="AU119" s="204" t="s">
        <v>80</v>
      </c>
      <c r="AY119" s="18" t="s">
        <v>162</v>
      </c>
      <c r="BE119" s="205">
        <f t="shared" si="4"/>
        <v>0</v>
      </c>
      <c r="BF119" s="205">
        <f t="shared" si="5"/>
        <v>0</v>
      </c>
      <c r="BG119" s="205">
        <f t="shared" si="6"/>
        <v>0</v>
      </c>
      <c r="BH119" s="205">
        <f t="shared" si="7"/>
        <v>0</v>
      </c>
      <c r="BI119" s="205">
        <f t="shared" si="8"/>
        <v>0</v>
      </c>
      <c r="BJ119" s="18" t="s">
        <v>78</v>
      </c>
      <c r="BK119" s="205">
        <f t="shared" si="9"/>
        <v>0</v>
      </c>
      <c r="BL119" s="18" t="s">
        <v>169</v>
      </c>
      <c r="BM119" s="204" t="s">
        <v>254</v>
      </c>
    </row>
    <row r="120" spans="1:65" s="2" customFormat="1" ht="16.5" customHeight="1">
      <c r="A120" s="35"/>
      <c r="B120" s="36"/>
      <c r="C120" s="193" t="s">
        <v>213</v>
      </c>
      <c r="D120" s="193" t="s">
        <v>164</v>
      </c>
      <c r="E120" s="194" t="s">
        <v>2590</v>
      </c>
      <c r="F120" s="195" t="s">
        <v>4030</v>
      </c>
      <c r="G120" s="196" t="s">
        <v>2204</v>
      </c>
      <c r="H120" s="197">
        <v>1</v>
      </c>
      <c r="I120" s="198"/>
      <c r="J120" s="199">
        <f t="shared" si="0"/>
        <v>0</v>
      </c>
      <c r="K120" s="195" t="s">
        <v>19</v>
      </c>
      <c r="L120" s="40"/>
      <c r="M120" s="200" t="s">
        <v>19</v>
      </c>
      <c r="N120" s="201" t="s">
        <v>42</v>
      </c>
      <c r="O120" s="65"/>
      <c r="P120" s="202">
        <f t="shared" si="1"/>
        <v>0</v>
      </c>
      <c r="Q120" s="202">
        <v>0</v>
      </c>
      <c r="R120" s="202">
        <f t="shared" si="2"/>
        <v>0</v>
      </c>
      <c r="S120" s="202">
        <v>0</v>
      </c>
      <c r="T120" s="203">
        <f t="shared" si="3"/>
        <v>0</v>
      </c>
      <c r="U120" s="35"/>
      <c r="V120" s="35"/>
      <c r="W120" s="35"/>
      <c r="X120" s="35"/>
      <c r="Y120" s="35"/>
      <c r="Z120" s="35"/>
      <c r="AA120" s="35"/>
      <c r="AB120" s="35"/>
      <c r="AC120" s="35"/>
      <c r="AD120" s="35"/>
      <c r="AE120" s="35"/>
      <c r="AR120" s="204" t="s">
        <v>169</v>
      </c>
      <c r="AT120" s="204" t="s">
        <v>164</v>
      </c>
      <c r="AU120" s="204" t="s">
        <v>80</v>
      </c>
      <c r="AY120" s="18" t="s">
        <v>162</v>
      </c>
      <c r="BE120" s="205">
        <f t="shared" si="4"/>
        <v>0</v>
      </c>
      <c r="BF120" s="205">
        <f t="shared" si="5"/>
        <v>0</v>
      </c>
      <c r="BG120" s="205">
        <f t="shared" si="6"/>
        <v>0</v>
      </c>
      <c r="BH120" s="205">
        <f t="shared" si="7"/>
        <v>0</v>
      </c>
      <c r="BI120" s="205">
        <f t="shared" si="8"/>
        <v>0</v>
      </c>
      <c r="BJ120" s="18" t="s">
        <v>78</v>
      </c>
      <c r="BK120" s="205">
        <f t="shared" si="9"/>
        <v>0</v>
      </c>
      <c r="BL120" s="18" t="s">
        <v>169</v>
      </c>
      <c r="BM120" s="204" t="s">
        <v>267</v>
      </c>
    </row>
    <row r="121" spans="1:65" s="2" customFormat="1" ht="16.5" customHeight="1">
      <c r="A121" s="35"/>
      <c r="B121" s="36"/>
      <c r="C121" s="193" t="s">
        <v>218</v>
      </c>
      <c r="D121" s="193" t="s">
        <v>164</v>
      </c>
      <c r="E121" s="194" t="s">
        <v>2592</v>
      </c>
      <c r="F121" s="195" t="s">
        <v>4031</v>
      </c>
      <c r="G121" s="196" t="s">
        <v>2204</v>
      </c>
      <c r="H121" s="197">
        <v>1</v>
      </c>
      <c r="I121" s="198"/>
      <c r="J121" s="199">
        <f t="shared" si="0"/>
        <v>0</v>
      </c>
      <c r="K121" s="195" t="s">
        <v>19</v>
      </c>
      <c r="L121" s="40"/>
      <c r="M121" s="200" t="s">
        <v>19</v>
      </c>
      <c r="N121" s="201" t="s">
        <v>42</v>
      </c>
      <c r="O121" s="65"/>
      <c r="P121" s="202">
        <f t="shared" si="1"/>
        <v>0</v>
      </c>
      <c r="Q121" s="202">
        <v>0</v>
      </c>
      <c r="R121" s="202">
        <f t="shared" si="2"/>
        <v>0</v>
      </c>
      <c r="S121" s="202">
        <v>0</v>
      </c>
      <c r="T121" s="203">
        <f t="shared" si="3"/>
        <v>0</v>
      </c>
      <c r="U121" s="35"/>
      <c r="V121" s="35"/>
      <c r="W121" s="35"/>
      <c r="X121" s="35"/>
      <c r="Y121" s="35"/>
      <c r="Z121" s="35"/>
      <c r="AA121" s="35"/>
      <c r="AB121" s="35"/>
      <c r="AC121" s="35"/>
      <c r="AD121" s="35"/>
      <c r="AE121" s="35"/>
      <c r="AR121" s="204" t="s">
        <v>169</v>
      </c>
      <c r="AT121" s="204" t="s">
        <v>164</v>
      </c>
      <c r="AU121" s="204" t="s">
        <v>80</v>
      </c>
      <c r="AY121" s="18" t="s">
        <v>162</v>
      </c>
      <c r="BE121" s="205">
        <f t="shared" si="4"/>
        <v>0</v>
      </c>
      <c r="BF121" s="205">
        <f t="shared" si="5"/>
        <v>0</v>
      </c>
      <c r="BG121" s="205">
        <f t="shared" si="6"/>
        <v>0</v>
      </c>
      <c r="BH121" s="205">
        <f t="shared" si="7"/>
        <v>0</v>
      </c>
      <c r="BI121" s="205">
        <f t="shared" si="8"/>
        <v>0</v>
      </c>
      <c r="BJ121" s="18" t="s">
        <v>78</v>
      </c>
      <c r="BK121" s="205">
        <f t="shared" si="9"/>
        <v>0</v>
      </c>
      <c r="BL121" s="18" t="s">
        <v>169</v>
      </c>
      <c r="BM121" s="204" t="s">
        <v>278</v>
      </c>
    </row>
    <row r="122" spans="1:65" s="2" customFormat="1" ht="16.5" customHeight="1">
      <c r="A122" s="35"/>
      <c r="B122" s="36"/>
      <c r="C122" s="193" t="s">
        <v>224</v>
      </c>
      <c r="D122" s="193" t="s">
        <v>164</v>
      </c>
      <c r="E122" s="194" t="s">
        <v>2594</v>
      </c>
      <c r="F122" s="195" t="s">
        <v>4032</v>
      </c>
      <c r="G122" s="196" t="s">
        <v>4033</v>
      </c>
      <c r="H122" s="197">
        <v>1</v>
      </c>
      <c r="I122" s="198"/>
      <c r="J122" s="199">
        <f t="shared" si="0"/>
        <v>0</v>
      </c>
      <c r="K122" s="195" t="s">
        <v>19</v>
      </c>
      <c r="L122" s="40"/>
      <c r="M122" s="200" t="s">
        <v>19</v>
      </c>
      <c r="N122" s="201" t="s">
        <v>42</v>
      </c>
      <c r="O122" s="65"/>
      <c r="P122" s="202">
        <f t="shared" si="1"/>
        <v>0</v>
      </c>
      <c r="Q122" s="202">
        <v>0</v>
      </c>
      <c r="R122" s="202">
        <f t="shared" si="2"/>
        <v>0</v>
      </c>
      <c r="S122" s="202">
        <v>0</v>
      </c>
      <c r="T122" s="203">
        <f t="shared" si="3"/>
        <v>0</v>
      </c>
      <c r="U122" s="35"/>
      <c r="V122" s="35"/>
      <c r="W122" s="35"/>
      <c r="X122" s="35"/>
      <c r="Y122" s="35"/>
      <c r="Z122" s="35"/>
      <c r="AA122" s="35"/>
      <c r="AB122" s="35"/>
      <c r="AC122" s="35"/>
      <c r="AD122" s="35"/>
      <c r="AE122" s="35"/>
      <c r="AR122" s="204" t="s">
        <v>169</v>
      </c>
      <c r="AT122" s="204" t="s">
        <v>164</v>
      </c>
      <c r="AU122" s="204" t="s">
        <v>80</v>
      </c>
      <c r="AY122" s="18" t="s">
        <v>162</v>
      </c>
      <c r="BE122" s="205">
        <f t="shared" si="4"/>
        <v>0</v>
      </c>
      <c r="BF122" s="205">
        <f t="shared" si="5"/>
        <v>0</v>
      </c>
      <c r="BG122" s="205">
        <f t="shared" si="6"/>
        <v>0</v>
      </c>
      <c r="BH122" s="205">
        <f t="shared" si="7"/>
        <v>0</v>
      </c>
      <c r="BI122" s="205">
        <f t="shared" si="8"/>
        <v>0</v>
      </c>
      <c r="BJ122" s="18" t="s">
        <v>78</v>
      </c>
      <c r="BK122" s="205">
        <f t="shared" si="9"/>
        <v>0</v>
      </c>
      <c r="BL122" s="18" t="s">
        <v>169</v>
      </c>
      <c r="BM122" s="204" t="s">
        <v>285</v>
      </c>
    </row>
    <row r="123" spans="1:65" s="2" customFormat="1" ht="16.5" customHeight="1">
      <c r="A123" s="35"/>
      <c r="B123" s="36"/>
      <c r="C123" s="193" t="s">
        <v>229</v>
      </c>
      <c r="D123" s="193" t="s">
        <v>164</v>
      </c>
      <c r="E123" s="194" t="s">
        <v>2596</v>
      </c>
      <c r="F123" s="195" t="s">
        <v>4034</v>
      </c>
      <c r="G123" s="196" t="s">
        <v>2204</v>
      </c>
      <c r="H123" s="197">
        <v>1</v>
      </c>
      <c r="I123" s="198"/>
      <c r="J123" s="199">
        <f t="shared" si="0"/>
        <v>0</v>
      </c>
      <c r="K123" s="195" t="s">
        <v>19</v>
      </c>
      <c r="L123" s="40"/>
      <c r="M123" s="200" t="s">
        <v>19</v>
      </c>
      <c r="N123" s="201" t="s">
        <v>42</v>
      </c>
      <c r="O123" s="65"/>
      <c r="P123" s="202">
        <f t="shared" si="1"/>
        <v>0</v>
      </c>
      <c r="Q123" s="202">
        <v>0</v>
      </c>
      <c r="R123" s="202">
        <f t="shared" si="2"/>
        <v>0</v>
      </c>
      <c r="S123" s="202">
        <v>0</v>
      </c>
      <c r="T123" s="203">
        <f t="shared" si="3"/>
        <v>0</v>
      </c>
      <c r="U123" s="35"/>
      <c r="V123" s="35"/>
      <c r="W123" s="35"/>
      <c r="X123" s="35"/>
      <c r="Y123" s="35"/>
      <c r="Z123" s="35"/>
      <c r="AA123" s="35"/>
      <c r="AB123" s="35"/>
      <c r="AC123" s="35"/>
      <c r="AD123" s="35"/>
      <c r="AE123" s="35"/>
      <c r="AR123" s="204" t="s">
        <v>169</v>
      </c>
      <c r="AT123" s="204" t="s">
        <v>164</v>
      </c>
      <c r="AU123" s="204" t="s">
        <v>80</v>
      </c>
      <c r="AY123" s="18" t="s">
        <v>162</v>
      </c>
      <c r="BE123" s="205">
        <f t="shared" si="4"/>
        <v>0</v>
      </c>
      <c r="BF123" s="205">
        <f t="shared" si="5"/>
        <v>0</v>
      </c>
      <c r="BG123" s="205">
        <f t="shared" si="6"/>
        <v>0</v>
      </c>
      <c r="BH123" s="205">
        <f t="shared" si="7"/>
        <v>0</v>
      </c>
      <c r="BI123" s="205">
        <f t="shared" si="8"/>
        <v>0</v>
      </c>
      <c r="BJ123" s="18" t="s">
        <v>78</v>
      </c>
      <c r="BK123" s="205">
        <f t="shared" si="9"/>
        <v>0</v>
      </c>
      <c r="BL123" s="18" t="s">
        <v>169</v>
      </c>
      <c r="BM123" s="204" t="s">
        <v>296</v>
      </c>
    </row>
    <row r="124" spans="1:65" s="12" customFormat="1" ht="22.9" customHeight="1">
      <c r="B124" s="177"/>
      <c r="C124" s="178"/>
      <c r="D124" s="179" t="s">
        <v>70</v>
      </c>
      <c r="E124" s="191" t="s">
        <v>4035</v>
      </c>
      <c r="F124" s="191" t="s">
        <v>4036</v>
      </c>
      <c r="G124" s="178"/>
      <c r="H124" s="178"/>
      <c r="I124" s="181"/>
      <c r="J124" s="192">
        <f>BK124</f>
        <v>0</v>
      </c>
      <c r="K124" s="178"/>
      <c r="L124" s="183"/>
      <c r="M124" s="184"/>
      <c r="N124" s="185"/>
      <c r="O124" s="185"/>
      <c r="P124" s="186">
        <f>SUM(P125:P126)</f>
        <v>0</v>
      </c>
      <c r="Q124" s="185"/>
      <c r="R124" s="186">
        <f>SUM(R125:R126)</f>
        <v>0</v>
      </c>
      <c r="S124" s="185"/>
      <c r="T124" s="187">
        <f>SUM(T125:T126)</f>
        <v>0</v>
      </c>
      <c r="AR124" s="188" t="s">
        <v>78</v>
      </c>
      <c r="AT124" s="189" t="s">
        <v>70</v>
      </c>
      <c r="AU124" s="189" t="s">
        <v>78</v>
      </c>
      <c r="AY124" s="188" t="s">
        <v>162</v>
      </c>
      <c r="BK124" s="190">
        <f>SUM(BK125:BK126)</f>
        <v>0</v>
      </c>
    </row>
    <row r="125" spans="1:65" s="2" customFormat="1" ht="16.5" customHeight="1">
      <c r="A125" s="35"/>
      <c r="B125" s="36"/>
      <c r="C125" s="193" t="s">
        <v>237</v>
      </c>
      <c r="D125" s="193" t="s">
        <v>164</v>
      </c>
      <c r="E125" s="194" t="s">
        <v>2598</v>
      </c>
      <c r="F125" s="195" t="s">
        <v>4037</v>
      </c>
      <c r="G125" s="196" t="s">
        <v>2204</v>
      </c>
      <c r="H125" s="197">
        <v>1</v>
      </c>
      <c r="I125" s="198"/>
      <c r="J125" s="199">
        <f>ROUND(I125*H125,2)</f>
        <v>0</v>
      </c>
      <c r="K125" s="195" t="s">
        <v>19</v>
      </c>
      <c r="L125" s="40"/>
      <c r="M125" s="200" t="s">
        <v>19</v>
      </c>
      <c r="N125" s="201" t="s">
        <v>42</v>
      </c>
      <c r="O125" s="65"/>
      <c r="P125" s="202">
        <f>O125*H125</f>
        <v>0</v>
      </c>
      <c r="Q125" s="202">
        <v>0</v>
      </c>
      <c r="R125" s="202">
        <f>Q125*H125</f>
        <v>0</v>
      </c>
      <c r="S125" s="202">
        <v>0</v>
      </c>
      <c r="T125" s="203">
        <f>S125*H125</f>
        <v>0</v>
      </c>
      <c r="U125" s="35"/>
      <c r="V125" s="35"/>
      <c r="W125" s="35"/>
      <c r="X125" s="35"/>
      <c r="Y125" s="35"/>
      <c r="Z125" s="35"/>
      <c r="AA125" s="35"/>
      <c r="AB125" s="35"/>
      <c r="AC125" s="35"/>
      <c r="AD125" s="35"/>
      <c r="AE125" s="35"/>
      <c r="AR125" s="204" t="s">
        <v>169</v>
      </c>
      <c r="AT125" s="204" t="s">
        <v>164</v>
      </c>
      <c r="AU125" s="204" t="s">
        <v>80</v>
      </c>
      <c r="AY125" s="18" t="s">
        <v>162</v>
      </c>
      <c r="BE125" s="205">
        <f>IF(N125="základní",J125,0)</f>
        <v>0</v>
      </c>
      <c r="BF125" s="205">
        <f>IF(N125="snížená",J125,0)</f>
        <v>0</v>
      </c>
      <c r="BG125" s="205">
        <f>IF(N125="zákl. přenesená",J125,0)</f>
        <v>0</v>
      </c>
      <c r="BH125" s="205">
        <f>IF(N125="sníž. přenesená",J125,0)</f>
        <v>0</v>
      </c>
      <c r="BI125" s="205">
        <f>IF(N125="nulová",J125,0)</f>
        <v>0</v>
      </c>
      <c r="BJ125" s="18" t="s">
        <v>78</v>
      </c>
      <c r="BK125" s="205">
        <f>ROUND(I125*H125,2)</f>
        <v>0</v>
      </c>
      <c r="BL125" s="18" t="s">
        <v>169</v>
      </c>
      <c r="BM125" s="204" t="s">
        <v>307</v>
      </c>
    </row>
    <row r="126" spans="1:65" s="2" customFormat="1" ht="19.5">
      <c r="A126" s="35"/>
      <c r="B126" s="36"/>
      <c r="C126" s="37"/>
      <c r="D126" s="206" t="s">
        <v>264</v>
      </c>
      <c r="E126" s="37"/>
      <c r="F126" s="207" t="s">
        <v>4020</v>
      </c>
      <c r="G126" s="37"/>
      <c r="H126" s="37"/>
      <c r="I126" s="116"/>
      <c r="J126" s="37"/>
      <c r="K126" s="37"/>
      <c r="L126" s="40"/>
      <c r="M126" s="208"/>
      <c r="N126" s="209"/>
      <c r="O126" s="65"/>
      <c r="P126" s="65"/>
      <c r="Q126" s="65"/>
      <c r="R126" s="65"/>
      <c r="S126" s="65"/>
      <c r="T126" s="66"/>
      <c r="U126" s="35"/>
      <c r="V126" s="35"/>
      <c r="W126" s="35"/>
      <c r="X126" s="35"/>
      <c r="Y126" s="35"/>
      <c r="Z126" s="35"/>
      <c r="AA126" s="35"/>
      <c r="AB126" s="35"/>
      <c r="AC126" s="35"/>
      <c r="AD126" s="35"/>
      <c r="AE126" s="35"/>
      <c r="AT126" s="18" t="s">
        <v>264</v>
      </c>
      <c r="AU126" s="18" t="s">
        <v>80</v>
      </c>
    </row>
    <row r="127" spans="1:65" s="12" customFormat="1" ht="22.9" customHeight="1">
      <c r="B127" s="177"/>
      <c r="C127" s="178"/>
      <c r="D127" s="179" t="s">
        <v>70</v>
      </c>
      <c r="E127" s="191" t="s">
        <v>4021</v>
      </c>
      <c r="F127" s="191" t="s">
        <v>4022</v>
      </c>
      <c r="G127" s="178"/>
      <c r="H127" s="178"/>
      <c r="I127" s="181"/>
      <c r="J127" s="192">
        <f>BK127</f>
        <v>0</v>
      </c>
      <c r="K127" s="178"/>
      <c r="L127" s="183"/>
      <c r="M127" s="184"/>
      <c r="N127" s="185"/>
      <c r="O127" s="185"/>
      <c r="P127" s="186">
        <f>SUM(P128:P131)</f>
        <v>0</v>
      </c>
      <c r="Q127" s="185"/>
      <c r="R127" s="186">
        <f>SUM(R128:R131)</f>
        <v>0</v>
      </c>
      <c r="S127" s="185"/>
      <c r="T127" s="187">
        <f>SUM(T128:T131)</f>
        <v>0</v>
      </c>
      <c r="AR127" s="188" t="s">
        <v>78</v>
      </c>
      <c r="AT127" s="189" t="s">
        <v>70</v>
      </c>
      <c r="AU127" s="189" t="s">
        <v>78</v>
      </c>
      <c r="AY127" s="188" t="s">
        <v>162</v>
      </c>
      <c r="BK127" s="190">
        <f>SUM(BK128:BK131)</f>
        <v>0</v>
      </c>
    </row>
    <row r="128" spans="1:65" s="2" customFormat="1" ht="16.5" customHeight="1">
      <c r="A128" s="35"/>
      <c r="B128" s="36"/>
      <c r="C128" s="193" t="s">
        <v>242</v>
      </c>
      <c r="D128" s="193" t="s">
        <v>164</v>
      </c>
      <c r="E128" s="194" t="s">
        <v>2600</v>
      </c>
      <c r="F128" s="195" t="s">
        <v>4025</v>
      </c>
      <c r="G128" s="196" t="s">
        <v>2204</v>
      </c>
      <c r="H128" s="197">
        <v>2</v>
      </c>
      <c r="I128" s="198"/>
      <c r="J128" s="199">
        <f>ROUND(I128*H128,2)</f>
        <v>0</v>
      </c>
      <c r="K128" s="195" t="s">
        <v>19</v>
      </c>
      <c r="L128" s="40"/>
      <c r="M128" s="200" t="s">
        <v>19</v>
      </c>
      <c r="N128" s="201" t="s">
        <v>42</v>
      </c>
      <c r="O128" s="65"/>
      <c r="P128" s="202">
        <f>O128*H128</f>
        <v>0</v>
      </c>
      <c r="Q128" s="202">
        <v>0</v>
      </c>
      <c r="R128" s="202">
        <f>Q128*H128</f>
        <v>0</v>
      </c>
      <c r="S128" s="202">
        <v>0</v>
      </c>
      <c r="T128" s="203">
        <f>S128*H128</f>
        <v>0</v>
      </c>
      <c r="U128" s="35"/>
      <c r="V128" s="35"/>
      <c r="W128" s="35"/>
      <c r="X128" s="35"/>
      <c r="Y128" s="35"/>
      <c r="Z128" s="35"/>
      <c r="AA128" s="35"/>
      <c r="AB128" s="35"/>
      <c r="AC128" s="35"/>
      <c r="AD128" s="35"/>
      <c r="AE128" s="35"/>
      <c r="AR128" s="204" t="s">
        <v>169</v>
      </c>
      <c r="AT128" s="204" t="s">
        <v>164</v>
      </c>
      <c r="AU128" s="204" t="s">
        <v>80</v>
      </c>
      <c r="AY128" s="18" t="s">
        <v>162</v>
      </c>
      <c r="BE128" s="205">
        <f>IF(N128="základní",J128,0)</f>
        <v>0</v>
      </c>
      <c r="BF128" s="205">
        <f>IF(N128="snížená",J128,0)</f>
        <v>0</v>
      </c>
      <c r="BG128" s="205">
        <f>IF(N128="zákl. přenesená",J128,0)</f>
        <v>0</v>
      </c>
      <c r="BH128" s="205">
        <f>IF(N128="sníž. přenesená",J128,0)</f>
        <v>0</v>
      </c>
      <c r="BI128" s="205">
        <f>IF(N128="nulová",J128,0)</f>
        <v>0</v>
      </c>
      <c r="BJ128" s="18" t="s">
        <v>78</v>
      </c>
      <c r="BK128" s="205">
        <f>ROUND(I128*H128,2)</f>
        <v>0</v>
      </c>
      <c r="BL128" s="18" t="s">
        <v>169</v>
      </c>
      <c r="BM128" s="204" t="s">
        <v>318</v>
      </c>
    </row>
    <row r="129" spans="1:65" s="2" customFormat="1" ht="16.5" customHeight="1">
      <c r="A129" s="35"/>
      <c r="B129" s="36"/>
      <c r="C129" s="193" t="s">
        <v>8</v>
      </c>
      <c r="D129" s="193" t="s">
        <v>164</v>
      </c>
      <c r="E129" s="194" t="s">
        <v>2602</v>
      </c>
      <c r="F129" s="195" t="s">
        <v>4038</v>
      </c>
      <c r="G129" s="196" t="s">
        <v>2204</v>
      </c>
      <c r="H129" s="197">
        <v>3</v>
      </c>
      <c r="I129" s="198"/>
      <c r="J129" s="199">
        <f>ROUND(I129*H129,2)</f>
        <v>0</v>
      </c>
      <c r="K129" s="195" t="s">
        <v>19</v>
      </c>
      <c r="L129" s="40"/>
      <c r="M129" s="200" t="s">
        <v>19</v>
      </c>
      <c r="N129" s="201" t="s">
        <v>42</v>
      </c>
      <c r="O129" s="65"/>
      <c r="P129" s="202">
        <f>O129*H129</f>
        <v>0</v>
      </c>
      <c r="Q129" s="202">
        <v>0</v>
      </c>
      <c r="R129" s="202">
        <f>Q129*H129</f>
        <v>0</v>
      </c>
      <c r="S129" s="202">
        <v>0</v>
      </c>
      <c r="T129" s="203">
        <f>S129*H129</f>
        <v>0</v>
      </c>
      <c r="U129" s="35"/>
      <c r="V129" s="35"/>
      <c r="W129" s="35"/>
      <c r="X129" s="35"/>
      <c r="Y129" s="35"/>
      <c r="Z129" s="35"/>
      <c r="AA129" s="35"/>
      <c r="AB129" s="35"/>
      <c r="AC129" s="35"/>
      <c r="AD129" s="35"/>
      <c r="AE129" s="35"/>
      <c r="AR129" s="204" t="s">
        <v>169</v>
      </c>
      <c r="AT129" s="204" t="s">
        <v>164</v>
      </c>
      <c r="AU129" s="204" t="s">
        <v>80</v>
      </c>
      <c r="AY129" s="18" t="s">
        <v>162</v>
      </c>
      <c r="BE129" s="205">
        <f>IF(N129="základní",J129,0)</f>
        <v>0</v>
      </c>
      <c r="BF129" s="205">
        <f>IF(N129="snížená",J129,0)</f>
        <v>0</v>
      </c>
      <c r="BG129" s="205">
        <f>IF(N129="zákl. přenesená",J129,0)</f>
        <v>0</v>
      </c>
      <c r="BH129" s="205">
        <f>IF(N129="sníž. přenesená",J129,0)</f>
        <v>0</v>
      </c>
      <c r="BI129" s="205">
        <f>IF(N129="nulová",J129,0)</f>
        <v>0</v>
      </c>
      <c r="BJ129" s="18" t="s">
        <v>78</v>
      </c>
      <c r="BK129" s="205">
        <f>ROUND(I129*H129,2)</f>
        <v>0</v>
      </c>
      <c r="BL129" s="18" t="s">
        <v>169</v>
      </c>
      <c r="BM129" s="204" t="s">
        <v>332</v>
      </c>
    </row>
    <row r="130" spans="1:65" s="2" customFormat="1" ht="16.5" customHeight="1">
      <c r="A130" s="35"/>
      <c r="B130" s="36"/>
      <c r="C130" s="193" t="s">
        <v>254</v>
      </c>
      <c r="D130" s="193" t="s">
        <v>164</v>
      </c>
      <c r="E130" s="194" t="s">
        <v>2604</v>
      </c>
      <c r="F130" s="195" t="s">
        <v>4026</v>
      </c>
      <c r="G130" s="196" t="s">
        <v>2204</v>
      </c>
      <c r="H130" s="197">
        <v>1</v>
      </c>
      <c r="I130" s="198"/>
      <c r="J130" s="199">
        <f>ROUND(I130*H130,2)</f>
        <v>0</v>
      </c>
      <c r="K130" s="195" t="s">
        <v>19</v>
      </c>
      <c r="L130" s="40"/>
      <c r="M130" s="200" t="s">
        <v>19</v>
      </c>
      <c r="N130" s="201" t="s">
        <v>42</v>
      </c>
      <c r="O130" s="65"/>
      <c r="P130" s="202">
        <f>O130*H130</f>
        <v>0</v>
      </c>
      <c r="Q130" s="202">
        <v>0</v>
      </c>
      <c r="R130" s="202">
        <f>Q130*H130</f>
        <v>0</v>
      </c>
      <c r="S130" s="202">
        <v>0</v>
      </c>
      <c r="T130" s="203">
        <f>S130*H130</f>
        <v>0</v>
      </c>
      <c r="U130" s="35"/>
      <c r="V130" s="35"/>
      <c r="W130" s="35"/>
      <c r="X130" s="35"/>
      <c r="Y130" s="35"/>
      <c r="Z130" s="35"/>
      <c r="AA130" s="35"/>
      <c r="AB130" s="35"/>
      <c r="AC130" s="35"/>
      <c r="AD130" s="35"/>
      <c r="AE130" s="35"/>
      <c r="AR130" s="204" t="s">
        <v>169</v>
      </c>
      <c r="AT130" s="204" t="s">
        <v>164</v>
      </c>
      <c r="AU130" s="204" t="s">
        <v>80</v>
      </c>
      <c r="AY130" s="18" t="s">
        <v>162</v>
      </c>
      <c r="BE130" s="205">
        <f>IF(N130="základní",J130,0)</f>
        <v>0</v>
      </c>
      <c r="BF130" s="205">
        <f>IF(N130="snížená",J130,0)</f>
        <v>0</v>
      </c>
      <c r="BG130" s="205">
        <f>IF(N130="zákl. přenesená",J130,0)</f>
        <v>0</v>
      </c>
      <c r="BH130" s="205">
        <f>IF(N130="sníž. přenesená",J130,0)</f>
        <v>0</v>
      </c>
      <c r="BI130" s="205">
        <f>IF(N130="nulová",J130,0)</f>
        <v>0</v>
      </c>
      <c r="BJ130" s="18" t="s">
        <v>78</v>
      </c>
      <c r="BK130" s="205">
        <f>ROUND(I130*H130,2)</f>
        <v>0</v>
      </c>
      <c r="BL130" s="18" t="s">
        <v>169</v>
      </c>
      <c r="BM130" s="204" t="s">
        <v>344</v>
      </c>
    </row>
    <row r="131" spans="1:65" s="2" customFormat="1" ht="16.5" customHeight="1">
      <c r="A131" s="35"/>
      <c r="B131" s="36"/>
      <c r="C131" s="193" t="s">
        <v>258</v>
      </c>
      <c r="D131" s="193" t="s">
        <v>164</v>
      </c>
      <c r="E131" s="194" t="s">
        <v>2606</v>
      </c>
      <c r="F131" s="195" t="s">
        <v>4039</v>
      </c>
      <c r="G131" s="196" t="s">
        <v>2204</v>
      </c>
      <c r="H131" s="197">
        <v>1</v>
      </c>
      <c r="I131" s="198"/>
      <c r="J131" s="199">
        <f>ROUND(I131*H131,2)</f>
        <v>0</v>
      </c>
      <c r="K131" s="195" t="s">
        <v>19</v>
      </c>
      <c r="L131" s="40"/>
      <c r="M131" s="200" t="s">
        <v>19</v>
      </c>
      <c r="N131" s="201" t="s">
        <v>42</v>
      </c>
      <c r="O131" s="65"/>
      <c r="P131" s="202">
        <f>O131*H131</f>
        <v>0</v>
      </c>
      <c r="Q131" s="202">
        <v>0</v>
      </c>
      <c r="R131" s="202">
        <f>Q131*H131</f>
        <v>0</v>
      </c>
      <c r="S131" s="202">
        <v>0</v>
      </c>
      <c r="T131" s="203">
        <f>S131*H131</f>
        <v>0</v>
      </c>
      <c r="U131" s="35"/>
      <c r="V131" s="35"/>
      <c r="W131" s="35"/>
      <c r="X131" s="35"/>
      <c r="Y131" s="35"/>
      <c r="Z131" s="35"/>
      <c r="AA131" s="35"/>
      <c r="AB131" s="35"/>
      <c r="AC131" s="35"/>
      <c r="AD131" s="35"/>
      <c r="AE131" s="35"/>
      <c r="AR131" s="204" t="s">
        <v>169</v>
      </c>
      <c r="AT131" s="204" t="s">
        <v>164</v>
      </c>
      <c r="AU131" s="204" t="s">
        <v>80</v>
      </c>
      <c r="AY131" s="18" t="s">
        <v>162</v>
      </c>
      <c r="BE131" s="205">
        <f>IF(N131="základní",J131,0)</f>
        <v>0</v>
      </c>
      <c r="BF131" s="205">
        <f>IF(N131="snížená",J131,0)</f>
        <v>0</v>
      </c>
      <c r="BG131" s="205">
        <f>IF(N131="zákl. přenesená",J131,0)</f>
        <v>0</v>
      </c>
      <c r="BH131" s="205">
        <f>IF(N131="sníž. přenesená",J131,0)</f>
        <v>0</v>
      </c>
      <c r="BI131" s="205">
        <f>IF(N131="nulová",J131,0)</f>
        <v>0</v>
      </c>
      <c r="BJ131" s="18" t="s">
        <v>78</v>
      </c>
      <c r="BK131" s="205">
        <f>ROUND(I131*H131,2)</f>
        <v>0</v>
      </c>
      <c r="BL131" s="18" t="s">
        <v>169</v>
      </c>
      <c r="BM131" s="204" t="s">
        <v>355</v>
      </c>
    </row>
    <row r="132" spans="1:65" s="12" customFormat="1" ht="22.9" customHeight="1">
      <c r="B132" s="177"/>
      <c r="C132" s="178"/>
      <c r="D132" s="179" t="s">
        <v>70</v>
      </c>
      <c r="E132" s="191" t="s">
        <v>4040</v>
      </c>
      <c r="F132" s="191" t="s">
        <v>4041</v>
      </c>
      <c r="G132" s="178"/>
      <c r="H132" s="178"/>
      <c r="I132" s="181"/>
      <c r="J132" s="192">
        <f>BK132</f>
        <v>0</v>
      </c>
      <c r="K132" s="178"/>
      <c r="L132" s="183"/>
      <c r="M132" s="184"/>
      <c r="N132" s="185"/>
      <c r="O132" s="185"/>
      <c r="P132" s="186">
        <f>SUM(P133:P134)</f>
        <v>0</v>
      </c>
      <c r="Q132" s="185"/>
      <c r="R132" s="186">
        <f>SUM(R133:R134)</f>
        <v>0</v>
      </c>
      <c r="S132" s="185"/>
      <c r="T132" s="187">
        <f>SUM(T133:T134)</f>
        <v>0</v>
      </c>
      <c r="AR132" s="188" t="s">
        <v>78</v>
      </c>
      <c r="AT132" s="189" t="s">
        <v>70</v>
      </c>
      <c r="AU132" s="189" t="s">
        <v>78</v>
      </c>
      <c r="AY132" s="188" t="s">
        <v>162</v>
      </c>
      <c r="BK132" s="190">
        <f>SUM(BK133:BK134)</f>
        <v>0</v>
      </c>
    </row>
    <row r="133" spans="1:65" s="2" customFormat="1" ht="16.5" customHeight="1">
      <c r="A133" s="35"/>
      <c r="B133" s="36"/>
      <c r="C133" s="193" t="s">
        <v>267</v>
      </c>
      <c r="D133" s="193" t="s">
        <v>164</v>
      </c>
      <c r="E133" s="194" t="s">
        <v>2943</v>
      </c>
      <c r="F133" s="195" t="s">
        <v>4042</v>
      </c>
      <c r="G133" s="196" t="s">
        <v>2204</v>
      </c>
      <c r="H133" s="197">
        <v>1</v>
      </c>
      <c r="I133" s="198"/>
      <c r="J133" s="199">
        <f>ROUND(I133*H133,2)</f>
        <v>0</v>
      </c>
      <c r="K133" s="195" t="s">
        <v>19</v>
      </c>
      <c r="L133" s="40"/>
      <c r="M133" s="200" t="s">
        <v>19</v>
      </c>
      <c r="N133" s="201" t="s">
        <v>42</v>
      </c>
      <c r="O133" s="65"/>
      <c r="P133" s="202">
        <f>O133*H133</f>
        <v>0</v>
      </c>
      <c r="Q133" s="202">
        <v>0</v>
      </c>
      <c r="R133" s="202">
        <f>Q133*H133</f>
        <v>0</v>
      </c>
      <c r="S133" s="202">
        <v>0</v>
      </c>
      <c r="T133" s="203">
        <f>S133*H133</f>
        <v>0</v>
      </c>
      <c r="U133" s="35"/>
      <c r="V133" s="35"/>
      <c r="W133" s="35"/>
      <c r="X133" s="35"/>
      <c r="Y133" s="35"/>
      <c r="Z133" s="35"/>
      <c r="AA133" s="35"/>
      <c r="AB133" s="35"/>
      <c r="AC133" s="35"/>
      <c r="AD133" s="35"/>
      <c r="AE133" s="35"/>
      <c r="AR133" s="204" t="s">
        <v>169</v>
      </c>
      <c r="AT133" s="204" t="s">
        <v>164</v>
      </c>
      <c r="AU133" s="204" t="s">
        <v>80</v>
      </c>
      <c r="AY133" s="18" t="s">
        <v>162</v>
      </c>
      <c r="BE133" s="205">
        <f>IF(N133="základní",J133,0)</f>
        <v>0</v>
      </c>
      <c r="BF133" s="205">
        <f>IF(N133="snížená",J133,0)</f>
        <v>0</v>
      </c>
      <c r="BG133" s="205">
        <f>IF(N133="zákl. přenesená",J133,0)</f>
        <v>0</v>
      </c>
      <c r="BH133" s="205">
        <f>IF(N133="sníž. přenesená",J133,0)</f>
        <v>0</v>
      </c>
      <c r="BI133" s="205">
        <f>IF(N133="nulová",J133,0)</f>
        <v>0</v>
      </c>
      <c r="BJ133" s="18" t="s">
        <v>78</v>
      </c>
      <c r="BK133" s="205">
        <f>ROUND(I133*H133,2)</f>
        <v>0</v>
      </c>
      <c r="BL133" s="18" t="s">
        <v>169</v>
      </c>
      <c r="BM133" s="204" t="s">
        <v>365</v>
      </c>
    </row>
    <row r="134" spans="1:65" s="2" customFormat="1" ht="19.5">
      <c r="A134" s="35"/>
      <c r="B134" s="36"/>
      <c r="C134" s="37"/>
      <c r="D134" s="206" t="s">
        <v>264</v>
      </c>
      <c r="E134" s="37"/>
      <c r="F134" s="207" t="s">
        <v>4020</v>
      </c>
      <c r="G134" s="37"/>
      <c r="H134" s="37"/>
      <c r="I134" s="116"/>
      <c r="J134" s="37"/>
      <c r="K134" s="37"/>
      <c r="L134" s="40"/>
      <c r="M134" s="208"/>
      <c r="N134" s="209"/>
      <c r="O134" s="65"/>
      <c r="P134" s="65"/>
      <c r="Q134" s="65"/>
      <c r="R134" s="65"/>
      <c r="S134" s="65"/>
      <c r="T134" s="66"/>
      <c r="U134" s="35"/>
      <c r="V134" s="35"/>
      <c r="W134" s="35"/>
      <c r="X134" s="35"/>
      <c r="Y134" s="35"/>
      <c r="Z134" s="35"/>
      <c r="AA134" s="35"/>
      <c r="AB134" s="35"/>
      <c r="AC134" s="35"/>
      <c r="AD134" s="35"/>
      <c r="AE134" s="35"/>
      <c r="AT134" s="18" t="s">
        <v>264</v>
      </c>
      <c r="AU134" s="18" t="s">
        <v>80</v>
      </c>
    </row>
    <row r="135" spans="1:65" s="12" customFormat="1" ht="22.9" customHeight="1">
      <c r="B135" s="177"/>
      <c r="C135" s="178"/>
      <c r="D135" s="179" t="s">
        <v>70</v>
      </c>
      <c r="E135" s="191" t="s">
        <v>4021</v>
      </c>
      <c r="F135" s="191" t="s">
        <v>4022</v>
      </c>
      <c r="G135" s="178"/>
      <c r="H135" s="178"/>
      <c r="I135" s="181"/>
      <c r="J135" s="192">
        <f>BK135</f>
        <v>0</v>
      </c>
      <c r="K135" s="178"/>
      <c r="L135" s="183"/>
      <c r="M135" s="184"/>
      <c r="N135" s="185"/>
      <c r="O135" s="185"/>
      <c r="P135" s="186">
        <f>SUM(P136:P137)</f>
        <v>0</v>
      </c>
      <c r="Q135" s="185"/>
      <c r="R135" s="186">
        <f>SUM(R136:R137)</f>
        <v>0</v>
      </c>
      <c r="S135" s="185"/>
      <c r="T135" s="187">
        <f>SUM(T136:T137)</f>
        <v>0</v>
      </c>
      <c r="AR135" s="188" t="s">
        <v>78</v>
      </c>
      <c r="AT135" s="189" t="s">
        <v>70</v>
      </c>
      <c r="AU135" s="189" t="s">
        <v>78</v>
      </c>
      <c r="AY135" s="188" t="s">
        <v>162</v>
      </c>
      <c r="BK135" s="190">
        <f>SUM(BK136:BK137)</f>
        <v>0</v>
      </c>
    </row>
    <row r="136" spans="1:65" s="2" customFormat="1" ht="16.5" customHeight="1">
      <c r="A136" s="35"/>
      <c r="B136" s="36"/>
      <c r="C136" s="193" t="s">
        <v>272</v>
      </c>
      <c r="D136" s="193" t="s">
        <v>164</v>
      </c>
      <c r="E136" s="194" t="s">
        <v>2945</v>
      </c>
      <c r="F136" s="195" t="s">
        <v>4025</v>
      </c>
      <c r="G136" s="196" t="s">
        <v>2204</v>
      </c>
      <c r="H136" s="197">
        <v>1</v>
      </c>
      <c r="I136" s="198"/>
      <c r="J136" s="199">
        <f>ROUND(I136*H136,2)</f>
        <v>0</v>
      </c>
      <c r="K136" s="195" t="s">
        <v>19</v>
      </c>
      <c r="L136" s="40"/>
      <c r="M136" s="200" t="s">
        <v>19</v>
      </c>
      <c r="N136" s="201" t="s">
        <v>42</v>
      </c>
      <c r="O136" s="65"/>
      <c r="P136" s="202">
        <f>O136*H136</f>
        <v>0</v>
      </c>
      <c r="Q136" s="202">
        <v>0</v>
      </c>
      <c r="R136" s="202">
        <f>Q136*H136</f>
        <v>0</v>
      </c>
      <c r="S136" s="202">
        <v>0</v>
      </c>
      <c r="T136" s="203">
        <f>S136*H136</f>
        <v>0</v>
      </c>
      <c r="U136" s="35"/>
      <c r="V136" s="35"/>
      <c r="W136" s="35"/>
      <c r="X136" s="35"/>
      <c r="Y136" s="35"/>
      <c r="Z136" s="35"/>
      <c r="AA136" s="35"/>
      <c r="AB136" s="35"/>
      <c r="AC136" s="35"/>
      <c r="AD136" s="35"/>
      <c r="AE136" s="35"/>
      <c r="AR136" s="204" t="s">
        <v>169</v>
      </c>
      <c r="AT136" s="204" t="s">
        <v>164</v>
      </c>
      <c r="AU136" s="204" t="s">
        <v>80</v>
      </c>
      <c r="AY136" s="18" t="s">
        <v>162</v>
      </c>
      <c r="BE136" s="205">
        <f>IF(N136="základní",J136,0)</f>
        <v>0</v>
      </c>
      <c r="BF136" s="205">
        <f>IF(N136="snížená",J136,0)</f>
        <v>0</v>
      </c>
      <c r="BG136" s="205">
        <f>IF(N136="zákl. přenesená",J136,0)</f>
        <v>0</v>
      </c>
      <c r="BH136" s="205">
        <f>IF(N136="sníž. přenesená",J136,0)</f>
        <v>0</v>
      </c>
      <c r="BI136" s="205">
        <f>IF(N136="nulová",J136,0)</f>
        <v>0</v>
      </c>
      <c r="BJ136" s="18" t="s">
        <v>78</v>
      </c>
      <c r="BK136" s="205">
        <f>ROUND(I136*H136,2)</f>
        <v>0</v>
      </c>
      <c r="BL136" s="18" t="s">
        <v>169</v>
      </c>
      <c r="BM136" s="204" t="s">
        <v>376</v>
      </c>
    </row>
    <row r="137" spans="1:65" s="2" customFormat="1" ht="16.5" customHeight="1">
      <c r="A137" s="35"/>
      <c r="B137" s="36"/>
      <c r="C137" s="193" t="s">
        <v>278</v>
      </c>
      <c r="D137" s="193" t="s">
        <v>164</v>
      </c>
      <c r="E137" s="194" t="s">
        <v>2947</v>
      </c>
      <c r="F137" s="195" t="s">
        <v>4043</v>
      </c>
      <c r="G137" s="196" t="s">
        <v>2204</v>
      </c>
      <c r="H137" s="197">
        <v>1</v>
      </c>
      <c r="I137" s="198"/>
      <c r="J137" s="199">
        <f>ROUND(I137*H137,2)</f>
        <v>0</v>
      </c>
      <c r="K137" s="195" t="s">
        <v>19</v>
      </c>
      <c r="L137" s="40"/>
      <c r="M137" s="200" t="s">
        <v>19</v>
      </c>
      <c r="N137" s="201" t="s">
        <v>42</v>
      </c>
      <c r="O137" s="65"/>
      <c r="P137" s="202">
        <f>O137*H137</f>
        <v>0</v>
      </c>
      <c r="Q137" s="202">
        <v>0</v>
      </c>
      <c r="R137" s="202">
        <f>Q137*H137</f>
        <v>0</v>
      </c>
      <c r="S137" s="202">
        <v>0</v>
      </c>
      <c r="T137" s="203">
        <f>S137*H137</f>
        <v>0</v>
      </c>
      <c r="U137" s="35"/>
      <c r="V137" s="35"/>
      <c r="W137" s="35"/>
      <c r="X137" s="35"/>
      <c r="Y137" s="35"/>
      <c r="Z137" s="35"/>
      <c r="AA137" s="35"/>
      <c r="AB137" s="35"/>
      <c r="AC137" s="35"/>
      <c r="AD137" s="35"/>
      <c r="AE137" s="35"/>
      <c r="AR137" s="204" t="s">
        <v>169</v>
      </c>
      <c r="AT137" s="204" t="s">
        <v>164</v>
      </c>
      <c r="AU137" s="204" t="s">
        <v>80</v>
      </c>
      <c r="AY137" s="18" t="s">
        <v>162</v>
      </c>
      <c r="BE137" s="205">
        <f>IF(N137="základní",J137,0)</f>
        <v>0</v>
      </c>
      <c r="BF137" s="205">
        <f>IF(N137="snížená",J137,0)</f>
        <v>0</v>
      </c>
      <c r="BG137" s="205">
        <f>IF(N137="zákl. přenesená",J137,0)</f>
        <v>0</v>
      </c>
      <c r="BH137" s="205">
        <f>IF(N137="sníž. přenesená",J137,0)</f>
        <v>0</v>
      </c>
      <c r="BI137" s="205">
        <f>IF(N137="nulová",J137,0)</f>
        <v>0</v>
      </c>
      <c r="BJ137" s="18" t="s">
        <v>78</v>
      </c>
      <c r="BK137" s="205">
        <f>ROUND(I137*H137,2)</f>
        <v>0</v>
      </c>
      <c r="BL137" s="18" t="s">
        <v>169</v>
      </c>
      <c r="BM137" s="204" t="s">
        <v>386</v>
      </c>
    </row>
    <row r="138" spans="1:65" s="12" customFormat="1" ht="22.9" customHeight="1">
      <c r="B138" s="177"/>
      <c r="C138" s="178"/>
      <c r="D138" s="179" t="s">
        <v>70</v>
      </c>
      <c r="E138" s="191" t="s">
        <v>4044</v>
      </c>
      <c r="F138" s="191" t="s">
        <v>4045</v>
      </c>
      <c r="G138" s="178"/>
      <c r="H138" s="178"/>
      <c r="I138" s="181"/>
      <c r="J138" s="192">
        <f>BK138</f>
        <v>0</v>
      </c>
      <c r="K138" s="178"/>
      <c r="L138" s="183"/>
      <c r="M138" s="184"/>
      <c r="N138" s="185"/>
      <c r="O138" s="185"/>
      <c r="P138" s="186">
        <f>SUM(P139:P140)</f>
        <v>0</v>
      </c>
      <c r="Q138" s="185"/>
      <c r="R138" s="186">
        <f>SUM(R139:R140)</f>
        <v>0</v>
      </c>
      <c r="S138" s="185"/>
      <c r="T138" s="187">
        <f>SUM(T139:T140)</f>
        <v>0</v>
      </c>
      <c r="AR138" s="188" t="s">
        <v>78</v>
      </c>
      <c r="AT138" s="189" t="s">
        <v>70</v>
      </c>
      <c r="AU138" s="189" t="s">
        <v>78</v>
      </c>
      <c r="AY138" s="188" t="s">
        <v>162</v>
      </c>
      <c r="BK138" s="190">
        <f>SUM(BK139:BK140)</f>
        <v>0</v>
      </c>
    </row>
    <row r="139" spans="1:65" s="2" customFormat="1" ht="16.5" customHeight="1">
      <c r="A139" s="35"/>
      <c r="B139" s="36"/>
      <c r="C139" s="193" t="s">
        <v>7</v>
      </c>
      <c r="D139" s="193" t="s">
        <v>164</v>
      </c>
      <c r="E139" s="194" t="s">
        <v>2949</v>
      </c>
      <c r="F139" s="195" t="s">
        <v>4046</v>
      </c>
      <c r="G139" s="196" t="s">
        <v>2204</v>
      </c>
      <c r="H139" s="197">
        <v>1</v>
      </c>
      <c r="I139" s="198"/>
      <c r="J139" s="199">
        <f>ROUND(I139*H139,2)</f>
        <v>0</v>
      </c>
      <c r="K139" s="195" t="s">
        <v>19</v>
      </c>
      <c r="L139" s="40"/>
      <c r="M139" s="200" t="s">
        <v>19</v>
      </c>
      <c r="N139" s="201" t="s">
        <v>42</v>
      </c>
      <c r="O139" s="65"/>
      <c r="P139" s="202">
        <f>O139*H139</f>
        <v>0</v>
      </c>
      <c r="Q139" s="202">
        <v>0</v>
      </c>
      <c r="R139" s="202">
        <f>Q139*H139</f>
        <v>0</v>
      </c>
      <c r="S139" s="202">
        <v>0</v>
      </c>
      <c r="T139" s="203">
        <f>S139*H139</f>
        <v>0</v>
      </c>
      <c r="U139" s="35"/>
      <c r="V139" s="35"/>
      <c r="W139" s="35"/>
      <c r="X139" s="35"/>
      <c r="Y139" s="35"/>
      <c r="Z139" s="35"/>
      <c r="AA139" s="35"/>
      <c r="AB139" s="35"/>
      <c r="AC139" s="35"/>
      <c r="AD139" s="35"/>
      <c r="AE139" s="35"/>
      <c r="AR139" s="204" t="s">
        <v>169</v>
      </c>
      <c r="AT139" s="204" t="s">
        <v>164</v>
      </c>
      <c r="AU139" s="204" t="s">
        <v>80</v>
      </c>
      <c r="AY139" s="18" t="s">
        <v>162</v>
      </c>
      <c r="BE139" s="205">
        <f>IF(N139="základní",J139,0)</f>
        <v>0</v>
      </c>
      <c r="BF139" s="205">
        <f>IF(N139="snížená",J139,0)</f>
        <v>0</v>
      </c>
      <c r="BG139" s="205">
        <f>IF(N139="zákl. přenesená",J139,0)</f>
        <v>0</v>
      </c>
      <c r="BH139" s="205">
        <f>IF(N139="sníž. přenesená",J139,0)</f>
        <v>0</v>
      </c>
      <c r="BI139" s="205">
        <f>IF(N139="nulová",J139,0)</f>
        <v>0</v>
      </c>
      <c r="BJ139" s="18" t="s">
        <v>78</v>
      </c>
      <c r="BK139" s="205">
        <f>ROUND(I139*H139,2)</f>
        <v>0</v>
      </c>
      <c r="BL139" s="18" t="s">
        <v>169</v>
      </c>
      <c r="BM139" s="204" t="s">
        <v>394</v>
      </c>
    </row>
    <row r="140" spans="1:65" s="2" customFormat="1" ht="19.5">
      <c r="A140" s="35"/>
      <c r="B140" s="36"/>
      <c r="C140" s="37"/>
      <c r="D140" s="206" t="s">
        <v>264</v>
      </c>
      <c r="E140" s="37"/>
      <c r="F140" s="207" t="s">
        <v>4020</v>
      </c>
      <c r="G140" s="37"/>
      <c r="H140" s="37"/>
      <c r="I140" s="116"/>
      <c r="J140" s="37"/>
      <c r="K140" s="37"/>
      <c r="L140" s="40"/>
      <c r="M140" s="208"/>
      <c r="N140" s="209"/>
      <c r="O140" s="65"/>
      <c r="P140" s="65"/>
      <c r="Q140" s="65"/>
      <c r="R140" s="65"/>
      <c r="S140" s="65"/>
      <c r="T140" s="66"/>
      <c r="U140" s="35"/>
      <c r="V140" s="35"/>
      <c r="W140" s="35"/>
      <c r="X140" s="35"/>
      <c r="Y140" s="35"/>
      <c r="Z140" s="35"/>
      <c r="AA140" s="35"/>
      <c r="AB140" s="35"/>
      <c r="AC140" s="35"/>
      <c r="AD140" s="35"/>
      <c r="AE140" s="35"/>
      <c r="AT140" s="18" t="s">
        <v>264</v>
      </c>
      <c r="AU140" s="18" t="s">
        <v>80</v>
      </c>
    </row>
    <row r="141" spans="1:65" s="12" customFormat="1" ht="22.9" customHeight="1">
      <c r="B141" s="177"/>
      <c r="C141" s="178"/>
      <c r="D141" s="179" t="s">
        <v>70</v>
      </c>
      <c r="E141" s="191" t="s">
        <v>4021</v>
      </c>
      <c r="F141" s="191" t="s">
        <v>4022</v>
      </c>
      <c r="G141" s="178"/>
      <c r="H141" s="178"/>
      <c r="I141" s="181"/>
      <c r="J141" s="192">
        <f>BK141</f>
        <v>0</v>
      </c>
      <c r="K141" s="178"/>
      <c r="L141" s="183"/>
      <c r="M141" s="184"/>
      <c r="N141" s="185"/>
      <c r="O141" s="185"/>
      <c r="P141" s="186">
        <f>SUM(P142:P143)</f>
        <v>0</v>
      </c>
      <c r="Q141" s="185"/>
      <c r="R141" s="186">
        <f>SUM(R142:R143)</f>
        <v>0</v>
      </c>
      <c r="S141" s="185"/>
      <c r="T141" s="187">
        <f>SUM(T142:T143)</f>
        <v>0</v>
      </c>
      <c r="AR141" s="188" t="s">
        <v>78</v>
      </c>
      <c r="AT141" s="189" t="s">
        <v>70</v>
      </c>
      <c r="AU141" s="189" t="s">
        <v>78</v>
      </c>
      <c r="AY141" s="188" t="s">
        <v>162</v>
      </c>
      <c r="BK141" s="190">
        <f>SUM(BK142:BK143)</f>
        <v>0</v>
      </c>
    </row>
    <row r="142" spans="1:65" s="2" customFormat="1" ht="16.5" customHeight="1">
      <c r="A142" s="35"/>
      <c r="B142" s="36"/>
      <c r="C142" s="193" t="s">
        <v>285</v>
      </c>
      <c r="D142" s="193" t="s">
        <v>164</v>
      </c>
      <c r="E142" s="194" t="s">
        <v>2951</v>
      </c>
      <c r="F142" s="195" t="s">
        <v>4027</v>
      </c>
      <c r="G142" s="196" t="s">
        <v>2204</v>
      </c>
      <c r="H142" s="197">
        <v>1</v>
      </c>
      <c r="I142" s="198"/>
      <c r="J142" s="199">
        <f>ROUND(I142*H142,2)</f>
        <v>0</v>
      </c>
      <c r="K142" s="195" t="s">
        <v>19</v>
      </c>
      <c r="L142" s="40"/>
      <c r="M142" s="200" t="s">
        <v>19</v>
      </c>
      <c r="N142" s="201" t="s">
        <v>42</v>
      </c>
      <c r="O142" s="65"/>
      <c r="P142" s="202">
        <f>O142*H142</f>
        <v>0</v>
      </c>
      <c r="Q142" s="202">
        <v>0</v>
      </c>
      <c r="R142" s="202">
        <f>Q142*H142</f>
        <v>0</v>
      </c>
      <c r="S142" s="202">
        <v>0</v>
      </c>
      <c r="T142" s="203">
        <f>S142*H142</f>
        <v>0</v>
      </c>
      <c r="U142" s="35"/>
      <c r="V142" s="35"/>
      <c r="W142" s="35"/>
      <c r="X142" s="35"/>
      <c r="Y142" s="35"/>
      <c r="Z142" s="35"/>
      <c r="AA142" s="35"/>
      <c r="AB142" s="35"/>
      <c r="AC142" s="35"/>
      <c r="AD142" s="35"/>
      <c r="AE142" s="35"/>
      <c r="AR142" s="204" t="s">
        <v>169</v>
      </c>
      <c r="AT142" s="204" t="s">
        <v>164</v>
      </c>
      <c r="AU142" s="204" t="s">
        <v>80</v>
      </c>
      <c r="AY142" s="18" t="s">
        <v>162</v>
      </c>
      <c r="BE142" s="205">
        <f>IF(N142="základní",J142,0)</f>
        <v>0</v>
      </c>
      <c r="BF142" s="205">
        <f>IF(N142="snížená",J142,0)</f>
        <v>0</v>
      </c>
      <c r="BG142" s="205">
        <f>IF(N142="zákl. přenesená",J142,0)</f>
        <v>0</v>
      </c>
      <c r="BH142" s="205">
        <f>IF(N142="sníž. přenesená",J142,0)</f>
        <v>0</v>
      </c>
      <c r="BI142" s="205">
        <f>IF(N142="nulová",J142,0)</f>
        <v>0</v>
      </c>
      <c r="BJ142" s="18" t="s">
        <v>78</v>
      </c>
      <c r="BK142" s="205">
        <f>ROUND(I142*H142,2)</f>
        <v>0</v>
      </c>
      <c r="BL142" s="18" t="s">
        <v>169</v>
      </c>
      <c r="BM142" s="204" t="s">
        <v>407</v>
      </c>
    </row>
    <row r="143" spans="1:65" s="2" customFormat="1" ht="16.5" customHeight="1">
      <c r="A143" s="35"/>
      <c r="B143" s="36"/>
      <c r="C143" s="193" t="s">
        <v>291</v>
      </c>
      <c r="D143" s="193" t="s">
        <v>164</v>
      </c>
      <c r="E143" s="194" t="s">
        <v>2953</v>
      </c>
      <c r="F143" s="195" t="s">
        <v>4028</v>
      </c>
      <c r="G143" s="196" t="s">
        <v>2204</v>
      </c>
      <c r="H143" s="197">
        <v>1</v>
      </c>
      <c r="I143" s="198"/>
      <c r="J143" s="199">
        <f>ROUND(I143*H143,2)</f>
        <v>0</v>
      </c>
      <c r="K143" s="195" t="s">
        <v>19</v>
      </c>
      <c r="L143" s="40"/>
      <c r="M143" s="200" t="s">
        <v>19</v>
      </c>
      <c r="N143" s="201" t="s">
        <v>42</v>
      </c>
      <c r="O143" s="65"/>
      <c r="P143" s="202">
        <f>O143*H143</f>
        <v>0</v>
      </c>
      <c r="Q143" s="202">
        <v>0</v>
      </c>
      <c r="R143" s="202">
        <f>Q143*H143</f>
        <v>0</v>
      </c>
      <c r="S143" s="202">
        <v>0</v>
      </c>
      <c r="T143" s="203">
        <f>S143*H143</f>
        <v>0</v>
      </c>
      <c r="U143" s="35"/>
      <c r="V143" s="35"/>
      <c r="W143" s="35"/>
      <c r="X143" s="35"/>
      <c r="Y143" s="35"/>
      <c r="Z143" s="35"/>
      <c r="AA143" s="35"/>
      <c r="AB143" s="35"/>
      <c r="AC143" s="35"/>
      <c r="AD143" s="35"/>
      <c r="AE143" s="35"/>
      <c r="AR143" s="204" t="s">
        <v>169</v>
      </c>
      <c r="AT143" s="204" t="s">
        <v>164</v>
      </c>
      <c r="AU143" s="204" t="s">
        <v>80</v>
      </c>
      <c r="AY143" s="18" t="s">
        <v>162</v>
      </c>
      <c r="BE143" s="205">
        <f>IF(N143="základní",J143,0)</f>
        <v>0</v>
      </c>
      <c r="BF143" s="205">
        <f>IF(N143="snížená",J143,0)</f>
        <v>0</v>
      </c>
      <c r="BG143" s="205">
        <f>IF(N143="zákl. přenesená",J143,0)</f>
        <v>0</v>
      </c>
      <c r="BH143" s="205">
        <f>IF(N143="sníž. přenesená",J143,0)</f>
        <v>0</v>
      </c>
      <c r="BI143" s="205">
        <f>IF(N143="nulová",J143,0)</f>
        <v>0</v>
      </c>
      <c r="BJ143" s="18" t="s">
        <v>78</v>
      </c>
      <c r="BK143" s="205">
        <f>ROUND(I143*H143,2)</f>
        <v>0</v>
      </c>
      <c r="BL143" s="18" t="s">
        <v>169</v>
      </c>
      <c r="BM143" s="204" t="s">
        <v>417</v>
      </c>
    </row>
    <row r="144" spans="1:65" s="12" customFormat="1" ht="22.9" customHeight="1">
      <c r="B144" s="177"/>
      <c r="C144" s="178"/>
      <c r="D144" s="179" t="s">
        <v>70</v>
      </c>
      <c r="E144" s="191" t="s">
        <v>4047</v>
      </c>
      <c r="F144" s="191" t="s">
        <v>4048</v>
      </c>
      <c r="G144" s="178"/>
      <c r="H144" s="178"/>
      <c r="I144" s="181"/>
      <c r="J144" s="192">
        <f>BK144</f>
        <v>0</v>
      </c>
      <c r="K144" s="178"/>
      <c r="L144" s="183"/>
      <c r="M144" s="184"/>
      <c r="N144" s="185"/>
      <c r="O144" s="185"/>
      <c r="P144" s="186">
        <f>SUM(P145:P146)</f>
        <v>0</v>
      </c>
      <c r="Q144" s="185"/>
      <c r="R144" s="186">
        <f>SUM(R145:R146)</f>
        <v>0</v>
      </c>
      <c r="S144" s="185"/>
      <c r="T144" s="187">
        <f>SUM(T145:T146)</f>
        <v>0</v>
      </c>
      <c r="AR144" s="188" t="s">
        <v>78</v>
      </c>
      <c r="AT144" s="189" t="s">
        <v>70</v>
      </c>
      <c r="AU144" s="189" t="s">
        <v>78</v>
      </c>
      <c r="AY144" s="188" t="s">
        <v>162</v>
      </c>
      <c r="BK144" s="190">
        <f>SUM(BK145:BK146)</f>
        <v>0</v>
      </c>
    </row>
    <row r="145" spans="1:65" s="2" customFormat="1" ht="16.5" customHeight="1">
      <c r="A145" s="35"/>
      <c r="B145" s="36"/>
      <c r="C145" s="193" t="s">
        <v>296</v>
      </c>
      <c r="D145" s="193" t="s">
        <v>164</v>
      </c>
      <c r="E145" s="194" t="s">
        <v>2955</v>
      </c>
      <c r="F145" s="195" t="s">
        <v>4042</v>
      </c>
      <c r="G145" s="196" t="s">
        <v>2204</v>
      </c>
      <c r="H145" s="197">
        <v>1</v>
      </c>
      <c r="I145" s="198"/>
      <c r="J145" s="199">
        <f>ROUND(I145*H145,2)</f>
        <v>0</v>
      </c>
      <c r="K145" s="195" t="s">
        <v>19</v>
      </c>
      <c r="L145" s="40"/>
      <c r="M145" s="200" t="s">
        <v>19</v>
      </c>
      <c r="N145" s="201" t="s">
        <v>42</v>
      </c>
      <c r="O145" s="65"/>
      <c r="P145" s="202">
        <f>O145*H145</f>
        <v>0</v>
      </c>
      <c r="Q145" s="202">
        <v>0</v>
      </c>
      <c r="R145" s="202">
        <f>Q145*H145</f>
        <v>0</v>
      </c>
      <c r="S145" s="202">
        <v>0</v>
      </c>
      <c r="T145" s="203">
        <f>S145*H145</f>
        <v>0</v>
      </c>
      <c r="U145" s="35"/>
      <c r="V145" s="35"/>
      <c r="W145" s="35"/>
      <c r="X145" s="35"/>
      <c r="Y145" s="35"/>
      <c r="Z145" s="35"/>
      <c r="AA145" s="35"/>
      <c r="AB145" s="35"/>
      <c r="AC145" s="35"/>
      <c r="AD145" s="35"/>
      <c r="AE145" s="35"/>
      <c r="AR145" s="204" t="s">
        <v>169</v>
      </c>
      <c r="AT145" s="204" t="s">
        <v>164</v>
      </c>
      <c r="AU145" s="204" t="s">
        <v>80</v>
      </c>
      <c r="AY145" s="18" t="s">
        <v>162</v>
      </c>
      <c r="BE145" s="205">
        <f>IF(N145="základní",J145,0)</f>
        <v>0</v>
      </c>
      <c r="BF145" s="205">
        <f>IF(N145="snížená",J145,0)</f>
        <v>0</v>
      </c>
      <c r="BG145" s="205">
        <f>IF(N145="zákl. přenesená",J145,0)</f>
        <v>0</v>
      </c>
      <c r="BH145" s="205">
        <f>IF(N145="sníž. přenesená",J145,0)</f>
        <v>0</v>
      </c>
      <c r="BI145" s="205">
        <f>IF(N145="nulová",J145,0)</f>
        <v>0</v>
      </c>
      <c r="BJ145" s="18" t="s">
        <v>78</v>
      </c>
      <c r="BK145" s="205">
        <f>ROUND(I145*H145,2)</f>
        <v>0</v>
      </c>
      <c r="BL145" s="18" t="s">
        <v>169</v>
      </c>
      <c r="BM145" s="204" t="s">
        <v>430</v>
      </c>
    </row>
    <row r="146" spans="1:65" s="2" customFormat="1" ht="19.5">
      <c r="A146" s="35"/>
      <c r="B146" s="36"/>
      <c r="C146" s="37"/>
      <c r="D146" s="206" t="s">
        <v>264</v>
      </c>
      <c r="E146" s="37"/>
      <c r="F146" s="207" t="s">
        <v>4020</v>
      </c>
      <c r="G146" s="37"/>
      <c r="H146" s="37"/>
      <c r="I146" s="116"/>
      <c r="J146" s="37"/>
      <c r="K146" s="37"/>
      <c r="L146" s="40"/>
      <c r="M146" s="208"/>
      <c r="N146" s="209"/>
      <c r="O146" s="65"/>
      <c r="P146" s="65"/>
      <c r="Q146" s="65"/>
      <c r="R146" s="65"/>
      <c r="S146" s="65"/>
      <c r="T146" s="66"/>
      <c r="U146" s="35"/>
      <c r="V146" s="35"/>
      <c r="W146" s="35"/>
      <c r="X146" s="35"/>
      <c r="Y146" s="35"/>
      <c r="Z146" s="35"/>
      <c r="AA146" s="35"/>
      <c r="AB146" s="35"/>
      <c r="AC146" s="35"/>
      <c r="AD146" s="35"/>
      <c r="AE146" s="35"/>
      <c r="AT146" s="18" t="s">
        <v>264</v>
      </c>
      <c r="AU146" s="18" t="s">
        <v>80</v>
      </c>
    </row>
    <row r="147" spans="1:65" s="12" customFormat="1" ht="22.9" customHeight="1">
      <c r="B147" s="177"/>
      <c r="C147" s="178"/>
      <c r="D147" s="179" t="s">
        <v>70</v>
      </c>
      <c r="E147" s="191" t="s">
        <v>4021</v>
      </c>
      <c r="F147" s="191" t="s">
        <v>4022</v>
      </c>
      <c r="G147" s="178"/>
      <c r="H147" s="178"/>
      <c r="I147" s="181"/>
      <c r="J147" s="192">
        <f>BK147</f>
        <v>0</v>
      </c>
      <c r="K147" s="178"/>
      <c r="L147" s="183"/>
      <c r="M147" s="184"/>
      <c r="N147" s="185"/>
      <c r="O147" s="185"/>
      <c r="P147" s="186">
        <f>P148</f>
        <v>0</v>
      </c>
      <c r="Q147" s="185"/>
      <c r="R147" s="186">
        <f>R148</f>
        <v>0</v>
      </c>
      <c r="S147" s="185"/>
      <c r="T147" s="187">
        <f>T148</f>
        <v>0</v>
      </c>
      <c r="AR147" s="188" t="s">
        <v>78</v>
      </c>
      <c r="AT147" s="189" t="s">
        <v>70</v>
      </c>
      <c r="AU147" s="189" t="s">
        <v>78</v>
      </c>
      <c r="AY147" s="188" t="s">
        <v>162</v>
      </c>
      <c r="BK147" s="190">
        <f>BK148</f>
        <v>0</v>
      </c>
    </row>
    <row r="148" spans="1:65" s="2" customFormat="1" ht="16.5" customHeight="1">
      <c r="A148" s="35"/>
      <c r="B148" s="36"/>
      <c r="C148" s="193" t="s">
        <v>301</v>
      </c>
      <c r="D148" s="193" t="s">
        <v>164</v>
      </c>
      <c r="E148" s="194" t="s">
        <v>2957</v>
      </c>
      <c r="F148" s="195" t="s">
        <v>4025</v>
      </c>
      <c r="G148" s="196" t="s">
        <v>2204</v>
      </c>
      <c r="H148" s="197">
        <v>1</v>
      </c>
      <c r="I148" s="198"/>
      <c r="J148" s="199">
        <f>ROUND(I148*H148,2)</f>
        <v>0</v>
      </c>
      <c r="K148" s="195" t="s">
        <v>19</v>
      </c>
      <c r="L148" s="40"/>
      <c r="M148" s="200" t="s">
        <v>19</v>
      </c>
      <c r="N148" s="201" t="s">
        <v>42</v>
      </c>
      <c r="O148" s="65"/>
      <c r="P148" s="202">
        <f>O148*H148</f>
        <v>0</v>
      </c>
      <c r="Q148" s="202">
        <v>0</v>
      </c>
      <c r="R148" s="202">
        <f>Q148*H148</f>
        <v>0</v>
      </c>
      <c r="S148" s="202">
        <v>0</v>
      </c>
      <c r="T148" s="203">
        <f>S148*H148</f>
        <v>0</v>
      </c>
      <c r="U148" s="35"/>
      <c r="V148" s="35"/>
      <c r="W148" s="35"/>
      <c r="X148" s="35"/>
      <c r="Y148" s="35"/>
      <c r="Z148" s="35"/>
      <c r="AA148" s="35"/>
      <c r="AB148" s="35"/>
      <c r="AC148" s="35"/>
      <c r="AD148" s="35"/>
      <c r="AE148" s="35"/>
      <c r="AR148" s="204" t="s">
        <v>169</v>
      </c>
      <c r="AT148" s="204" t="s">
        <v>164</v>
      </c>
      <c r="AU148" s="204" t="s">
        <v>80</v>
      </c>
      <c r="AY148" s="18" t="s">
        <v>162</v>
      </c>
      <c r="BE148" s="205">
        <f>IF(N148="základní",J148,0)</f>
        <v>0</v>
      </c>
      <c r="BF148" s="205">
        <f>IF(N148="snížená",J148,0)</f>
        <v>0</v>
      </c>
      <c r="BG148" s="205">
        <f>IF(N148="zákl. přenesená",J148,0)</f>
        <v>0</v>
      </c>
      <c r="BH148" s="205">
        <f>IF(N148="sníž. přenesená",J148,0)</f>
        <v>0</v>
      </c>
      <c r="BI148" s="205">
        <f>IF(N148="nulová",J148,0)</f>
        <v>0</v>
      </c>
      <c r="BJ148" s="18" t="s">
        <v>78</v>
      </c>
      <c r="BK148" s="205">
        <f>ROUND(I148*H148,2)</f>
        <v>0</v>
      </c>
      <c r="BL148" s="18" t="s">
        <v>169</v>
      </c>
      <c r="BM148" s="204" t="s">
        <v>440</v>
      </c>
    </row>
    <row r="149" spans="1:65" s="12" customFormat="1" ht="22.9" customHeight="1">
      <c r="B149" s="177"/>
      <c r="C149" s="178"/>
      <c r="D149" s="179" t="s">
        <v>70</v>
      </c>
      <c r="E149" s="191" t="s">
        <v>4049</v>
      </c>
      <c r="F149" s="191" t="s">
        <v>4050</v>
      </c>
      <c r="G149" s="178"/>
      <c r="H149" s="178"/>
      <c r="I149" s="181"/>
      <c r="J149" s="192">
        <f>BK149</f>
        <v>0</v>
      </c>
      <c r="K149" s="178"/>
      <c r="L149" s="183"/>
      <c r="M149" s="184"/>
      <c r="N149" s="185"/>
      <c r="O149" s="185"/>
      <c r="P149" s="186">
        <f>SUM(P150:P151)</f>
        <v>0</v>
      </c>
      <c r="Q149" s="185"/>
      <c r="R149" s="186">
        <f>SUM(R150:R151)</f>
        <v>0</v>
      </c>
      <c r="S149" s="185"/>
      <c r="T149" s="187">
        <f>SUM(T150:T151)</f>
        <v>0</v>
      </c>
      <c r="AR149" s="188" t="s">
        <v>78</v>
      </c>
      <c r="AT149" s="189" t="s">
        <v>70</v>
      </c>
      <c r="AU149" s="189" t="s">
        <v>78</v>
      </c>
      <c r="AY149" s="188" t="s">
        <v>162</v>
      </c>
      <c r="BK149" s="190">
        <f>SUM(BK150:BK151)</f>
        <v>0</v>
      </c>
    </row>
    <row r="150" spans="1:65" s="2" customFormat="1" ht="16.5" customHeight="1">
      <c r="A150" s="35"/>
      <c r="B150" s="36"/>
      <c r="C150" s="193" t="s">
        <v>307</v>
      </c>
      <c r="D150" s="193" t="s">
        <v>164</v>
      </c>
      <c r="E150" s="194" t="s">
        <v>2959</v>
      </c>
      <c r="F150" s="195" t="s">
        <v>4046</v>
      </c>
      <c r="G150" s="196" t="s">
        <v>2204</v>
      </c>
      <c r="H150" s="197">
        <v>1</v>
      </c>
      <c r="I150" s="198"/>
      <c r="J150" s="199">
        <f>ROUND(I150*H150,2)</f>
        <v>0</v>
      </c>
      <c r="K150" s="195" t="s">
        <v>19</v>
      </c>
      <c r="L150" s="40"/>
      <c r="M150" s="200" t="s">
        <v>19</v>
      </c>
      <c r="N150" s="201" t="s">
        <v>42</v>
      </c>
      <c r="O150" s="65"/>
      <c r="P150" s="202">
        <f>O150*H150</f>
        <v>0</v>
      </c>
      <c r="Q150" s="202">
        <v>0</v>
      </c>
      <c r="R150" s="202">
        <f>Q150*H150</f>
        <v>0</v>
      </c>
      <c r="S150" s="202">
        <v>0</v>
      </c>
      <c r="T150" s="203">
        <f>S150*H150</f>
        <v>0</v>
      </c>
      <c r="U150" s="35"/>
      <c r="V150" s="35"/>
      <c r="W150" s="35"/>
      <c r="X150" s="35"/>
      <c r="Y150" s="35"/>
      <c r="Z150" s="35"/>
      <c r="AA150" s="35"/>
      <c r="AB150" s="35"/>
      <c r="AC150" s="35"/>
      <c r="AD150" s="35"/>
      <c r="AE150" s="35"/>
      <c r="AR150" s="204" t="s">
        <v>169</v>
      </c>
      <c r="AT150" s="204" t="s">
        <v>164</v>
      </c>
      <c r="AU150" s="204" t="s">
        <v>80</v>
      </c>
      <c r="AY150" s="18" t="s">
        <v>162</v>
      </c>
      <c r="BE150" s="205">
        <f>IF(N150="základní",J150,0)</f>
        <v>0</v>
      </c>
      <c r="BF150" s="205">
        <f>IF(N150="snížená",J150,0)</f>
        <v>0</v>
      </c>
      <c r="BG150" s="205">
        <f>IF(N150="zákl. přenesená",J150,0)</f>
        <v>0</v>
      </c>
      <c r="BH150" s="205">
        <f>IF(N150="sníž. přenesená",J150,0)</f>
        <v>0</v>
      </c>
      <c r="BI150" s="205">
        <f>IF(N150="nulová",J150,0)</f>
        <v>0</v>
      </c>
      <c r="BJ150" s="18" t="s">
        <v>78</v>
      </c>
      <c r="BK150" s="205">
        <f>ROUND(I150*H150,2)</f>
        <v>0</v>
      </c>
      <c r="BL150" s="18" t="s">
        <v>169</v>
      </c>
      <c r="BM150" s="204" t="s">
        <v>450</v>
      </c>
    </row>
    <row r="151" spans="1:65" s="2" customFormat="1" ht="19.5">
      <c r="A151" s="35"/>
      <c r="B151" s="36"/>
      <c r="C151" s="37"/>
      <c r="D151" s="206" t="s">
        <v>264</v>
      </c>
      <c r="E151" s="37"/>
      <c r="F151" s="207" t="s">
        <v>4020</v>
      </c>
      <c r="G151" s="37"/>
      <c r="H151" s="37"/>
      <c r="I151" s="116"/>
      <c r="J151" s="37"/>
      <c r="K151" s="37"/>
      <c r="L151" s="40"/>
      <c r="M151" s="208"/>
      <c r="N151" s="209"/>
      <c r="O151" s="65"/>
      <c r="P151" s="65"/>
      <c r="Q151" s="65"/>
      <c r="R151" s="65"/>
      <c r="S151" s="65"/>
      <c r="T151" s="66"/>
      <c r="U151" s="35"/>
      <c r="V151" s="35"/>
      <c r="W151" s="35"/>
      <c r="X151" s="35"/>
      <c r="Y151" s="35"/>
      <c r="Z151" s="35"/>
      <c r="AA151" s="35"/>
      <c r="AB151" s="35"/>
      <c r="AC151" s="35"/>
      <c r="AD151" s="35"/>
      <c r="AE151" s="35"/>
      <c r="AT151" s="18" t="s">
        <v>264</v>
      </c>
      <c r="AU151" s="18" t="s">
        <v>80</v>
      </c>
    </row>
    <row r="152" spans="1:65" s="12" customFormat="1" ht="22.9" customHeight="1">
      <c r="B152" s="177"/>
      <c r="C152" s="178"/>
      <c r="D152" s="179" t="s">
        <v>70</v>
      </c>
      <c r="E152" s="191" t="s">
        <v>4021</v>
      </c>
      <c r="F152" s="191" t="s">
        <v>4022</v>
      </c>
      <c r="G152" s="178"/>
      <c r="H152" s="178"/>
      <c r="I152" s="181"/>
      <c r="J152" s="192">
        <f>BK152</f>
        <v>0</v>
      </c>
      <c r="K152" s="178"/>
      <c r="L152" s="183"/>
      <c r="M152" s="184"/>
      <c r="N152" s="185"/>
      <c r="O152" s="185"/>
      <c r="P152" s="186">
        <f>P153</f>
        <v>0</v>
      </c>
      <c r="Q152" s="185"/>
      <c r="R152" s="186">
        <f>R153</f>
        <v>0</v>
      </c>
      <c r="S152" s="185"/>
      <c r="T152" s="187">
        <f>T153</f>
        <v>0</v>
      </c>
      <c r="AR152" s="188" t="s">
        <v>78</v>
      </c>
      <c r="AT152" s="189" t="s">
        <v>70</v>
      </c>
      <c r="AU152" s="189" t="s">
        <v>78</v>
      </c>
      <c r="AY152" s="188" t="s">
        <v>162</v>
      </c>
      <c r="BK152" s="190">
        <f>BK153</f>
        <v>0</v>
      </c>
    </row>
    <row r="153" spans="1:65" s="2" customFormat="1" ht="16.5" customHeight="1">
      <c r="A153" s="35"/>
      <c r="B153" s="36"/>
      <c r="C153" s="193" t="s">
        <v>312</v>
      </c>
      <c r="D153" s="193" t="s">
        <v>164</v>
      </c>
      <c r="E153" s="194" t="s">
        <v>2961</v>
      </c>
      <c r="F153" s="195" t="s">
        <v>4027</v>
      </c>
      <c r="G153" s="196" t="s">
        <v>2204</v>
      </c>
      <c r="H153" s="197">
        <v>1</v>
      </c>
      <c r="I153" s="198"/>
      <c r="J153" s="199">
        <f>ROUND(I153*H153,2)</f>
        <v>0</v>
      </c>
      <c r="K153" s="195" t="s">
        <v>19</v>
      </c>
      <c r="L153" s="40"/>
      <c r="M153" s="200" t="s">
        <v>19</v>
      </c>
      <c r="N153" s="201" t="s">
        <v>42</v>
      </c>
      <c r="O153" s="65"/>
      <c r="P153" s="202">
        <f>O153*H153</f>
        <v>0</v>
      </c>
      <c r="Q153" s="202">
        <v>0</v>
      </c>
      <c r="R153" s="202">
        <f>Q153*H153</f>
        <v>0</v>
      </c>
      <c r="S153" s="202">
        <v>0</v>
      </c>
      <c r="T153" s="203">
        <f>S153*H153</f>
        <v>0</v>
      </c>
      <c r="U153" s="35"/>
      <c r="V153" s="35"/>
      <c r="W153" s="35"/>
      <c r="X153" s="35"/>
      <c r="Y153" s="35"/>
      <c r="Z153" s="35"/>
      <c r="AA153" s="35"/>
      <c r="AB153" s="35"/>
      <c r="AC153" s="35"/>
      <c r="AD153" s="35"/>
      <c r="AE153" s="35"/>
      <c r="AR153" s="204" t="s">
        <v>169</v>
      </c>
      <c r="AT153" s="204" t="s">
        <v>164</v>
      </c>
      <c r="AU153" s="204" t="s">
        <v>80</v>
      </c>
      <c r="AY153" s="18" t="s">
        <v>162</v>
      </c>
      <c r="BE153" s="205">
        <f>IF(N153="základní",J153,0)</f>
        <v>0</v>
      </c>
      <c r="BF153" s="205">
        <f>IF(N153="snížená",J153,0)</f>
        <v>0</v>
      </c>
      <c r="BG153" s="205">
        <f>IF(N153="zákl. přenesená",J153,0)</f>
        <v>0</v>
      </c>
      <c r="BH153" s="205">
        <f>IF(N153="sníž. přenesená",J153,0)</f>
        <v>0</v>
      </c>
      <c r="BI153" s="205">
        <f>IF(N153="nulová",J153,0)</f>
        <v>0</v>
      </c>
      <c r="BJ153" s="18" t="s">
        <v>78</v>
      </c>
      <c r="BK153" s="205">
        <f>ROUND(I153*H153,2)</f>
        <v>0</v>
      </c>
      <c r="BL153" s="18" t="s">
        <v>169</v>
      </c>
      <c r="BM153" s="204" t="s">
        <v>464</v>
      </c>
    </row>
    <row r="154" spans="1:65" s="12" customFormat="1" ht="22.9" customHeight="1">
      <c r="B154" s="177"/>
      <c r="C154" s="178"/>
      <c r="D154" s="179" t="s">
        <v>70</v>
      </c>
      <c r="E154" s="191" t="s">
        <v>4051</v>
      </c>
      <c r="F154" s="191" t="s">
        <v>4052</v>
      </c>
      <c r="G154" s="178"/>
      <c r="H154" s="178"/>
      <c r="I154" s="181"/>
      <c r="J154" s="192">
        <f>BK154</f>
        <v>0</v>
      </c>
      <c r="K154" s="178"/>
      <c r="L154" s="183"/>
      <c r="M154" s="184"/>
      <c r="N154" s="185"/>
      <c r="O154" s="185"/>
      <c r="P154" s="186">
        <f>SUM(P155:P156)</f>
        <v>0</v>
      </c>
      <c r="Q154" s="185"/>
      <c r="R154" s="186">
        <f>SUM(R155:R156)</f>
        <v>0</v>
      </c>
      <c r="S154" s="185"/>
      <c r="T154" s="187">
        <f>SUM(T155:T156)</f>
        <v>0</v>
      </c>
      <c r="AR154" s="188" t="s">
        <v>78</v>
      </c>
      <c r="AT154" s="189" t="s">
        <v>70</v>
      </c>
      <c r="AU154" s="189" t="s">
        <v>78</v>
      </c>
      <c r="AY154" s="188" t="s">
        <v>162</v>
      </c>
      <c r="BK154" s="190">
        <f>SUM(BK155:BK156)</f>
        <v>0</v>
      </c>
    </row>
    <row r="155" spans="1:65" s="2" customFormat="1" ht="16.5" customHeight="1">
      <c r="A155" s="35"/>
      <c r="B155" s="36"/>
      <c r="C155" s="193" t="s">
        <v>318</v>
      </c>
      <c r="D155" s="193" t="s">
        <v>164</v>
      </c>
      <c r="E155" s="194" t="s">
        <v>2963</v>
      </c>
      <c r="F155" s="195" t="s">
        <v>4042</v>
      </c>
      <c r="G155" s="196" t="s">
        <v>2204</v>
      </c>
      <c r="H155" s="197">
        <v>1</v>
      </c>
      <c r="I155" s="198"/>
      <c r="J155" s="199">
        <f>ROUND(I155*H155,2)</f>
        <v>0</v>
      </c>
      <c r="K155" s="195" t="s">
        <v>19</v>
      </c>
      <c r="L155" s="40"/>
      <c r="M155" s="200" t="s">
        <v>19</v>
      </c>
      <c r="N155" s="201" t="s">
        <v>42</v>
      </c>
      <c r="O155" s="65"/>
      <c r="P155" s="202">
        <f>O155*H155</f>
        <v>0</v>
      </c>
      <c r="Q155" s="202">
        <v>0</v>
      </c>
      <c r="R155" s="202">
        <f>Q155*H155</f>
        <v>0</v>
      </c>
      <c r="S155" s="202">
        <v>0</v>
      </c>
      <c r="T155" s="203">
        <f>S155*H155</f>
        <v>0</v>
      </c>
      <c r="U155" s="35"/>
      <c r="V155" s="35"/>
      <c r="W155" s="35"/>
      <c r="X155" s="35"/>
      <c r="Y155" s="35"/>
      <c r="Z155" s="35"/>
      <c r="AA155" s="35"/>
      <c r="AB155" s="35"/>
      <c r="AC155" s="35"/>
      <c r="AD155" s="35"/>
      <c r="AE155" s="35"/>
      <c r="AR155" s="204" t="s">
        <v>169</v>
      </c>
      <c r="AT155" s="204" t="s">
        <v>164</v>
      </c>
      <c r="AU155" s="204" t="s">
        <v>80</v>
      </c>
      <c r="AY155" s="18" t="s">
        <v>162</v>
      </c>
      <c r="BE155" s="205">
        <f>IF(N155="základní",J155,0)</f>
        <v>0</v>
      </c>
      <c r="BF155" s="205">
        <f>IF(N155="snížená",J155,0)</f>
        <v>0</v>
      </c>
      <c r="BG155" s="205">
        <f>IF(N155="zákl. přenesená",J155,0)</f>
        <v>0</v>
      </c>
      <c r="BH155" s="205">
        <f>IF(N155="sníž. přenesená",J155,0)</f>
        <v>0</v>
      </c>
      <c r="BI155" s="205">
        <f>IF(N155="nulová",J155,0)</f>
        <v>0</v>
      </c>
      <c r="BJ155" s="18" t="s">
        <v>78</v>
      </c>
      <c r="BK155" s="205">
        <f>ROUND(I155*H155,2)</f>
        <v>0</v>
      </c>
      <c r="BL155" s="18" t="s">
        <v>169</v>
      </c>
      <c r="BM155" s="204" t="s">
        <v>476</v>
      </c>
    </row>
    <row r="156" spans="1:65" s="2" customFormat="1" ht="19.5">
      <c r="A156" s="35"/>
      <c r="B156" s="36"/>
      <c r="C156" s="37"/>
      <c r="D156" s="206" t="s">
        <v>264</v>
      </c>
      <c r="E156" s="37"/>
      <c r="F156" s="207" t="s">
        <v>4020</v>
      </c>
      <c r="G156" s="37"/>
      <c r="H156" s="37"/>
      <c r="I156" s="116"/>
      <c r="J156" s="37"/>
      <c r="K156" s="37"/>
      <c r="L156" s="40"/>
      <c r="M156" s="208"/>
      <c r="N156" s="209"/>
      <c r="O156" s="65"/>
      <c r="P156" s="65"/>
      <c r="Q156" s="65"/>
      <c r="R156" s="65"/>
      <c r="S156" s="65"/>
      <c r="T156" s="66"/>
      <c r="U156" s="35"/>
      <c r="V156" s="35"/>
      <c r="W156" s="35"/>
      <c r="X156" s="35"/>
      <c r="Y156" s="35"/>
      <c r="Z156" s="35"/>
      <c r="AA156" s="35"/>
      <c r="AB156" s="35"/>
      <c r="AC156" s="35"/>
      <c r="AD156" s="35"/>
      <c r="AE156" s="35"/>
      <c r="AT156" s="18" t="s">
        <v>264</v>
      </c>
      <c r="AU156" s="18" t="s">
        <v>80</v>
      </c>
    </row>
    <row r="157" spans="1:65" s="12" customFormat="1" ht="22.9" customHeight="1">
      <c r="B157" s="177"/>
      <c r="C157" s="178"/>
      <c r="D157" s="179" t="s">
        <v>70</v>
      </c>
      <c r="E157" s="191" t="s">
        <v>4021</v>
      </c>
      <c r="F157" s="191" t="s">
        <v>4022</v>
      </c>
      <c r="G157" s="178"/>
      <c r="H157" s="178"/>
      <c r="I157" s="181"/>
      <c r="J157" s="192">
        <f>BK157</f>
        <v>0</v>
      </c>
      <c r="K157" s="178"/>
      <c r="L157" s="183"/>
      <c r="M157" s="184"/>
      <c r="N157" s="185"/>
      <c r="O157" s="185"/>
      <c r="P157" s="186">
        <f>SUM(P158:P159)</f>
        <v>0</v>
      </c>
      <c r="Q157" s="185"/>
      <c r="R157" s="186">
        <f>SUM(R158:R159)</f>
        <v>0</v>
      </c>
      <c r="S157" s="185"/>
      <c r="T157" s="187">
        <f>SUM(T158:T159)</f>
        <v>0</v>
      </c>
      <c r="AR157" s="188" t="s">
        <v>78</v>
      </c>
      <c r="AT157" s="189" t="s">
        <v>70</v>
      </c>
      <c r="AU157" s="189" t="s">
        <v>78</v>
      </c>
      <c r="AY157" s="188" t="s">
        <v>162</v>
      </c>
      <c r="BK157" s="190">
        <f>SUM(BK158:BK159)</f>
        <v>0</v>
      </c>
    </row>
    <row r="158" spans="1:65" s="2" customFormat="1" ht="16.5" customHeight="1">
      <c r="A158" s="35"/>
      <c r="B158" s="36"/>
      <c r="C158" s="193" t="s">
        <v>325</v>
      </c>
      <c r="D158" s="193" t="s">
        <v>164</v>
      </c>
      <c r="E158" s="194" t="s">
        <v>2965</v>
      </c>
      <c r="F158" s="195" t="s">
        <v>4025</v>
      </c>
      <c r="G158" s="196" t="s">
        <v>2204</v>
      </c>
      <c r="H158" s="197">
        <v>1</v>
      </c>
      <c r="I158" s="198"/>
      <c r="J158" s="199">
        <f>ROUND(I158*H158,2)</f>
        <v>0</v>
      </c>
      <c r="K158" s="195" t="s">
        <v>19</v>
      </c>
      <c r="L158" s="40"/>
      <c r="M158" s="200" t="s">
        <v>19</v>
      </c>
      <c r="N158" s="201" t="s">
        <v>42</v>
      </c>
      <c r="O158" s="65"/>
      <c r="P158" s="202">
        <f>O158*H158</f>
        <v>0</v>
      </c>
      <c r="Q158" s="202">
        <v>0</v>
      </c>
      <c r="R158" s="202">
        <f>Q158*H158</f>
        <v>0</v>
      </c>
      <c r="S158" s="202">
        <v>0</v>
      </c>
      <c r="T158" s="203">
        <f>S158*H158</f>
        <v>0</v>
      </c>
      <c r="U158" s="35"/>
      <c r="V158" s="35"/>
      <c r="W158" s="35"/>
      <c r="X158" s="35"/>
      <c r="Y158" s="35"/>
      <c r="Z158" s="35"/>
      <c r="AA158" s="35"/>
      <c r="AB158" s="35"/>
      <c r="AC158" s="35"/>
      <c r="AD158" s="35"/>
      <c r="AE158" s="35"/>
      <c r="AR158" s="204" t="s">
        <v>169</v>
      </c>
      <c r="AT158" s="204" t="s">
        <v>164</v>
      </c>
      <c r="AU158" s="204" t="s">
        <v>80</v>
      </c>
      <c r="AY158" s="18" t="s">
        <v>162</v>
      </c>
      <c r="BE158" s="205">
        <f>IF(N158="základní",J158,0)</f>
        <v>0</v>
      </c>
      <c r="BF158" s="205">
        <f>IF(N158="snížená",J158,0)</f>
        <v>0</v>
      </c>
      <c r="BG158" s="205">
        <f>IF(N158="zákl. přenesená",J158,0)</f>
        <v>0</v>
      </c>
      <c r="BH158" s="205">
        <f>IF(N158="sníž. přenesená",J158,0)</f>
        <v>0</v>
      </c>
      <c r="BI158" s="205">
        <f>IF(N158="nulová",J158,0)</f>
        <v>0</v>
      </c>
      <c r="BJ158" s="18" t="s">
        <v>78</v>
      </c>
      <c r="BK158" s="205">
        <f>ROUND(I158*H158,2)</f>
        <v>0</v>
      </c>
      <c r="BL158" s="18" t="s">
        <v>169</v>
      </c>
      <c r="BM158" s="204" t="s">
        <v>483</v>
      </c>
    </row>
    <row r="159" spans="1:65" s="2" customFormat="1" ht="16.5" customHeight="1">
      <c r="A159" s="35"/>
      <c r="B159" s="36"/>
      <c r="C159" s="193" t="s">
        <v>332</v>
      </c>
      <c r="D159" s="193" t="s">
        <v>164</v>
      </c>
      <c r="E159" s="194" t="s">
        <v>2967</v>
      </c>
      <c r="F159" s="195" t="s">
        <v>4027</v>
      </c>
      <c r="G159" s="196" t="s">
        <v>2204</v>
      </c>
      <c r="H159" s="197">
        <v>1</v>
      </c>
      <c r="I159" s="198"/>
      <c r="J159" s="199">
        <f>ROUND(I159*H159,2)</f>
        <v>0</v>
      </c>
      <c r="K159" s="195" t="s">
        <v>19</v>
      </c>
      <c r="L159" s="40"/>
      <c r="M159" s="200" t="s">
        <v>19</v>
      </c>
      <c r="N159" s="201" t="s">
        <v>42</v>
      </c>
      <c r="O159" s="65"/>
      <c r="P159" s="202">
        <f>O159*H159</f>
        <v>0</v>
      </c>
      <c r="Q159" s="202">
        <v>0</v>
      </c>
      <c r="R159" s="202">
        <f>Q159*H159</f>
        <v>0</v>
      </c>
      <c r="S159" s="202">
        <v>0</v>
      </c>
      <c r="T159" s="203">
        <f>S159*H159</f>
        <v>0</v>
      </c>
      <c r="U159" s="35"/>
      <c r="V159" s="35"/>
      <c r="W159" s="35"/>
      <c r="X159" s="35"/>
      <c r="Y159" s="35"/>
      <c r="Z159" s="35"/>
      <c r="AA159" s="35"/>
      <c r="AB159" s="35"/>
      <c r="AC159" s="35"/>
      <c r="AD159" s="35"/>
      <c r="AE159" s="35"/>
      <c r="AR159" s="204" t="s">
        <v>169</v>
      </c>
      <c r="AT159" s="204" t="s">
        <v>164</v>
      </c>
      <c r="AU159" s="204" t="s">
        <v>80</v>
      </c>
      <c r="AY159" s="18" t="s">
        <v>162</v>
      </c>
      <c r="BE159" s="205">
        <f>IF(N159="základní",J159,0)</f>
        <v>0</v>
      </c>
      <c r="BF159" s="205">
        <f>IF(N159="snížená",J159,0)</f>
        <v>0</v>
      </c>
      <c r="BG159" s="205">
        <f>IF(N159="zákl. přenesená",J159,0)</f>
        <v>0</v>
      </c>
      <c r="BH159" s="205">
        <f>IF(N159="sníž. přenesená",J159,0)</f>
        <v>0</v>
      </c>
      <c r="BI159" s="205">
        <f>IF(N159="nulová",J159,0)</f>
        <v>0</v>
      </c>
      <c r="BJ159" s="18" t="s">
        <v>78</v>
      </c>
      <c r="BK159" s="205">
        <f>ROUND(I159*H159,2)</f>
        <v>0</v>
      </c>
      <c r="BL159" s="18" t="s">
        <v>169</v>
      </c>
      <c r="BM159" s="204" t="s">
        <v>491</v>
      </c>
    </row>
    <row r="160" spans="1:65" s="12" customFormat="1" ht="22.9" customHeight="1">
      <c r="B160" s="177"/>
      <c r="C160" s="178"/>
      <c r="D160" s="179" t="s">
        <v>70</v>
      </c>
      <c r="E160" s="191" t="s">
        <v>4053</v>
      </c>
      <c r="F160" s="191" t="s">
        <v>4054</v>
      </c>
      <c r="G160" s="178"/>
      <c r="H160" s="178"/>
      <c r="I160" s="181"/>
      <c r="J160" s="192">
        <f>BK160</f>
        <v>0</v>
      </c>
      <c r="K160" s="178"/>
      <c r="L160" s="183"/>
      <c r="M160" s="184"/>
      <c r="N160" s="185"/>
      <c r="O160" s="185"/>
      <c r="P160" s="186">
        <f>SUM(P161:P162)</f>
        <v>0</v>
      </c>
      <c r="Q160" s="185"/>
      <c r="R160" s="186">
        <f>SUM(R161:R162)</f>
        <v>0</v>
      </c>
      <c r="S160" s="185"/>
      <c r="T160" s="187">
        <f>SUM(T161:T162)</f>
        <v>0</v>
      </c>
      <c r="AR160" s="188" t="s">
        <v>78</v>
      </c>
      <c r="AT160" s="189" t="s">
        <v>70</v>
      </c>
      <c r="AU160" s="189" t="s">
        <v>78</v>
      </c>
      <c r="AY160" s="188" t="s">
        <v>162</v>
      </c>
      <c r="BK160" s="190">
        <f>SUM(BK161:BK162)</f>
        <v>0</v>
      </c>
    </row>
    <row r="161" spans="1:65" s="2" customFormat="1" ht="16.5" customHeight="1">
      <c r="A161" s="35"/>
      <c r="B161" s="36"/>
      <c r="C161" s="193" t="s">
        <v>338</v>
      </c>
      <c r="D161" s="193" t="s">
        <v>164</v>
      </c>
      <c r="E161" s="194" t="s">
        <v>2969</v>
      </c>
      <c r="F161" s="195" t="s">
        <v>4046</v>
      </c>
      <c r="G161" s="196" t="s">
        <v>2204</v>
      </c>
      <c r="H161" s="197">
        <v>1</v>
      </c>
      <c r="I161" s="198"/>
      <c r="J161" s="199">
        <f>ROUND(I161*H161,2)</f>
        <v>0</v>
      </c>
      <c r="K161" s="195" t="s">
        <v>19</v>
      </c>
      <c r="L161" s="40"/>
      <c r="M161" s="200" t="s">
        <v>19</v>
      </c>
      <c r="N161" s="201" t="s">
        <v>42</v>
      </c>
      <c r="O161" s="65"/>
      <c r="P161" s="202">
        <f>O161*H161</f>
        <v>0</v>
      </c>
      <c r="Q161" s="202">
        <v>0</v>
      </c>
      <c r="R161" s="202">
        <f>Q161*H161</f>
        <v>0</v>
      </c>
      <c r="S161" s="202">
        <v>0</v>
      </c>
      <c r="T161" s="203">
        <f>S161*H161</f>
        <v>0</v>
      </c>
      <c r="U161" s="35"/>
      <c r="V161" s="35"/>
      <c r="W161" s="35"/>
      <c r="X161" s="35"/>
      <c r="Y161" s="35"/>
      <c r="Z161" s="35"/>
      <c r="AA161" s="35"/>
      <c r="AB161" s="35"/>
      <c r="AC161" s="35"/>
      <c r="AD161" s="35"/>
      <c r="AE161" s="35"/>
      <c r="AR161" s="204" t="s">
        <v>169</v>
      </c>
      <c r="AT161" s="204" t="s">
        <v>164</v>
      </c>
      <c r="AU161" s="204" t="s">
        <v>80</v>
      </c>
      <c r="AY161" s="18" t="s">
        <v>162</v>
      </c>
      <c r="BE161" s="205">
        <f>IF(N161="základní",J161,0)</f>
        <v>0</v>
      </c>
      <c r="BF161" s="205">
        <f>IF(N161="snížená",J161,0)</f>
        <v>0</v>
      </c>
      <c r="BG161" s="205">
        <f>IF(N161="zákl. přenesená",J161,0)</f>
        <v>0</v>
      </c>
      <c r="BH161" s="205">
        <f>IF(N161="sníž. přenesená",J161,0)</f>
        <v>0</v>
      </c>
      <c r="BI161" s="205">
        <f>IF(N161="nulová",J161,0)</f>
        <v>0</v>
      </c>
      <c r="BJ161" s="18" t="s">
        <v>78</v>
      </c>
      <c r="BK161" s="205">
        <f>ROUND(I161*H161,2)</f>
        <v>0</v>
      </c>
      <c r="BL161" s="18" t="s">
        <v>169</v>
      </c>
      <c r="BM161" s="204" t="s">
        <v>499</v>
      </c>
    </row>
    <row r="162" spans="1:65" s="2" customFormat="1" ht="19.5">
      <c r="A162" s="35"/>
      <c r="B162" s="36"/>
      <c r="C162" s="37"/>
      <c r="D162" s="206" t="s">
        <v>264</v>
      </c>
      <c r="E162" s="37"/>
      <c r="F162" s="207" t="s">
        <v>4020</v>
      </c>
      <c r="G162" s="37"/>
      <c r="H162" s="37"/>
      <c r="I162" s="116"/>
      <c r="J162" s="37"/>
      <c r="K162" s="37"/>
      <c r="L162" s="40"/>
      <c r="M162" s="208"/>
      <c r="N162" s="209"/>
      <c r="O162" s="65"/>
      <c r="P162" s="65"/>
      <c r="Q162" s="65"/>
      <c r="R162" s="65"/>
      <c r="S162" s="65"/>
      <c r="T162" s="66"/>
      <c r="U162" s="35"/>
      <c r="V162" s="35"/>
      <c r="W162" s="35"/>
      <c r="X162" s="35"/>
      <c r="Y162" s="35"/>
      <c r="Z162" s="35"/>
      <c r="AA162" s="35"/>
      <c r="AB162" s="35"/>
      <c r="AC162" s="35"/>
      <c r="AD162" s="35"/>
      <c r="AE162" s="35"/>
      <c r="AT162" s="18" t="s">
        <v>264</v>
      </c>
      <c r="AU162" s="18" t="s">
        <v>80</v>
      </c>
    </row>
    <row r="163" spans="1:65" s="12" customFormat="1" ht="22.9" customHeight="1">
      <c r="B163" s="177"/>
      <c r="C163" s="178"/>
      <c r="D163" s="179" t="s">
        <v>70</v>
      </c>
      <c r="E163" s="191" t="s">
        <v>4021</v>
      </c>
      <c r="F163" s="191" t="s">
        <v>4022</v>
      </c>
      <c r="G163" s="178"/>
      <c r="H163" s="178"/>
      <c r="I163" s="181"/>
      <c r="J163" s="192">
        <f>BK163</f>
        <v>0</v>
      </c>
      <c r="K163" s="178"/>
      <c r="L163" s="183"/>
      <c r="M163" s="184"/>
      <c r="N163" s="185"/>
      <c r="O163" s="185"/>
      <c r="P163" s="186">
        <f>SUM(P164:P165)</f>
        <v>0</v>
      </c>
      <c r="Q163" s="185"/>
      <c r="R163" s="186">
        <f>SUM(R164:R165)</f>
        <v>0</v>
      </c>
      <c r="S163" s="185"/>
      <c r="T163" s="187">
        <f>SUM(T164:T165)</f>
        <v>0</v>
      </c>
      <c r="AR163" s="188" t="s">
        <v>78</v>
      </c>
      <c r="AT163" s="189" t="s">
        <v>70</v>
      </c>
      <c r="AU163" s="189" t="s">
        <v>78</v>
      </c>
      <c r="AY163" s="188" t="s">
        <v>162</v>
      </c>
      <c r="BK163" s="190">
        <f>SUM(BK164:BK165)</f>
        <v>0</v>
      </c>
    </row>
    <row r="164" spans="1:65" s="2" customFormat="1" ht="16.5" customHeight="1">
      <c r="A164" s="35"/>
      <c r="B164" s="36"/>
      <c r="C164" s="193" t="s">
        <v>344</v>
      </c>
      <c r="D164" s="193" t="s">
        <v>164</v>
      </c>
      <c r="E164" s="194" t="s">
        <v>2971</v>
      </c>
      <c r="F164" s="195" t="s">
        <v>4027</v>
      </c>
      <c r="G164" s="196" t="s">
        <v>2204</v>
      </c>
      <c r="H164" s="197">
        <v>1</v>
      </c>
      <c r="I164" s="198"/>
      <c r="J164" s="199">
        <f>ROUND(I164*H164,2)</f>
        <v>0</v>
      </c>
      <c r="K164" s="195" t="s">
        <v>19</v>
      </c>
      <c r="L164" s="40"/>
      <c r="M164" s="200" t="s">
        <v>19</v>
      </c>
      <c r="N164" s="201" t="s">
        <v>42</v>
      </c>
      <c r="O164" s="65"/>
      <c r="P164" s="202">
        <f>O164*H164</f>
        <v>0</v>
      </c>
      <c r="Q164" s="202">
        <v>0</v>
      </c>
      <c r="R164" s="202">
        <f>Q164*H164</f>
        <v>0</v>
      </c>
      <c r="S164" s="202">
        <v>0</v>
      </c>
      <c r="T164" s="203">
        <f>S164*H164</f>
        <v>0</v>
      </c>
      <c r="U164" s="35"/>
      <c r="V164" s="35"/>
      <c r="W164" s="35"/>
      <c r="X164" s="35"/>
      <c r="Y164" s="35"/>
      <c r="Z164" s="35"/>
      <c r="AA164" s="35"/>
      <c r="AB164" s="35"/>
      <c r="AC164" s="35"/>
      <c r="AD164" s="35"/>
      <c r="AE164" s="35"/>
      <c r="AR164" s="204" t="s">
        <v>169</v>
      </c>
      <c r="AT164" s="204" t="s">
        <v>164</v>
      </c>
      <c r="AU164" s="204" t="s">
        <v>80</v>
      </c>
      <c r="AY164" s="18" t="s">
        <v>162</v>
      </c>
      <c r="BE164" s="205">
        <f>IF(N164="základní",J164,0)</f>
        <v>0</v>
      </c>
      <c r="BF164" s="205">
        <f>IF(N164="snížená",J164,0)</f>
        <v>0</v>
      </c>
      <c r="BG164" s="205">
        <f>IF(N164="zákl. přenesená",J164,0)</f>
        <v>0</v>
      </c>
      <c r="BH164" s="205">
        <f>IF(N164="sníž. přenesená",J164,0)</f>
        <v>0</v>
      </c>
      <c r="BI164" s="205">
        <f>IF(N164="nulová",J164,0)</f>
        <v>0</v>
      </c>
      <c r="BJ164" s="18" t="s">
        <v>78</v>
      </c>
      <c r="BK164" s="205">
        <f>ROUND(I164*H164,2)</f>
        <v>0</v>
      </c>
      <c r="BL164" s="18" t="s">
        <v>169</v>
      </c>
      <c r="BM164" s="204" t="s">
        <v>510</v>
      </c>
    </row>
    <row r="165" spans="1:65" s="2" customFormat="1" ht="16.5" customHeight="1">
      <c r="A165" s="35"/>
      <c r="B165" s="36"/>
      <c r="C165" s="193" t="s">
        <v>350</v>
      </c>
      <c r="D165" s="193" t="s">
        <v>164</v>
      </c>
      <c r="E165" s="194" t="s">
        <v>2973</v>
      </c>
      <c r="F165" s="195" t="s">
        <v>4055</v>
      </c>
      <c r="G165" s="196" t="s">
        <v>2204</v>
      </c>
      <c r="H165" s="197">
        <v>1</v>
      </c>
      <c r="I165" s="198"/>
      <c r="J165" s="199">
        <f>ROUND(I165*H165,2)</f>
        <v>0</v>
      </c>
      <c r="K165" s="195" t="s">
        <v>19</v>
      </c>
      <c r="L165" s="40"/>
      <c r="M165" s="200" t="s">
        <v>19</v>
      </c>
      <c r="N165" s="201" t="s">
        <v>42</v>
      </c>
      <c r="O165" s="65"/>
      <c r="P165" s="202">
        <f>O165*H165</f>
        <v>0</v>
      </c>
      <c r="Q165" s="202">
        <v>0</v>
      </c>
      <c r="R165" s="202">
        <f>Q165*H165</f>
        <v>0</v>
      </c>
      <c r="S165" s="202">
        <v>0</v>
      </c>
      <c r="T165" s="203">
        <f>S165*H165</f>
        <v>0</v>
      </c>
      <c r="U165" s="35"/>
      <c r="V165" s="35"/>
      <c r="W165" s="35"/>
      <c r="X165" s="35"/>
      <c r="Y165" s="35"/>
      <c r="Z165" s="35"/>
      <c r="AA165" s="35"/>
      <c r="AB165" s="35"/>
      <c r="AC165" s="35"/>
      <c r="AD165" s="35"/>
      <c r="AE165" s="35"/>
      <c r="AR165" s="204" t="s">
        <v>169</v>
      </c>
      <c r="AT165" s="204" t="s">
        <v>164</v>
      </c>
      <c r="AU165" s="204" t="s">
        <v>80</v>
      </c>
      <c r="AY165" s="18" t="s">
        <v>162</v>
      </c>
      <c r="BE165" s="205">
        <f>IF(N165="základní",J165,0)</f>
        <v>0</v>
      </c>
      <c r="BF165" s="205">
        <f>IF(N165="snížená",J165,0)</f>
        <v>0</v>
      </c>
      <c r="BG165" s="205">
        <f>IF(N165="zákl. přenesená",J165,0)</f>
        <v>0</v>
      </c>
      <c r="BH165" s="205">
        <f>IF(N165="sníž. přenesená",J165,0)</f>
        <v>0</v>
      </c>
      <c r="BI165" s="205">
        <f>IF(N165="nulová",J165,0)</f>
        <v>0</v>
      </c>
      <c r="BJ165" s="18" t="s">
        <v>78</v>
      </c>
      <c r="BK165" s="205">
        <f>ROUND(I165*H165,2)</f>
        <v>0</v>
      </c>
      <c r="BL165" s="18" t="s">
        <v>169</v>
      </c>
      <c r="BM165" s="204" t="s">
        <v>520</v>
      </c>
    </row>
    <row r="166" spans="1:65" s="12" customFormat="1" ht="25.9" customHeight="1">
      <c r="B166" s="177"/>
      <c r="C166" s="178"/>
      <c r="D166" s="179" t="s">
        <v>70</v>
      </c>
      <c r="E166" s="180" t="s">
        <v>2608</v>
      </c>
      <c r="F166" s="180" t="s">
        <v>4056</v>
      </c>
      <c r="G166" s="178"/>
      <c r="H166" s="178"/>
      <c r="I166" s="181"/>
      <c r="J166" s="182">
        <f>BK166</f>
        <v>0</v>
      </c>
      <c r="K166" s="178"/>
      <c r="L166" s="183"/>
      <c r="M166" s="184"/>
      <c r="N166" s="185"/>
      <c r="O166" s="185"/>
      <c r="P166" s="186">
        <f>SUM(P167:P197)</f>
        <v>0</v>
      </c>
      <c r="Q166" s="185"/>
      <c r="R166" s="186">
        <f>SUM(R167:R197)</f>
        <v>0</v>
      </c>
      <c r="S166" s="185"/>
      <c r="T166" s="187">
        <f>SUM(T167:T197)</f>
        <v>0</v>
      </c>
      <c r="AR166" s="188" t="s">
        <v>78</v>
      </c>
      <c r="AT166" s="189" t="s">
        <v>70</v>
      </c>
      <c r="AU166" s="189" t="s">
        <v>71</v>
      </c>
      <c r="AY166" s="188" t="s">
        <v>162</v>
      </c>
      <c r="BK166" s="190">
        <f>SUM(BK167:BK197)</f>
        <v>0</v>
      </c>
    </row>
    <row r="167" spans="1:65" s="2" customFormat="1" ht="16.5" customHeight="1">
      <c r="A167" s="35"/>
      <c r="B167" s="36"/>
      <c r="C167" s="193" t="s">
        <v>355</v>
      </c>
      <c r="D167" s="193" t="s">
        <v>164</v>
      </c>
      <c r="E167" s="194" t="s">
        <v>2610</v>
      </c>
      <c r="F167" s="195" t="s">
        <v>4057</v>
      </c>
      <c r="G167" s="196" t="s">
        <v>2204</v>
      </c>
      <c r="H167" s="197">
        <v>57</v>
      </c>
      <c r="I167" s="198"/>
      <c r="J167" s="199">
        <f t="shared" ref="J167:J197" si="10">ROUND(I167*H167,2)</f>
        <v>0</v>
      </c>
      <c r="K167" s="195" t="s">
        <v>19</v>
      </c>
      <c r="L167" s="40"/>
      <c r="M167" s="200" t="s">
        <v>19</v>
      </c>
      <c r="N167" s="201" t="s">
        <v>42</v>
      </c>
      <c r="O167" s="65"/>
      <c r="P167" s="202">
        <f t="shared" ref="P167:P197" si="11">O167*H167</f>
        <v>0</v>
      </c>
      <c r="Q167" s="202">
        <v>0</v>
      </c>
      <c r="R167" s="202">
        <f t="shared" ref="R167:R197" si="12">Q167*H167</f>
        <v>0</v>
      </c>
      <c r="S167" s="202">
        <v>0</v>
      </c>
      <c r="T167" s="203">
        <f t="shared" ref="T167:T197" si="13">S167*H167</f>
        <v>0</v>
      </c>
      <c r="U167" s="35"/>
      <c r="V167" s="35"/>
      <c r="W167" s="35"/>
      <c r="X167" s="35"/>
      <c r="Y167" s="35"/>
      <c r="Z167" s="35"/>
      <c r="AA167" s="35"/>
      <c r="AB167" s="35"/>
      <c r="AC167" s="35"/>
      <c r="AD167" s="35"/>
      <c r="AE167" s="35"/>
      <c r="AR167" s="204" t="s">
        <v>169</v>
      </c>
      <c r="AT167" s="204" t="s">
        <v>164</v>
      </c>
      <c r="AU167" s="204" t="s">
        <v>78</v>
      </c>
      <c r="AY167" s="18" t="s">
        <v>162</v>
      </c>
      <c r="BE167" s="205">
        <f t="shared" ref="BE167:BE197" si="14">IF(N167="základní",J167,0)</f>
        <v>0</v>
      </c>
      <c r="BF167" s="205">
        <f t="shared" ref="BF167:BF197" si="15">IF(N167="snížená",J167,0)</f>
        <v>0</v>
      </c>
      <c r="BG167" s="205">
        <f t="shared" ref="BG167:BG197" si="16">IF(N167="zákl. přenesená",J167,0)</f>
        <v>0</v>
      </c>
      <c r="BH167" s="205">
        <f t="shared" ref="BH167:BH197" si="17">IF(N167="sníž. přenesená",J167,0)</f>
        <v>0</v>
      </c>
      <c r="BI167" s="205">
        <f t="shared" ref="BI167:BI197" si="18">IF(N167="nulová",J167,0)</f>
        <v>0</v>
      </c>
      <c r="BJ167" s="18" t="s">
        <v>78</v>
      </c>
      <c r="BK167" s="205">
        <f t="shared" ref="BK167:BK197" si="19">ROUND(I167*H167,2)</f>
        <v>0</v>
      </c>
      <c r="BL167" s="18" t="s">
        <v>169</v>
      </c>
      <c r="BM167" s="204" t="s">
        <v>531</v>
      </c>
    </row>
    <row r="168" spans="1:65" s="2" customFormat="1" ht="16.5" customHeight="1">
      <c r="A168" s="35"/>
      <c r="B168" s="36"/>
      <c r="C168" s="193" t="s">
        <v>360</v>
      </c>
      <c r="D168" s="193" t="s">
        <v>164</v>
      </c>
      <c r="E168" s="194" t="s">
        <v>2613</v>
      </c>
      <c r="F168" s="195" t="s">
        <v>4058</v>
      </c>
      <c r="G168" s="196" t="s">
        <v>2204</v>
      </c>
      <c r="H168" s="197">
        <v>1</v>
      </c>
      <c r="I168" s="198"/>
      <c r="J168" s="199">
        <f t="shared" si="10"/>
        <v>0</v>
      </c>
      <c r="K168" s="195" t="s">
        <v>19</v>
      </c>
      <c r="L168" s="40"/>
      <c r="M168" s="200" t="s">
        <v>19</v>
      </c>
      <c r="N168" s="201" t="s">
        <v>42</v>
      </c>
      <c r="O168" s="65"/>
      <c r="P168" s="202">
        <f t="shared" si="11"/>
        <v>0</v>
      </c>
      <c r="Q168" s="202">
        <v>0</v>
      </c>
      <c r="R168" s="202">
        <f t="shared" si="12"/>
        <v>0</v>
      </c>
      <c r="S168" s="202">
        <v>0</v>
      </c>
      <c r="T168" s="203">
        <f t="shared" si="13"/>
        <v>0</v>
      </c>
      <c r="U168" s="35"/>
      <c r="V168" s="35"/>
      <c r="W168" s="35"/>
      <c r="X168" s="35"/>
      <c r="Y168" s="35"/>
      <c r="Z168" s="35"/>
      <c r="AA168" s="35"/>
      <c r="AB168" s="35"/>
      <c r="AC168" s="35"/>
      <c r="AD168" s="35"/>
      <c r="AE168" s="35"/>
      <c r="AR168" s="204" t="s">
        <v>169</v>
      </c>
      <c r="AT168" s="204" t="s">
        <v>164</v>
      </c>
      <c r="AU168" s="204" t="s">
        <v>78</v>
      </c>
      <c r="AY168" s="18" t="s">
        <v>162</v>
      </c>
      <c r="BE168" s="205">
        <f t="shared" si="14"/>
        <v>0</v>
      </c>
      <c r="BF168" s="205">
        <f t="shared" si="15"/>
        <v>0</v>
      </c>
      <c r="BG168" s="205">
        <f t="shared" si="16"/>
        <v>0</v>
      </c>
      <c r="BH168" s="205">
        <f t="shared" si="17"/>
        <v>0</v>
      </c>
      <c r="BI168" s="205">
        <f t="shared" si="18"/>
        <v>0</v>
      </c>
      <c r="BJ168" s="18" t="s">
        <v>78</v>
      </c>
      <c r="BK168" s="205">
        <f t="shared" si="19"/>
        <v>0</v>
      </c>
      <c r="BL168" s="18" t="s">
        <v>169</v>
      </c>
      <c r="BM168" s="204" t="s">
        <v>547</v>
      </c>
    </row>
    <row r="169" spans="1:65" s="2" customFormat="1" ht="16.5" customHeight="1">
      <c r="A169" s="35"/>
      <c r="B169" s="36"/>
      <c r="C169" s="193" t="s">
        <v>365</v>
      </c>
      <c r="D169" s="193" t="s">
        <v>164</v>
      </c>
      <c r="E169" s="194" t="s">
        <v>2615</v>
      </c>
      <c r="F169" s="195" t="s">
        <v>4059</v>
      </c>
      <c r="G169" s="196" t="s">
        <v>2204</v>
      </c>
      <c r="H169" s="197">
        <v>7</v>
      </c>
      <c r="I169" s="198"/>
      <c r="J169" s="199">
        <f t="shared" si="10"/>
        <v>0</v>
      </c>
      <c r="K169" s="195" t="s">
        <v>19</v>
      </c>
      <c r="L169" s="40"/>
      <c r="M169" s="200" t="s">
        <v>19</v>
      </c>
      <c r="N169" s="201" t="s">
        <v>42</v>
      </c>
      <c r="O169" s="65"/>
      <c r="P169" s="202">
        <f t="shared" si="11"/>
        <v>0</v>
      </c>
      <c r="Q169" s="202">
        <v>0</v>
      </c>
      <c r="R169" s="202">
        <f t="shared" si="12"/>
        <v>0</v>
      </c>
      <c r="S169" s="202">
        <v>0</v>
      </c>
      <c r="T169" s="203">
        <f t="shared" si="13"/>
        <v>0</v>
      </c>
      <c r="U169" s="35"/>
      <c r="V169" s="35"/>
      <c r="W169" s="35"/>
      <c r="X169" s="35"/>
      <c r="Y169" s="35"/>
      <c r="Z169" s="35"/>
      <c r="AA169" s="35"/>
      <c r="AB169" s="35"/>
      <c r="AC169" s="35"/>
      <c r="AD169" s="35"/>
      <c r="AE169" s="35"/>
      <c r="AR169" s="204" t="s">
        <v>169</v>
      </c>
      <c r="AT169" s="204" t="s">
        <v>164</v>
      </c>
      <c r="AU169" s="204" t="s">
        <v>78</v>
      </c>
      <c r="AY169" s="18" t="s">
        <v>162</v>
      </c>
      <c r="BE169" s="205">
        <f t="shared" si="14"/>
        <v>0</v>
      </c>
      <c r="BF169" s="205">
        <f t="shared" si="15"/>
        <v>0</v>
      </c>
      <c r="BG169" s="205">
        <f t="shared" si="16"/>
        <v>0</v>
      </c>
      <c r="BH169" s="205">
        <f t="shared" si="17"/>
        <v>0</v>
      </c>
      <c r="BI169" s="205">
        <f t="shared" si="18"/>
        <v>0</v>
      </c>
      <c r="BJ169" s="18" t="s">
        <v>78</v>
      </c>
      <c r="BK169" s="205">
        <f t="shared" si="19"/>
        <v>0</v>
      </c>
      <c r="BL169" s="18" t="s">
        <v>169</v>
      </c>
      <c r="BM169" s="204" t="s">
        <v>559</v>
      </c>
    </row>
    <row r="170" spans="1:65" s="2" customFormat="1" ht="16.5" customHeight="1">
      <c r="A170" s="35"/>
      <c r="B170" s="36"/>
      <c r="C170" s="193" t="s">
        <v>370</v>
      </c>
      <c r="D170" s="193" t="s">
        <v>164</v>
      </c>
      <c r="E170" s="194" t="s">
        <v>2617</v>
      </c>
      <c r="F170" s="195" t="s">
        <v>4060</v>
      </c>
      <c r="G170" s="196" t="s">
        <v>2204</v>
      </c>
      <c r="H170" s="197">
        <v>15</v>
      </c>
      <c r="I170" s="198"/>
      <c r="J170" s="199">
        <f t="shared" si="10"/>
        <v>0</v>
      </c>
      <c r="K170" s="195" t="s">
        <v>19</v>
      </c>
      <c r="L170" s="40"/>
      <c r="M170" s="200" t="s">
        <v>19</v>
      </c>
      <c r="N170" s="201" t="s">
        <v>42</v>
      </c>
      <c r="O170" s="65"/>
      <c r="P170" s="202">
        <f t="shared" si="11"/>
        <v>0</v>
      </c>
      <c r="Q170" s="202">
        <v>0</v>
      </c>
      <c r="R170" s="202">
        <f t="shared" si="12"/>
        <v>0</v>
      </c>
      <c r="S170" s="202">
        <v>0</v>
      </c>
      <c r="T170" s="203">
        <f t="shared" si="13"/>
        <v>0</v>
      </c>
      <c r="U170" s="35"/>
      <c r="V170" s="35"/>
      <c r="W170" s="35"/>
      <c r="X170" s="35"/>
      <c r="Y170" s="35"/>
      <c r="Z170" s="35"/>
      <c r="AA170" s="35"/>
      <c r="AB170" s="35"/>
      <c r="AC170" s="35"/>
      <c r="AD170" s="35"/>
      <c r="AE170" s="35"/>
      <c r="AR170" s="204" t="s">
        <v>169</v>
      </c>
      <c r="AT170" s="204" t="s">
        <v>164</v>
      </c>
      <c r="AU170" s="204" t="s">
        <v>78</v>
      </c>
      <c r="AY170" s="18" t="s">
        <v>162</v>
      </c>
      <c r="BE170" s="205">
        <f t="shared" si="14"/>
        <v>0</v>
      </c>
      <c r="BF170" s="205">
        <f t="shared" si="15"/>
        <v>0</v>
      </c>
      <c r="BG170" s="205">
        <f t="shared" si="16"/>
        <v>0</v>
      </c>
      <c r="BH170" s="205">
        <f t="shared" si="17"/>
        <v>0</v>
      </c>
      <c r="BI170" s="205">
        <f t="shared" si="18"/>
        <v>0</v>
      </c>
      <c r="BJ170" s="18" t="s">
        <v>78</v>
      </c>
      <c r="BK170" s="205">
        <f t="shared" si="19"/>
        <v>0</v>
      </c>
      <c r="BL170" s="18" t="s">
        <v>169</v>
      </c>
      <c r="BM170" s="204" t="s">
        <v>578</v>
      </c>
    </row>
    <row r="171" spans="1:65" s="2" customFormat="1" ht="16.5" customHeight="1">
      <c r="A171" s="35"/>
      <c r="B171" s="36"/>
      <c r="C171" s="193" t="s">
        <v>376</v>
      </c>
      <c r="D171" s="193" t="s">
        <v>164</v>
      </c>
      <c r="E171" s="194" t="s">
        <v>2619</v>
      </c>
      <c r="F171" s="195" t="s">
        <v>4061</v>
      </c>
      <c r="G171" s="196" t="s">
        <v>2204</v>
      </c>
      <c r="H171" s="197">
        <v>13</v>
      </c>
      <c r="I171" s="198"/>
      <c r="J171" s="199">
        <f t="shared" si="10"/>
        <v>0</v>
      </c>
      <c r="K171" s="195" t="s">
        <v>19</v>
      </c>
      <c r="L171" s="40"/>
      <c r="M171" s="200" t="s">
        <v>19</v>
      </c>
      <c r="N171" s="201" t="s">
        <v>42</v>
      </c>
      <c r="O171" s="65"/>
      <c r="P171" s="202">
        <f t="shared" si="11"/>
        <v>0</v>
      </c>
      <c r="Q171" s="202">
        <v>0</v>
      </c>
      <c r="R171" s="202">
        <f t="shared" si="12"/>
        <v>0</v>
      </c>
      <c r="S171" s="202">
        <v>0</v>
      </c>
      <c r="T171" s="203">
        <f t="shared" si="13"/>
        <v>0</v>
      </c>
      <c r="U171" s="35"/>
      <c r="V171" s="35"/>
      <c r="W171" s="35"/>
      <c r="X171" s="35"/>
      <c r="Y171" s="35"/>
      <c r="Z171" s="35"/>
      <c r="AA171" s="35"/>
      <c r="AB171" s="35"/>
      <c r="AC171" s="35"/>
      <c r="AD171" s="35"/>
      <c r="AE171" s="35"/>
      <c r="AR171" s="204" t="s">
        <v>169</v>
      </c>
      <c r="AT171" s="204" t="s">
        <v>164</v>
      </c>
      <c r="AU171" s="204" t="s">
        <v>78</v>
      </c>
      <c r="AY171" s="18" t="s">
        <v>162</v>
      </c>
      <c r="BE171" s="205">
        <f t="shared" si="14"/>
        <v>0</v>
      </c>
      <c r="BF171" s="205">
        <f t="shared" si="15"/>
        <v>0</v>
      </c>
      <c r="BG171" s="205">
        <f t="shared" si="16"/>
        <v>0</v>
      </c>
      <c r="BH171" s="205">
        <f t="shared" si="17"/>
        <v>0</v>
      </c>
      <c r="BI171" s="205">
        <f t="shared" si="18"/>
        <v>0</v>
      </c>
      <c r="BJ171" s="18" t="s">
        <v>78</v>
      </c>
      <c r="BK171" s="205">
        <f t="shared" si="19"/>
        <v>0</v>
      </c>
      <c r="BL171" s="18" t="s">
        <v>169</v>
      </c>
      <c r="BM171" s="204" t="s">
        <v>586</v>
      </c>
    </row>
    <row r="172" spans="1:65" s="2" customFormat="1" ht="16.5" customHeight="1">
      <c r="A172" s="35"/>
      <c r="B172" s="36"/>
      <c r="C172" s="193" t="s">
        <v>381</v>
      </c>
      <c r="D172" s="193" t="s">
        <v>164</v>
      </c>
      <c r="E172" s="194" t="s">
        <v>2621</v>
      </c>
      <c r="F172" s="195" t="s">
        <v>4062</v>
      </c>
      <c r="G172" s="196" t="s">
        <v>2204</v>
      </c>
      <c r="H172" s="197">
        <v>13</v>
      </c>
      <c r="I172" s="198"/>
      <c r="J172" s="199">
        <f t="shared" si="10"/>
        <v>0</v>
      </c>
      <c r="K172" s="195" t="s">
        <v>19</v>
      </c>
      <c r="L172" s="40"/>
      <c r="M172" s="200" t="s">
        <v>19</v>
      </c>
      <c r="N172" s="201" t="s">
        <v>42</v>
      </c>
      <c r="O172" s="65"/>
      <c r="P172" s="202">
        <f t="shared" si="11"/>
        <v>0</v>
      </c>
      <c r="Q172" s="202">
        <v>0</v>
      </c>
      <c r="R172" s="202">
        <f t="shared" si="12"/>
        <v>0</v>
      </c>
      <c r="S172" s="202">
        <v>0</v>
      </c>
      <c r="T172" s="203">
        <f t="shared" si="13"/>
        <v>0</v>
      </c>
      <c r="U172" s="35"/>
      <c r="V172" s="35"/>
      <c r="W172" s="35"/>
      <c r="X172" s="35"/>
      <c r="Y172" s="35"/>
      <c r="Z172" s="35"/>
      <c r="AA172" s="35"/>
      <c r="AB172" s="35"/>
      <c r="AC172" s="35"/>
      <c r="AD172" s="35"/>
      <c r="AE172" s="35"/>
      <c r="AR172" s="204" t="s">
        <v>169</v>
      </c>
      <c r="AT172" s="204" t="s">
        <v>164</v>
      </c>
      <c r="AU172" s="204" t="s">
        <v>78</v>
      </c>
      <c r="AY172" s="18" t="s">
        <v>162</v>
      </c>
      <c r="BE172" s="205">
        <f t="shared" si="14"/>
        <v>0</v>
      </c>
      <c r="BF172" s="205">
        <f t="shared" si="15"/>
        <v>0</v>
      </c>
      <c r="BG172" s="205">
        <f t="shared" si="16"/>
        <v>0</v>
      </c>
      <c r="BH172" s="205">
        <f t="shared" si="17"/>
        <v>0</v>
      </c>
      <c r="BI172" s="205">
        <f t="shared" si="18"/>
        <v>0</v>
      </c>
      <c r="BJ172" s="18" t="s">
        <v>78</v>
      </c>
      <c r="BK172" s="205">
        <f t="shared" si="19"/>
        <v>0</v>
      </c>
      <c r="BL172" s="18" t="s">
        <v>169</v>
      </c>
      <c r="BM172" s="204" t="s">
        <v>596</v>
      </c>
    </row>
    <row r="173" spans="1:65" s="2" customFormat="1" ht="16.5" customHeight="1">
      <c r="A173" s="35"/>
      <c r="B173" s="36"/>
      <c r="C173" s="193" t="s">
        <v>386</v>
      </c>
      <c r="D173" s="193" t="s">
        <v>164</v>
      </c>
      <c r="E173" s="194" t="s">
        <v>2624</v>
      </c>
      <c r="F173" s="195" t="s">
        <v>4063</v>
      </c>
      <c r="G173" s="196" t="s">
        <v>2204</v>
      </c>
      <c r="H173" s="197">
        <v>13</v>
      </c>
      <c r="I173" s="198"/>
      <c r="J173" s="199">
        <f t="shared" si="10"/>
        <v>0</v>
      </c>
      <c r="K173" s="195" t="s">
        <v>19</v>
      </c>
      <c r="L173" s="40"/>
      <c r="M173" s="200" t="s">
        <v>19</v>
      </c>
      <c r="N173" s="201" t="s">
        <v>42</v>
      </c>
      <c r="O173" s="65"/>
      <c r="P173" s="202">
        <f t="shared" si="11"/>
        <v>0</v>
      </c>
      <c r="Q173" s="202">
        <v>0</v>
      </c>
      <c r="R173" s="202">
        <f t="shared" si="12"/>
        <v>0</v>
      </c>
      <c r="S173" s="202">
        <v>0</v>
      </c>
      <c r="T173" s="203">
        <f t="shared" si="13"/>
        <v>0</v>
      </c>
      <c r="U173" s="35"/>
      <c r="V173" s="35"/>
      <c r="W173" s="35"/>
      <c r="X173" s="35"/>
      <c r="Y173" s="35"/>
      <c r="Z173" s="35"/>
      <c r="AA173" s="35"/>
      <c r="AB173" s="35"/>
      <c r="AC173" s="35"/>
      <c r="AD173" s="35"/>
      <c r="AE173" s="35"/>
      <c r="AR173" s="204" t="s">
        <v>169</v>
      </c>
      <c r="AT173" s="204" t="s">
        <v>164</v>
      </c>
      <c r="AU173" s="204" t="s">
        <v>78</v>
      </c>
      <c r="AY173" s="18" t="s">
        <v>162</v>
      </c>
      <c r="BE173" s="205">
        <f t="shared" si="14"/>
        <v>0</v>
      </c>
      <c r="BF173" s="205">
        <f t="shared" si="15"/>
        <v>0</v>
      </c>
      <c r="BG173" s="205">
        <f t="shared" si="16"/>
        <v>0</v>
      </c>
      <c r="BH173" s="205">
        <f t="shared" si="17"/>
        <v>0</v>
      </c>
      <c r="BI173" s="205">
        <f t="shared" si="18"/>
        <v>0</v>
      </c>
      <c r="BJ173" s="18" t="s">
        <v>78</v>
      </c>
      <c r="BK173" s="205">
        <f t="shared" si="19"/>
        <v>0</v>
      </c>
      <c r="BL173" s="18" t="s">
        <v>169</v>
      </c>
      <c r="BM173" s="204" t="s">
        <v>608</v>
      </c>
    </row>
    <row r="174" spans="1:65" s="2" customFormat="1" ht="16.5" customHeight="1">
      <c r="A174" s="35"/>
      <c r="B174" s="36"/>
      <c r="C174" s="193" t="s">
        <v>389</v>
      </c>
      <c r="D174" s="193" t="s">
        <v>164</v>
      </c>
      <c r="E174" s="194" t="s">
        <v>2626</v>
      </c>
      <c r="F174" s="195" t="s">
        <v>4064</v>
      </c>
      <c r="G174" s="196" t="s">
        <v>2204</v>
      </c>
      <c r="H174" s="197">
        <v>8</v>
      </c>
      <c r="I174" s="198"/>
      <c r="J174" s="199">
        <f t="shared" si="10"/>
        <v>0</v>
      </c>
      <c r="K174" s="195" t="s">
        <v>19</v>
      </c>
      <c r="L174" s="40"/>
      <c r="M174" s="200" t="s">
        <v>19</v>
      </c>
      <c r="N174" s="201" t="s">
        <v>42</v>
      </c>
      <c r="O174" s="65"/>
      <c r="P174" s="202">
        <f t="shared" si="11"/>
        <v>0</v>
      </c>
      <c r="Q174" s="202">
        <v>0</v>
      </c>
      <c r="R174" s="202">
        <f t="shared" si="12"/>
        <v>0</v>
      </c>
      <c r="S174" s="202">
        <v>0</v>
      </c>
      <c r="T174" s="203">
        <f t="shared" si="13"/>
        <v>0</v>
      </c>
      <c r="U174" s="35"/>
      <c r="V174" s="35"/>
      <c r="W174" s="35"/>
      <c r="X174" s="35"/>
      <c r="Y174" s="35"/>
      <c r="Z174" s="35"/>
      <c r="AA174" s="35"/>
      <c r="AB174" s="35"/>
      <c r="AC174" s="35"/>
      <c r="AD174" s="35"/>
      <c r="AE174" s="35"/>
      <c r="AR174" s="204" t="s">
        <v>169</v>
      </c>
      <c r="AT174" s="204" t="s">
        <v>164</v>
      </c>
      <c r="AU174" s="204" t="s">
        <v>78</v>
      </c>
      <c r="AY174" s="18" t="s">
        <v>162</v>
      </c>
      <c r="BE174" s="205">
        <f t="shared" si="14"/>
        <v>0</v>
      </c>
      <c r="BF174" s="205">
        <f t="shared" si="15"/>
        <v>0</v>
      </c>
      <c r="BG174" s="205">
        <f t="shared" si="16"/>
        <v>0</v>
      </c>
      <c r="BH174" s="205">
        <f t="shared" si="17"/>
        <v>0</v>
      </c>
      <c r="BI174" s="205">
        <f t="shared" si="18"/>
        <v>0</v>
      </c>
      <c r="BJ174" s="18" t="s">
        <v>78</v>
      </c>
      <c r="BK174" s="205">
        <f t="shared" si="19"/>
        <v>0</v>
      </c>
      <c r="BL174" s="18" t="s">
        <v>169</v>
      </c>
      <c r="BM174" s="204" t="s">
        <v>618</v>
      </c>
    </row>
    <row r="175" spans="1:65" s="2" customFormat="1" ht="16.5" customHeight="1">
      <c r="A175" s="35"/>
      <c r="B175" s="36"/>
      <c r="C175" s="193" t="s">
        <v>394</v>
      </c>
      <c r="D175" s="193" t="s">
        <v>164</v>
      </c>
      <c r="E175" s="194" t="s">
        <v>2628</v>
      </c>
      <c r="F175" s="195" t="s">
        <v>4065</v>
      </c>
      <c r="G175" s="196" t="s">
        <v>2204</v>
      </c>
      <c r="H175" s="197">
        <v>3</v>
      </c>
      <c r="I175" s="198"/>
      <c r="J175" s="199">
        <f t="shared" si="10"/>
        <v>0</v>
      </c>
      <c r="K175" s="195" t="s">
        <v>19</v>
      </c>
      <c r="L175" s="40"/>
      <c r="M175" s="200" t="s">
        <v>19</v>
      </c>
      <c r="N175" s="201" t="s">
        <v>42</v>
      </c>
      <c r="O175" s="65"/>
      <c r="P175" s="202">
        <f t="shared" si="11"/>
        <v>0</v>
      </c>
      <c r="Q175" s="202">
        <v>0</v>
      </c>
      <c r="R175" s="202">
        <f t="shared" si="12"/>
        <v>0</v>
      </c>
      <c r="S175" s="202">
        <v>0</v>
      </c>
      <c r="T175" s="203">
        <f t="shared" si="13"/>
        <v>0</v>
      </c>
      <c r="U175" s="35"/>
      <c r="V175" s="35"/>
      <c r="W175" s="35"/>
      <c r="X175" s="35"/>
      <c r="Y175" s="35"/>
      <c r="Z175" s="35"/>
      <c r="AA175" s="35"/>
      <c r="AB175" s="35"/>
      <c r="AC175" s="35"/>
      <c r="AD175" s="35"/>
      <c r="AE175" s="35"/>
      <c r="AR175" s="204" t="s">
        <v>169</v>
      </c>
      <c r="AT175" s="204" t="s">
        <v>164</v>
      </c>
      <c r="AU175" s="204" t="s">
        <v>78</v>
      </c>
      <c r="AY175" s="18" t="s">
        <v>162</v>
      </c>
      <c r="BE175" s="205">
        <f t="shared" si="14"/>
        <v>0</v>
      </c>
      <c r="BF175" s="205">
        <f t="shared" si="15"/>
        <v>0</v>
      </c>
      <c r="BG175" s="205">
        <f t="shared" si="16"/>
        <v>0</v>
      </c>
      <c r="BH175" s="205">
        <f t="shared" si="17"/>
        <v>0</v>
      </c>
      <c r="BI175" s="205">
        <f t="shared" si="18"/>
        <v>0</v>
      </c>
      <c r="BJ175" s="18" t="s">
        <v>78</v>
      </c>
      <c r="BK175" s="205">
        <f t="shared" si="19"/>
        <v>0</v>
      </c>
      <c r="BL175" s="18" t="s">
        <v>169</v>
      </c>
      <c r="BM175" s="204" t="s">
        <v>631</v>
      </c>
    </row>
    <row r="176" spans="1:65" s="2" customFormat="1" ht="16.5" customHeight="1">
      <c r="A176" s="35"/>
      <c r="B176" s="36"/>
      <c r="C176" s="193" t="s">
        <v>401</v>
      </c>
      <c r="D176" s="193" t="s">
        <v>164</v>
      </c>
      <c r="E176" s="194" t="s">
        <v>2630</v>
      </c>
      <c r="F176" s="195" t="s">
        <v>4066</v>
      </c>
      <c r="G176" s="196" t="s">
        <v>2204</v>
      </c>
      <c r="H176" s="197">
        <v>3</v>
      </c>
      <c r="I176" s="198"/>
      <c r="J176" s="199">
        <f t="shared" si="10"/>
        <v>0</v>
      </c>
      <c r="K176" s="195" t="s">
        <v>19</v>
      </c>
      <c r="L176" s="40"/>
      <c r="M176" s="200" t="s">
        <v>19</v>
      </c>
      <c r="N176" s="201" t="s">
        <v>42</v>
      </c>
      <c r="O176" s="65"/>
      <c r="P176" s="202">
        <f t="shared" si="11"/>
        <v>0</v>
      </c>
      <c r="Q176" s="202">
        <v>0</v>
      </c>
      <c r="R176" s="202">
        <f t="shared" si="12"/>
        <v>0</v>
      </c>
      <c r="S176" s="202">
        <v>0</v>
      </c>
      <c r="T176" s="203">
        <f t="shared" si="13"/>
        <v>0</v>
      </c>
      <c r="U176" s="35"/>
      <c r="V176" s="35"/>
      <c r="W176" s="35"/>
      <c r="X176" s="35"/>
      <c r="Y176" s="35"/>
      <c r="Z176" s="35"/>
      <c r="AA176" s="35"/>
      <c r="AB176" s="35"/>
      <c r="AC176" s="35"/>
      <c r="AD176" s="35"/>
      <c r="AE176" s="35"/>
      <c r="AR176" s="204" t="s">
        <v>169</v>
      </c>
      <c r="AT176" s="204" t="s">
        <v>164</v>
      </c>
      <c r="AU176" s="204" t="s">
        <v>78</v>
      </c>
      <c r="AY176" s="18" t="s">
        <v>162</v>
      </c>
      <c r="BE176" s="205">
        <f t="shared" si="14"/>
        <v>0</v>
      </c>
      <c r="BF176" s="205">
        <f t="shared" si="15"/>
        <v>0</v>
      </c>
      <c r="BG176" s="205">
        <f t="shared" si="16"/>
        <v>0</v>
      </c>
      <c r="BH176" s="205">
        <f t="shared" si="17"/>
        <v>0</v>
      </c>
      <c r="BI176" s="205">
        <f t="shared" si="18"/>
        <v>0</v>
      </c>
      <c r="BJ176" s="18" t="s">
        <v>78</v>
      </c>
      <c r="BK176" s="205">
        <f t="shared" si="19"/>
        <v>0</v>
      </c>
      <c r="BL176" s="18" t="s">
        <v>169</v>
      </c>
      <c r="BM176" s="204" t="s">
        <v>643</v>
      </c>
    </row>
    <row r="177" spans="1:65" s="2" customFormat="1" ht="16.5" customHeight="1">
      <c r="A177" s="35"/>
      <c r="B177" s="36"/>
      <c r="C177" s="193" t="s">
        <v>407</v>
      </c>
      <c r="D177" s="193" t="s">
        <v>164</v>
      </c>
      <c r="E177" s="194" t="s">
        <v>2632</v>
      </c>
      <c r="F177" s="195" t="s">
        <v>4067</v>
      </c>
      <c r="G177" s="196" t="s">
        <v>2204</v>
      </c>
      <c r="H177" s="197">
        <v>6</v>
      </c>
      <c r="I177" s="198"/>
      <c r="J177" s="199">
        <f t="shared" si="10"/>
        <v>0</v>
      </c>
      <c r="K177" s="195" t="s">
        <v>19</v>
      </c>
      <c r="L177" s="40"/>
      <c r="M177" s="200" t="s">
        <v>19</v>
      </c>
      <c r="N177" s="201" t="s">
        <v>42</v>
      </c>
      <c r="O177" s="65"/>
      <c r="P177" s="202">
        <f t="shared" si="11"/>
        <v>0</v>
      </c>
      <c r="Q177" s="202">
        <v>0</v>
      </c>
      <c r="R177" s="202">
        <f t="shared" si="12"/>
        <v>0</v>
      </c>
      <c r="S177" s="202">
        <v>0</v>
      </c>
      <c r="T177" s="203">
        <f t="shared" si="13"/>
        <v>0</v>
      </c>
      <c r="U177" s="35"/>
      <c r="V177" s="35"/>
      <c r="W177" s="35"/>
      <c r="X177" s="35"/>
      <c r="Y177" s="35"/>
      <c r="Z177" s="35"/>
      <c r="AA177" s="35"/>
      <c r="AB177" s="35"/>
      <c r="AC177" s="35"/>
      <c r="AD177" s="35"/>
      <c r="AE177" s="35"/>
      <c r="AR177" s="204" t="s">
        <v>169</v>
      </c>
      <c r="AT177" s="204" t="s">
        <v>164</v>
      </c>
      <c r="AU177" s="204" t="s">
        <v>78</v>
      </c>
      <c r="AY177" s="18" t="s">
        <v>162</v>
      </c>
      <c r="BE177" s="205">
        <f t="shared" si="14"/>
        <v>0</v>
      </c>
      <c r="BF177" s="205">
        <f t="shared" si="15"/>
        <v>0</v>
      </c>
      <c r="BG177" s="205">
        <f t="shared" si="16"/>
        <v>0</v>
      </c>
      <c r="BH177" s="205">
        <f t="shared" si="17"/>
        <v>0</v>
      </c>
      <c r="BI177" s="205">
        <f t="shared" si="18"/>
        <v>0</v>
      </c>
      <c r="BJ177" s="18" t="s">
        <v>78</v>
      </c>
      <c r="BK177" s="205">
        <f t="shared" si="19"/>
        <v>0</v>
      </c>
      <c r="BL177" s="18" t="s">
        <v>169</v>
      </c>
      <c r="BM177" s="204" t="s">
        <v>674</v>
      </c>
    </row>
    <row r="178" spans="1:65" s="2" customFormat="1" ht="16.5" customHeight="1">
      <c r="A178" s="35"/>
      <c r="B178" s="36"/>
      <c r="C178" s="193" t="s">
        <v>413</v>
      </c>
      <c r="D178" s="193" t="s">
        <v>164</v>
      </c>
      <c r="E178" s="194" t="s">
        <v>2635</v>
      </c>
      <c r="F178" s="195" t="s">
        <v>4068</v>
      </c>
      <c r="G178" s="196" t="s">
        <v>2204</v>
      </c>
      <c r="H178" s="197">
        <v>4</v>
      </c>
      <c r="I178" s="198"/>
      <c r="J178" s="199">
        <f t="shared" si="10"/>
        <v>0</v>
      </c>
      <c r="K178" s="195" t="s">
        <v>19</v>
      </c>
      <c r="L178" s="40"/>
      <c r="M178" s="200" t="s">
        <v>19</v>
      </c>
      <c r="N178" s="201" t="s">
        <v>42</v>
      </c>
      <c r="O178" s="65"/>
      <c r="P178" s="202">
        <f t="shared" si="11"/>
        <v>0</v>
      </c>
      <c r="Q178" s="202">
        <v>0</v>
      </c>
      <c r="R178" s="202">
        <f t="shared" si="12"/>
        <v>0</v>
      </c>
      <c r="S178" s="202">
        <v>0</v>
      </c>
      <c r="T178" s="203">
        <f t="shared" si="13"/>
        <v>0</v>
      </c>
      <c r="U178" s="35"/>
      <c r="V178" s="35"/>
      <c r="W178" s="35"/>
      <c r="X178" s="35"/>
      <c r="Y178" s="35"/>
      <c r="Z178" s="35"/>
      <c r="AA178" s="35"/>
      <c r="AB178" s="35"/>
      <c r="AC178" s="35"/>
      <c r="AD178" s="35"/>
      <c r="AE178" s="35"/>
      <c r="AR178" s="204" t="s">
        <v>169</v>
      </c>
      <c r="AT178" s="204" t="s">
        <v>164</v>
      </c>
      <c r="AU178" s="204" t="s">
        <v>78</v>
      </c>
      <c r="AY178" s="18" t="s">
        <v>162</v>
      </c>
      <c r="BE178" s="205">
        <f t="shared" si="14"/>
        <v>0</v>
      </c>
      <c r="BF178" s="205">
        <f t="shared" si="15"/>
        <v>0</v>
      </c>
      <c r="BG178" s="205">
        <f t="shared" si="16"/>
        <v>0</v>
      </c>
      <c r="BH178" s="205">
        <f t="shared" si="17"/>
        <v>0</v>
      </c>
      <c r="BI178" s="205">
        <f t="shared" si="18"/>
        <v>0</v>
      </c>
      <c r="BJ178" s="18" t="s">
        <v>78</v>
      </c>
      <c r="BK178" s="205">
        <f t="shared" si="19"/>
        <v>0</v>
      </c>
      <c r="BL178" s="18" t="s">
        <v>169</v>
      </c>
      <c r="BM178" s="204" t="s">
        <v>683</v>
      </c>
    </row>
    <row r="179" spans="1:65" s="2" customFormat="1" ht="16.5" customHeight="1">
      <c r="A179" s="35"/>
      <c r="B179" s="36"/>
      <c r="C179" s="193" t="s">
        <v>417</v>
      </c>
      <c r="D179" s="193" t="s">
        <v>164</v>
      </c>
      <c r="E179" s="194" t="s">
        <v>2638</v>
      </c>
      <c r="F179" s="195" t="s">
        <v>4069</v>
      </c>
      <c r="G179" s="196" t="s">
        <v>2204</v>
      </c>
      <c r="H179" s="197">
        <v>16</v>
      </c>
      <c r="I179" s="198"/>
      <c r="J179" s="199">
        <f t="shared" si="10"/>
        <v>0</v>
      </c>
      <c r="K179" s="195" t="s">
        <v>19</v>
      </c>
      <c r="L179" s="40"/>
      <c r="M179" s="200" t="s">
        <v>19</v>
      </c>
      <c r="N179" s="201" t="s">
        <v>42</v>
      </c>
      <c r="O179" s="65"/>
      <c r="P179" s="202">
        <f t="shared" si="11"/>
        <v>0</v>
      </c>
      <c r="Q179" s="202">
        <v>0</v>
      </c>
      <c r="R179" s="202">
        <f t="shared" si="12"/>
        <v>0</v>
      </c>
      <c r="S179" s="202">
        <v>0</v>
      </c>
      <c r="T179" s="203">
        <f t="shared" si="13"/>
        <v>0</v>
      </c>
      <c r="U179" s="35"/>
      <c r="V179" s="35"/>
      <c r="W179" s="35"/>
      <c r="X179" s="35"/>
      <c r="Y179" s="35"/>
      <c r="Z179" s="35"/>
      <c r="AA179" s="35"/>
      <c r="AB179" s="35"/>
      <c r="AC179" s="35"/>
      <c r="AD179" s="35"/>
      <c r="AE179" s="35"/>
      <c r="AR179" s="204" t="s">
        <v>169</v>
      </c>
      <c r="AT179" s="204" t="s">
        <v>164</v>
      </c>
      <c r="AU179" s="204" t="s">
        <v>78</v>
      </c>
      <c r="AY179" s="18" t="s">
        <v>162</v>
      </c>
      <c r="BE179" s="205">
        <f t="shared" si="14"/>
        <v>0</v>
      </c>
      <c r="BF179" s="205">
        <f t="shared" si="15"/>
        <v>0</v>
      </c>
      <c r="BG179" s="205">
        <f t="shared" si="16"/>
        <v>0</v>
      </c>
      <c r="BH179" s="205">
        <f t="shared" si="17"/>
        <v>0</v>
      </c>
      <c r="BI179" s="205">
        <f t="shared" si="18"/>
        <v>0</v>
      </c>
      <c r="BJ179" s="18" t="s">
        <v>78</v>
      </c>
      <c r="BK179" s="205">
        <f t="shared" si="19"/>
        <v>0</v>
      </c>
      <c r="BL179" s="18" t="s">
        <v>169</v>
      </c>
      <c r="BM179" s="204" t="s">
        <v>691</v>
      </c>
    </row>
    <row r="180" spans="1:65" s="2" customFormat="1" ht="16.5" customHeight="1">
      <c r="A180" s="35"/>
      <c r="B180" s="36"/>
      <c r="C180" s="193" t="s">
        <v>422</v>
      </c>
      <c r="D180" s="193" t="s">
        <v>164</v>
      </c>
      <c r="E180" s="194" t="s">
        <v>2642</v>
      </c>
      <c r="F180" s="195" t="s">
        <v>4070</v>
      </c>
      <c r="G180" s="196" t="s">
        <v>2204</v>
      </c>
      <c r="H180" s="197">
        <v>10</v>
      </c>
      <c r="I180" s="198"/>
      <c r="J180" s="199">
        <f t="shared" si="10"/>
        <v>0</v>
      </c>
      <c r="K180" s="195" t="s">
        <v>19</v>
      </c>
      <c r="L180" s="40"/>
      <c r="M180" s="200" t="s">
        <v>19</v>
      </c>
      <c r="N180" s="201" t="s">
        <v>42</v>
      </c>
      <c r="O180" s="65"/>
      <c r="P180" s="202">
        <f t="shared" si="11"/>
        <v>0</v>
      </c>
      <c r="Q180" s="202">
        <v>0</v>
      </c>
      <c r="R180" s="202">
        <f t="shared" si="12"/>
        <v>0</v>
      </c>
      <c r="S180" s="202">
        <v>0</v>
      </c>
      <c r="T180" s="203">
        <f t="shared" si="13"/>
        <v>0</v>
      </c>
      <c r="U180" s="35"/>
      <c r="V180" s="35"/>
      <c r="W180" s="35"/>
      <c r="X180" s="35"/>
      <c r="Y180" s="35"/>
      <c r="Z180" s="35"/>
      <c r="AA180" s="35"/>
      <c r="AB180" s="35"/>
      <c r="AC180" s="35"/>
      <c r="AD180" s="35"/>
      <c r="AE180" s="35"/>
      <c r="AR180" s="204" t="s">
        <v>169</v>
      </c>
      <c r="AT180" s="204" t="s">
        <v>164</v>
      </c>
      <c r="AU180" s="204" t="s">
        <v>78</v>
      </c>
      <c r="AY180" s="18" t="s">
        <v>162</v>
      </c>
      <c r="BE180" s="205">
        <f t="shared" si="14"/>
        <v>0</v>
      </c>
      <c r="BF180" s="205">
        <f t="shared" si="15"/>
        <v>0</v>
      </c>
      <c r="BG180" s="205">
        <f t="shared" si="16"/>
        <v>0</v>
      </c>
      <c r="BH180" s="205">
        <f t="shared" si="17"/>
        <v>0</v>
      </c>
      <c r="BI180" s="205">
        <f t="shared" si="18"/>
        <v>0</v>
      </c>
      <c r="BJ180" s="18" t="s">
        <v>78</v>
      </c>
      <c r="BK180" s="205">
        <f t="shared" si="19"/>
        <v>0</v>
      </c>
      <c r="BL180" s="18" t="s">
        <v>169</v>
      </c>
      <c r="BM180" s="204" t="s">
        <v>705</v>
      </c>
    </row>
    <row r="181" spans="1:65" s="2" customFormat="1" ht="16.5" customHeight="1">
      <c r="A181" s="35"/>
      <c r="B181" s="36"/>
      <c r="C181" s="193" t="s">
        <v>430</v>
      </c>
      <c r="D181" s="193" t="s">
        <v>164</v>
      </c>
      <c r="E181" s="194" t="s">
        <v>2644</v>
      </c>
      <c r="F181" s="195" t="s">
        <v>4071</v>
      </c>
      <c r="G181" s="196" t="s">
        <v>2204</v>
      </c>
      <c r="H181" s="197">
        <v>1</v>
      </c>
      <c r="I181" s="198"/>
      <c r="J181" s="199">
        <f t="shared" si="10"/>
        <v>0</v>
      </c>
      <c r="K181" s="195" t="s">
        <v>19</v>
      </c>
      <c r="L181" s="40"/>
      <c r="M181" s="200" t="s">
        <v>19</v>
      </c>
      <c r="N181" s="201" t="s">
        <v>42</v>
      </c>
      <c r="O181" s="65"/>
      <c r="P181" s="202">
        <f t="shared" si="11"/>
        <v>0</v>
      </c>
      <c r="Q181" s="202">
        <v>0</v>
      </c>
      <c r="R181" s="202">
        <f t="shared" si="12"/>
        <v>0</v>
      </c>
      <c r="S181" s="202">
        <v>0</v>
      </c>
      <c r="T181" s="203">
        <f t="shared" si="13"/>
        <v>0</v>
      </c>
      <c r="U181" s="35"/>
      <c r="V181" s="35"/>
      <c r="W181" s="35"/>
      <c r="X181" s="35"/>
      <c r="Y181" s="35"/>
      <c r="Z181" s="35"/>
      <c r="AA181" s="35"/>
      <c r="AB181" s="35"/>
      <c r="AC181" s="35"/>
      <c r="AD181" s="35"/>
      <c r="AE181" s="35"/>
      <c r="AR181" s="204" t="s">
        <v>169</v>
      </c>
      <c r="AT181" s="204" t="s">
        <v>164</v>
      </c>
      <c r="AU181" s="204" t="s">
        <v>78</v>
      </c>
      <c r="AY181" s="18" t="s">
        <v>162</v>
      </c>
      <c r="BE181" s="205">
        <f t="shared" si="14"/>
        <v>0</v>
      </c>
      <c r="BF181" s="205">
        <f t="shared" si="15"/>
        <v>0</v>
      </c>
      <c r="BG181" s="205">
        <f t="shared" si="16"/>
        <v>0</v>
      </c>
      <c r="BH181" s="205">
        <f t="shared" si="17"/>
        <v>0</v>
      </c>
      <c r="BI181" s="205">
        <f t="shared" si="18"/>
        <v>0</v>
      </c>
      <c r="BJ181" s="18" t="s">
        <v>78</v>
      </c>
      <c r="BK181" s="205">
        <f t="shared" si="19"/>
        <v>0</v>
      </c>
      <c r="BL181" s="18" t="s">
        <v>169</v>
      </c>
      <c r="BM181" s="204" t="s">
        <v>715</v>
      </c>
    </row>
    <row r="182" spans="1:65" s="2" customFormat="1" ht="16.5" customHeight="1">
      <c r="A182" s="35"/>
      <c r="B182" s="36"/>
      <c r="C182" s="193" t="s">
        <v>436</v>
      </c>
      <c r="D182" s="193" t="s">
        <v>164</v>
      </c>
      <c r="E182" s="194" t="s">
        <v>2646</v>
      </c>
      <c r="F182" s="195" t="s">
        <v>4072</v>
      </c>
      <c r="G182" s="196" t="s">
        <v>2204</v>
      </c>
      <c r="H182" s="197">
        <v>4</v>
      </c>
      <c r="I182" s="198"/>
      <c r="J182" s="199">
        <f t="shared" si="10"/>
        <v>0</v>
      </c>
      <c r="K182" s="195" t="s">
        <v>19</v>
      </c>
      <c r="L182" s="40"/>
      <c r="M182" s="200" t="s">
        <v>19</v>
      </c>
      <c r="N182" s="201" t="s">
        <v>42</v>
      </c>
      <c r="O182" s="65"/>
      <c r="P182" s="202">
        <f t="shared" si="11"/>
        <v>0</v>
      </c>
      <c r="Q182" s="202">
        <v>0</v>
      </c>
      <c r="R182" s="202">
        <f t="shared" si="12"/>
        <v>0</v>
      </c>
      <c r="S182" s="202">
        <v>0</v>
      </c>
      <c r="T182" s="203">
        <f t="shared" si="13"/>
        <v>0</v>
      </c>
      <c r="U182" s="35"/>
      <c r="V182" s="35"/>
      <c r="W182" s="35"/>
      <c r="X182" s="35"/>
      <c r="Y182" s="35"/>
      <c r="Z182" s="35"/>
      <c r="AA182" s="35"/>
      <c r="AB182" s="35"/>
      <c r="AC182" s="35"/>
      <c r="AD182" s="35"/>
      <c r="AE182" s="35"/>
      <c r="AR182" s="204" t="s">
        <v>169</v>
      </c>
      <c r="AT182" s="204" t="s">
        <v>164</v>
      </c>
      <c r="AU182" s="204" t="s">
        <v>78</v>
      </c>
      <c r="AY182" s="18" t="s">
        <v>162</v>
      </c>
      <c r="BE182" s="205">
        <f t="shared" si="14"/>
        <v>0</v>
      </c>
      <c r="BF182" s="205">
        <f t="shared" si="15"/>
        <v>0</v>
      </c>
      <c r="BG182" s="205">
        <f t="shared" si="16"/>
        <v>0</v>
      </c>
      <c r="BH182" s="205">
        <f t="shared" si="17"/>
        <v>0</v>
      </c>
      <c r="BI182" s="205">
        <f t="shared" si="18"/>
        <v>0</v>
      </c>
      <c r="BJ182" s="18" t="s">
        <v>78</v>
      </c>
      <c r="BK182" s="205">
        <f t="shared" si="19"/>
        <v>0</v>
      </c>
      <c r="BL182" s="18" t="s">
        <v>169</v>
      </c>
      <c r="BM182" s="204" t="s">
        <v>723</v>
      </c>
    </row>
    <row r="183" spans="1:65" s="2" customFormat="1" ht="16.5" customHeight="1">
      <c r="A183" s="35"/>
      <c r="B183" s="36"/>
      <c r="C183" s="193" t="s">
        <v>440</v>
      </c>
      <c r="D183" s="193" t="s">
        <v>164</v>
      </c>
      <c r="E183" s="194" t="s">
        <v>2648</v>
      </c>
      <c r="F183" s="195" t="s">
        <v>4073</v>
      </c>
      <c r="G183" s="196" t="s">
        <v>2204</v>
      </c>
      <c r="H183" s="197">
        <v>4</v>
      </c>
      <c r="I183" s="198"/>
      <c r="J183" s="199">
        <f t="shared" si="10"/>
        <v>0</v>
      </c>
      <c r="K183" s="195" t="s">
        <v>19</v>
      </c>
      <c r="L183" s="40"/>
      <c r="M183" s="200" t="s">
        <v>19</v>
      </c>
      <c r="N183" s="201" t="s">
        <v>42</v>
      </c>
      <c r="O183" s="65"/>
      <c r="P183" s="202">
        <f t="shared" si="11"/>
        <v>0</v>
      </c>
      <c r="Q183" s="202">
        <v>0</v>
      </c>
      <c r="R183" s="202">
        <f t="shared" si="12"/>
        <v>0</v>
      </c>
      <c r="S183" s="202">
        <v>0</v>
      </c>
      <c r="T183" s="203">
        <f t="shared" si="13"/>
        <v>0</v>
      </c>
      <c r="U183" s="35"/>
      <c r="V183" s="35"/>
      <c r="W183" s="35"/>
      <c r="X183" s="35"/>
      <c r="Y183" s="35"/>
      <c r="Z183" s="35"/>
      <c r="AA183" s="35"/>
      <c r="AB183" s="35"/>
      <c r="AC183" s="35"/>
      <c r="AD183" s="35"/>
      <c r="AE183" s="35"/>
      <c r="AR183" s="204" t="s">
        <v>169</v>
      </c>
      <c r="AT183" s="204" t="s">
        <v>164</v>
      </c>
      <c r="AU183" s="204" t="s">
        <v>78</v>
      </c>
      <c r="AY183" s="18" t="s">
        <v>162</v>
      </c>
      <c r="BE183" s="205">
        <f t="shared" si="14"/>
        <v>0</v>
      </c>
      <c r="BF183" s="205">
        <f t="shared" si="15"/>
        <v>0</v>
      </c>
      <c r="BG183" s="205">
        <f t="shared" si="16"/>
        <v>0</v>
      </c>
      <c r="BH183" s="205">
        <f t="shared" si="17"/>
        <v>0</v>
      </c>
      <c r="BI183" s="205">
        <f t="shared" si="18"/>
        <v>0</v>
      </c>
      <c r="BJ183" s="18" t="s">
        <v>78</v>
      </c>
      <c r="BK183" s="205">
        <f t="shared" si="19"/>
        <v>0</v>
      </c>
      <c r="BL183" s="18" t="s">
        <v>169</v>
      </c>
      <c r="BM183" s="204" t="s">
        <v>735</v>
      </c>
    </row>
    <row r="184" spans="1:65" s="2" customFormat="1" ht="16.5" customHeight="1">
      <c r="A184" s="35"/>
      <c r="B184" s="36"/>
      <c r="C184" s="193" t="s">
        <v>444</v>
      </c>
      <c r="D184" s="193" t="s">
        <v>164</v>
      </c>
      <c r="E184" s="194" t="s">
        <v>2650</v>
      </c>
      <c r="F184" s="195" t="s">
        <v>4074</v>
      </c>
      <c r="G184" s="196" t="s">
        <v>2204</v>
      </c>
      <c r="H184" s="197">
        <v>2</v>
      </c>
      <c r="I184" s="198"/>
      <c r="J184" s="199">
        <f t="shared" si="10"/>
        <v>0</v>
      </c>
      <c r="K184" s="195" t="s">
        <v>19</v>
      </c>
      <c r="L184" s="40"/>
      <c r="M184" s="200" t="s">
        <v>19</v>
      </c>
      <c r="N184" s="201" t="s">
        <v>42</v>
      </c>
      <c r="O184" s="65"/>
      <c r="P184" s="202">
        <f t="shared" si="11"/>
        <v>0</v>
      </c>
      <c r="Q184" s="202">
        <v>0</v>
      </c>
      <c r="R184" s="202">
        <f t="shared" si="12"/>
        <v>0</v>
      </c>
      <c r="S184" s="202">
        <v>0</v>
      </c>
      <c r="T184" s="203">
        <f t="shared" si="13"/>
        <v>0</v>
      </c>
      <c r="U184" s="35"/>
      <c r="V184" s="35"/>
      <c r="W184" s="35"/>
      <c r="X184" s="35"/>
      <c r="Y184" s="35"/>
      <c r="Z184" s="35"/>
      <c r="AA184" s="35"/>
      <c r="AB184" s="35"/>
      <c r="AC184" s="35"/>
      <c r="AD184" s="35"/>
      <c r="AE184" s="35"/>
      <c r="AR184" s="204" t="s">
        <v>169</v>
      </c>
      <c r="AT184" s="204" t="s">
        <v>164</v>
      </c>
      <c r="AU184" s="204" t="s">
        <v>78</v>
      </c>
      <c r="AY184" s="18" t="s">
        <v>162</v>
      </c>
      <c r="BE184" s="205">
        <f t="shared" si="14"/>
        <v>0</v>
      </c>
      <c r="BF184" s="205">
        <f t="shared" si="15"/>
        <v>0</v>
      </c>
      <c r="BG184" s="205">
        <f t="shared" si="16"/>
        <v>0</v>
      </c>
      <c r="BH184" s="205">
        <f t="shared" si="17"/>
        <v>0</v>
      </c>
      <c r="BI184" s="205">
        <f t="shared" si="18"/>
        <v>0</v>
      </c>
      <c r="BJ184" s="18" t="s">
        <v>78</v>
      </c>
      <c r="BK184" s="205">
        <f t="shared" si="19"/>
        <v>0</v>
      </c>
      <c r="BL184" s="18" t="s">
        <v>169</v>
      </c>
      <c r="BM184" s="204" t="s">
        <v>748</v>
      </c>
    </row>
    <row r="185" spans="1:65" s="2" customFormat="1" ht="16.5" customHeight="1">
      <c r="A185" s="35"/>
      <c r="B185" s="36"/>
      <c r="C185" s="193" t="s">
        <v>450</v>
      </c>
      <c r="D185" s="193" t="s">
        <v>164</v>
      </c>
      <c r="E185" s="194" t="s">
        <v>2653</v>
      </c>
      <c r="F185" s="195" t="s">
        <v>4075</v>
      </c>
      <c r="G185" s="196" t="s">
        <v>2204</v>
      </c>
      <c r="H185" s="197">
        <v>1</v>
      </c>
      <c r="I185" s="198"/>
      <c r="J185" s="199">
        <f t="shared" si="10"/>
        <v>0</v>
      </c>
      <c r="K185" s="195" t="s">
        <v>19</v>
      </c>
      <c r="L185" s="40"/>
      <c r="M185" s="200" t="s">
        <v>19</v>
      </c>
      <c r="N185" s="201" t="s">
        <v>42</v>
      </c>
      <c r="O185" s="65"/>
      <c r="P185" s="202">
        <f t="shared" si="11"/>
        <v>0</v>
      </c>
      <c r="Q185" s="202">
        <v>0</v>
      </c>
      <c r="R185" s="202">
        <f t="shared" si="12"/>
        <v>0</v>
      </c>
      <c r="S185" s="202">
        <v>0</v>
      </c>
      <c r="T185" s="203">
        <f t="shared" si="13"/>
        <v>0</v>
      </c>
      <c r="U185" s="35"/>
      <c r="V185" s="35"/>
      <c r="W185" s="35"/>
      <c r="X185" s="35"/>
      <c r="Y185" s="35"/>
      <c r="Z185" s="35"/>
      <c r="AA185" s="35"/>
      <c r="AB185" s="35"/>
      <c r="AC185" s="35"/>
      <c r="AD185" s="35"/>
      <c r="AE185" s="35"/>
      <c r="AR185" s="204" t="s">
        <v>169</v>
      </c>
      <c r="AT185" s="204" t="s">
        <v>164</v>
      </c>
      <c r="AU185" s="204" t="s">
        <v>78</v>
      </c>
      <c r="AY185" s="18" t="s">
        <v>162</v>
      </c>
      <c r="BE185" s="205">
        <f t="shared" si="14"/>
        <v>0</v>
      </c>
      <c r="BF185" s="205">
        <f t="shared" si="15"/>
        <v>0</v>
      </c>
      <c r="BG185" s="205">
        <f t="shared" si="16"/>
        <v>0</v>
      </c>
      <c r="BH185" s="205">
        <f t="shared" si="17"/>
        <v>0</v>
      </c>
      <c r="BI185" s="205">
        <f t="shared" si="18"/>
        <v>0</v>
      </c>
      <c r="BJ185" s="18" t="s">
        <v>78</v>
      </c>
      <c r="BK185" s="205">
        <f t="shared" si="19"/>
        <v>0</v>
      </c>
      <c r="BL185" s="18" t="s">
        <v>169</v>
      </c>
      <c r="BM185" s="204" t="s">
        <v>761</v>
      </c>
    </row>
    <row r="186" spans="1:65" s="2" customFormat="1" ht="16.5" customHeight="1">
      <c r="A186" s="35"/>
      <c r="B186" s="36"/>
      <c r="C186" s="193" t="s">
        <v>454</v>
      </c>
      <c r="D186" s="193" t="s">
        <v>164</v>
      </c>
      <c r="E186" s="194" t="s">
        <v>2656</v>
      </c>
      <c r="F186" s="195" t="s">
        <v>4076</v>
      </c>
      <c r="G186" s="196" t="s">
        <v>2204</v>
      </c>
      <c r="H186" s="197">
        <v>7</v>
      </c>
      <c r="I186" s="198"/>
      <c r="J186" s="199">
        <f t="shared" si="10"/>
        <v>0</v>
      </c>
      <c r="K186" s="195" t="s">
        <v>19</v>
      </c>
      <c r="L186" s="40"/>
      <c r="M186" s="200" t="s">
        <v>19</v>
      </c>
      <c r="N186" s="201" t="s">
        <v>42</v>
      </c>
      <c r="O186" s="65"/>
      <c r="P186" s="202">
        <f t="shared" si="11"/>
        <v>0</v>
      </c>
      <c r="Q186" s="202">
        <v>0</v>
      </c>
      <c r="R186" s="202">
        <f t="shared" si="12"/>
        <v>0</v>
      </c>
      <c r="S186" s="202">
        <v>0</v>
      </c>
      <c r="T186" s="203">
        <f t="shared" si="13"/>
        <v>0</v>
      </c>
      <c r="U186" s="35"/>
      <c r="V186" s="35"/>
      <c r="W186" s="35"/>
      <c r="X186" s="35"/>
      <c r="Y186" s="35"/>
      <c r="Z186" s="35"/>
      <c r="AA186" s="35"/>
      <c r="AB186" s="35"/>
      <c r="AC186" s="35"/>
      <c r="AD186" s="35"/>
      <c r="AE186" s="35"/>
      <c r="AR186" s="204" t="s">
        <v>169</v>
      </c>
      <c r="AT186" s="204" t="s">
        <v>164</v>
      </c>
      <c r="AU186" s="204" t="s">
        <v>78</v>
      </c>
      <c r="AY186" s="18" t="s">
        <v>162</v>
      </c>
      <c r="BE186" s="205">
        <f t="shared" si="14"/>
        <v>0</v>
      </c>
      <c r="BF186" s="205">
        <f t="shared" si="15"/>
        <v>0</v>
      </c>
      <c r="BG186" s="205">
        <f t="shared" si="16"/>
        <v>0</v>
      </c>
      <c r="BH186" s="205">
        <f t="shared" si="17"/>
        <v>0</v>
      </c>
      <c r="BI186" s="205">
        <f t="shared" si="18"/>
        <v>0</v>
      </c>
      <c r="BJ186" s="18" t="s">
        <v>78</v>
      </c>
      <c r="BK186" s="205">
        <f t="shared" si="19"/>
        <v>0</v>
      </c>
      <c r="BL186" s="18" t="s">
        <v>169</v>
      </c>
      <c r="BM186" s="204" t="s">
        <v>771</v>
      </c>
    </row>
    <row r="187" spans="1:65" s="2" customFormat="1" ht="16.5" customHeight="1">
      <c r="A187" s="35"/>
      <c r="B187" s="36"/>
      <c r="C187" s="193" t="s">
        <v>464</v>
      </c>
      <c r="D187" s="193" t="s">
        <v>164</v>
      </c>
      <c r="E187" s="194" t="s">
        <v>2659</v>
      </c>
      <c r="F187" s="195" t="s">
        <v>4077</v>
      </c>
      <c r="G187" s="196" t="s">
        <v>2204</v>
      </c>
      <c r="H187" s="197">
        <v>10</v>
      </c>
      <c r="I187" s="198"/>
      <c r="J187" s="199">
        <f t="shared" si="10"/>
        <v>0</v>
      </c>
      <c r="K187" s="195" t="s">
        <v>19</v>
      </c>
      <c r="L187" s="40"/>
      <c r="M187" s="200" t="s">
        <v>19</v>
      </c>
      <c r="N187" s="201" t="s">
        <v>42</v>
      </c>
      <c r="O187" s="65"/>
      <c r="P187" s="202">
        <f t="shared" si="11"/>
        <v>0</v>
      </c>
      <c r="Q187" s="202">
        <v>0</v>
      </c>
      <c r="R187" s="202">
        <f t="shared" si="12"/>
        <v>0</v>
      </c>
      <c r="S187" s="202">
        <v>0</v>
      </c>
      <c r="T187" s="203">
        <f t="shared" si="13"/>
        <v>0</v>
      </c>
      <c r="U187" s="35"/>
      <c r="V187" s="35"/>
      <c r="W187" s="35"/>
      <c r="X187" s="35"/>
      <c r="Y187" s="35"/>
      <c r="Z187" s="35"/>
      <c r="AA187" s="35"/>
      <c r="AB187" s="35"/>
      <c r="AC187" s="35"/>
      <c r="AD187" s="35"/>
      <c r="AE187" s="35"/>
      <c r="AR187" s="204" t="s">
        <v>169</v>
      </c>
      <c r="AT187" s="204" t="s">
        <v>164</v>
      </c>
      <c r="AU187" s="204" t="s">
        <v>78</v>
      </c>
      <c r="AY187" s="18" t="s">
        <v>162</v>
      </c>
      <c r="BE187" s="205">
        <f t="shared" si="14"/>
        <v>0</v>
      </c>
      <c r="BF187" s="205">
        <f t="shared" si="15"/>
        <v>0</v>
      </c>
      <c r="BG187" s="205">
        <f t="shared" si="16"/>
        <v>0</v>
      </c>
      <c r="BH187" s="205">
        <f t="shared" si="17"/>
        <v>0</v>
      </c>
      <c r="BI187" s="205">
        <f t="shared" si="18"/>
        <v>0</v>
      </c>
      <c r="BJ187" s="18" t="s">
        <v>78</v>
      </c>
      <c r="BK187" s="205">
        <f t="shared" si="19"/>
        <v>0</v>
      </c>
      <c r="BL187" s="18" t="s">
        <v>169</v>
      </c>
      <c r="BM187" s="204" t="s">
        <v>783</v>
      </c>
    </row>
    <row r="188" spans="1:65" s="2" customFormat="1" ht="16.5" customHeight="1">
      <c r="A188" s="35"/>
      <c r="B188" s="36"/>
      <c r="C188" s="193" t="s">
        <v>472</v>
      </c>
      <c r="D188" s="193" t="s">
        <v>164</v>
      </c>
      <c r="E188" s="194" t="s">
        <v>4078</v>
      </c>
      <c r="F188" s="195" t="s">
        <v>4079</v>
      </c>
      <c r="G188" s="196" t="s">
        <v>2204</v>
      </c>
      <c r="H188" s="197">
        <v>8</v>
      </c>
      <c r="I188" s="198"/>
      <c r="J188" s="199">
        <f t="shared" si="10"/>
        <v>0</v>
      </c>
      <c r="K188" s="195" t="s">
        <v>19</v>
      </c>
      <c r="L188" s="40"/>
      <c r="M188" s="200" t="s">
        <v>19</v>
      </c>
      <c r="N188" s="201" t="s">
        <v>42</v>
      </c>
      <c r="O188" s="65"/>
      <c r="P188" s="202">
        <f t="shared" si="11"/>
        <v>0</v>
      </c>
      <c r="Q188" s="202">
        <v>0</v>
      </c>
      <c r="R188" s="202">
        <f t="shared" si="12"/>
        <v>0</v>
      </c>
      <c r="S188" s="202">
        <v>0</v>
      </c>
      <c r="T188" s="203">
        <f t="shared" si="13"/>
        <v>0</v>
      </c>
      <c r="U188" s="35"/>
      <c r="V188" s="35"/>
      <c r="W188" s="35"/>
      <c r="X188" s="35"/>
      <c r="Y188" s="35"/>
      <c r="Z188" s="35"/>
      <c r="AA188" s="35"/>
      <c r="AB188" s="35"/>
      <c r="AC188" s="35"/>
      <c r="AD188" s="35"/>
      <c r="AE188" s="35"/>
      <c r="AR188" s="204" t="s">
        <v>169</v>
      </c>
      <c r="AT188" s="204" t="s">
        <v>164</v>
      </c>
      <c r="AU188" s="204" t="s">
        <v>78</v>
      </c>
      <c r="AY188" s="18" t="s">
        <v>162</v>
      </c>
      <c r="BE188" s="205">
        <f t="shared" si="14"/>
        <v>0</v>
      </c>
      <c r="BF188" s="205">
        <f t="shared" si="15"/>
        <v>0</v>
      </c>
      <c r="BG188" s="205">
        <f t="shared" si="16"/>
        <v>0</v>
      </c>
      <c r="BH188" s="205">
        <f t="shared" si="17"/>
        <v>0</v>
      </c>
      <c r="BI188" s="205">
        <f t="shared" si="18"/>
        <v>0</v>
      </c>
      <c r="BJ188" s="18" t="s">
        <v>78</v>
      </c>
      <c r="BK188" s="205">
        <f t="shared" si="19"/>
        <v>0</v>
      </c>
      <c r="BL188" s="18" t="s">
        <v>169</v>
      </c>
      <c r="BM188" s="204" t="s">
        <v>796</v>
      </c>
    </row>
    <row r="189" spans="1:65" s="2" customFormat="1" ht="16.5" customHeight="1">
      <c r="A189" s="35"/>
      <c r="B189" s="36"/>
      <c r="C189" s="193" t="s">
        <v>476</v>
      </c>
      <c r="D189" s="193" t="s">
        <v>164</v>
      </c>
      <c r="E189" s="194" t="s">
        <v>2665</v>
      </c>
      <c r="F189" s="195" t="s">
        <v>4080</v>
      </c>
      <c r="G189" s="196" t="s">
        <v>2204</v>
      </c>
      <c r="H189" s="197">
        <v>1</v>
      </c>
      <c r="I189" s="198"/>
      <c r="J189" s="199">
        <f t="shared" si="10"/>
        <v>0</v>
      </c>
      <c r="K189" s="195" t="s">
        <v>19</v>
      </c>
      <c r="L189" s="40"/>
      <c r="M189" s="200" t="s">
        <v>19</v>
      </c>
      <c r="N189" s="201" t="s">
        <v>42</v>
      </c>
      <c r="O189" s="65"/>
      <c r="P189" s="202">
        <f t="shared" si="11"/>
        <v>0</v>
      </c>
      <c r="Q189" s="202">
        <v>0</v>
      </c>
      <c r="R189" s="202">
        <f t="shared" si="12"/>
        <v>0</v>
      </c>
      <c r="S189" s="202">
        <v>0</v>
      </c>
      <c r="T189" s="203">
        <f t="shared" si="13"/>
        <v>0</v>
      </c>
      <c r="U189" s="35"/>
      <c r="V189" s="35"/>
      <c r="W189" s="35"/>
      <c r="X189" s="35"/>
      <c r="Y189" s="35"/>
      <c r="Z189" s="35"/>
      <c r="AA189" s="35"/>
      <c r="AB189" s="35"/>
      <c r="AC189" s="35"/>
      <c r="AD189" s="35"/>
      <c r="AE189" s="35"/>
      <c r="AR189" s="204" t="s">
        <v>169</v>
      </c>
      <c r="AT189" s="204" t="s">
        <v>164</v>
      </c>
      <c r="AU189" s="204" t="s">
        <v>78</v>
      </c>
      <c r="AY189" s="18" t="s">
        <v>162</v>
      </c>
      <c r="BE189" s="205">
        <f t="shared" si="14"/>
        <v>0</v>
      </c>
      <c r="BF189" s="205">
        <f t="shared" si="15"/>
        <v>0</v>
      </c>
      <c r="BG189" s="205">
        <f t="shared" si="16"/>
        <v>0</v>
      </c>
      <c r="BH189" s="205">
        <f t="shared" si="17"/>
        <v>0</v>
      </c>
      <c r="BI189" s="205">
        <f t="shared" si="18"/>
        <v>0</v>
      </c>
      <c r="BJ189" s="18" t="s">
        <v>78</v>
      </c>
      <c r="BK189" s="205">
        <f t="shared" si="19"/>
        <v>0</v>
      </c>
      <c r="BL189" s="18" t="s">
        <v>169</v>
      </c>
      <c r="BM189" s="204" t="s">
        <v>805</v>
      </c>
    </row>
    <row r="190" spans="1:65" s="2" customFormat="1" ht="16.5" customHeight="1">
      <c r="A190" s="35"/>
      <c r="B190" s="36"/>
      <c r="C190" s="193" t="s">
        <v>478</v>
      </c>
      <c r="D190" s="193" t="s">
        <v>164</v>
      </c>
      <c r="E190" s="194" t="s">
        <v>2668</v>
      </c>
      <c r="F190" s="195" t="s">
        <v>4081</v>
      </c>
      <c r="G190" s="196" t="s">
        <v>2204</v>
      </c>
      <c r="H190" s="197">
        <v>3</v>
      </c>
      <c r="I190" s="198"/>
      <c r="J190" s="199">
        <f t="shared" si="10"/>
        <v>0</v>
      </c>
      <c r="K190" s="195" t="s">
        <v>19</v>
      </c>
      <c r="L190" s="40"/>
      <c r="M190" s="200" t="s">
        <v>19</v>
      </c>
      <c r="N190" s="201" t="s">
        <v>42</v>
      </c>
      <c r="O190" s="65"/>
      <c r="P190" s="202">
        <f t="shared" si="11"/>
        <v>0</v>
      </c>
      <c r="Q190" s="202">
        <v>0</v>
      </c>
      <c r="R190" s="202">
        <f t="shared" si="12"/>
        <v>0</v>
      </c>
      <c r="S190" s="202">
        <v>0</v>
      </c>
      <c r="T190" s="203">
        <f t="shared" si="13"/>
        <v>0</v>
      </c>
      <c r="U190" s="35"/>
      <c r="V190" s="35"/>
      <c r="W190" s="35"/>
      <c r="X190" s="35"/>
      <c r="Y190" s="35"/>
      <c r="Z190" s="35"/>
      <c r="AA190" s="35"/>
      <c r="AB190" s="35"/>
      <c r="AC190" s="35"/>
      <c r="AD190" s="35"/>
      <c r="AE190" s="35"/>
      <c r="AR190" s="204" t="s">
        <v>169</v>
      </c>
      <c r="AT190" s="204" t="s">
        <v>164</v>
      </c>
      <c r="AU190" s="204" t="s">
        <v>78</v>
      </c>
      <c r="AY190" s="18" t="s">
        <v>162</v>
      </c>
      <c r="BE190" s="205">
        <f t="shared" si="14"/>
        <v>0</v>
      </c>
      <c r="BF190" s="205">
        <f t="shared" si="15"/>
        <v>0</v>
      </c>
      <c r="BG190" s="205">
        <f t="shared" si="16"/>
        <v>0</v>
      </c>
      <c r="BH190" s="205">
        <f t="shared" si="17"/>
        <v>0</v>
      </c>
      <c r="BI190" s="205">
        <f t="shared" si="18"/>
        <v>0</v>
      </c>
      <c r="BJ190" s="18" t="s">
        <v>78</v>
      </c>
      <c r="BK190" s="205">
        <f t="shared" si="19"/>
        <v>0</v>
      </c>
      <c r="BL190" s="18" t="s">
        <v>169</v>
      </c>
      <c r="BM190" s="204" t="s">
        <v>820</v>
      </c>
    </row>
    <row r="191" spans="1:65" s="2" customFormat="1" ht="16.5" customHeight="1">
      <c r="A191" s="35"/>
      <c r="B191" s="36"/>
      <c r="C191" s="193" t="s">
        <v>483</v>
      </c>
      <c r="D191" s="193" t="s">
        <v>164</v>
      </c>
      <c r="E191" s="194" t="s">
        <v>2671</v>
      </c>
      <c r="F191" s="195" t="s">
        <v>4082</v>
      </c>
      <c r="G191" s="196" t="s">
        <v>2204</v>
      </c>
      <c r="H191" s="197">
        <v>1</v>
      </c>
      <c r="I191" s="198"/>
      <c r="J191" s="199">
        <f t="shared" si="10"/>
        <v>0</v>
      </c>
      <c r="K191" s="195" t="s">
        <v>19</v>
      </c>
      <c r="L191" s="40"/>
      <c r="M191" s="200" t="s">
        <v>19</v>
      </c>
      <c r="N191" s="201" t="s">
        <v>42</v>
      </c>
      <c r="O191" s="65"/>
      <c r="P191" s="202">
        <f t="shared" si="11"/>
        <v>0</v>
      </c>
      <c r="Q191" s="202">
        <v>0</v>
      </c>
      <c r="R191" s="202">
        <f t="shared" si="12"/>
        <v>0</v>
      </c>
      <c r="S191" s="202">
        <v>0</v>
      </c>
      <c r="T191" s="203">
        <f t="shared" si="13"/>
        <v>0</v>
      </c>
      <c r="U191" s="35"/>
      <c r="V191" s="35"/>
      <c r="W191" s="35"/>
      <c r="X191" s="35"/>
      <c r="Y191" s="35"/>
      <c r="Z191" s="35"/>
      <c r="AA191" s="35"/>
      <c r="AB191" s="35"/>
      <c r="AC191" s="35"/>
      <c r="AD191" s="35"/>
      <c r="AE191" s="35"/>
      <c r="AR191" s="204" t="s">
        <v>169</v>
      </c>
      <c r="AT191" s="204" t="s">
        <v>164</v>
      </c>
      <c r="AU191" s="204" t="s">
        <v>78</v>
      </c>
      <c r="AY191" s="18" t="s">
        <v>162</v>
      </c>
      <c r="BE191" s="205">
        <f t="shared" si="14"/>
        <v>0</v>
      </c>
      <c r="BF191" s="205">
        <f t="shared" si="15"/>
        <v>0</v>
      </c>
      <c r="BG191" s="205">
        <f t="shared" si="16"/>
        <v>0</v>
      </c>
      <c r="BH191" s="205">
        <f t="shared" si="17"/>
        <v>0</v>
      </c>
      <c r="BI191" s="205">
        <f t="shared" si="18"/>
        <v>0</v>
      </c>
      <c r="BJ191" s="18" t="s">
        <v>78</v>
      </c>
      <c r="BK191" s="205">
        <f t="shared" si="19"/>
        <v>0</v>
      </c>
      <c r="BL191" s="18" t="s">
        <v>169</v>
      </c>
      <c r="BM191" s="204" t="s">
        <v>2707</v>
      </c>
    </row>
    <row r="192" spans="1:65" s="2" customFormat="1" ht="16.5" customHeight="1">
      <c r="A192" s="35"/>
      <c r="B192" s="36"/>
      <c r="C192" s="193" t="s">
        <v>487</v>
      </c>
      <c r="D192" s="193" t="s">
        <v>164</v>
      </c>
      <c r="E192" s="194" t="s">
        <v>2673</v>
      </c>
      <c r="F192" s="195" t="s">
        <v>4083</v>
      </c>
      <c r="G192" s="196" t="s">
        <v>2204</v>
      </c>
      <c r="H192" s="197">
        <v>2</v>
      </c>
      <c r="I192" s="198"/>
      <c r="J192" s="199">
        <f t="shared" si="10"/>
        <v>0</v>
      </c>
      <c r="K192" s="195" t="s">
        <v>19</v>
      </c>
      <c r="L192" s="40"/>
      <c r="M192" s="200" t="s">
        <v>19</v>
      </c>
      <c r="N192" s="201" t="s">
        <v>42</v>
      </c>
      <c r="O192" s="65"/>
      <c r="P192" s="202">
        <f t="shared" si="11"/>
        <v>0</v>
      </c>
      <c r="Q192" s="202">
        <v>0</v>
      </c>
      <c r="R192" s="202">
        <f t="shared" si="12"/>
        <v>0</v>
      </c>
      <c r="S192" s="202">
        <v>0</v>
      </c>
      <c r="T192" s="203">
        <f t="shared" si="13"/>
        <v>0</v>
      </c>
      <c r="U192" s="35"/>
      <c r="V192" s="35"/>
      <c r="W192" s="35"/>
      <c r="X192" s="35"/>
      <c r="Y192" s="35"/>
      <c r="Z192" s="35"/>
      <c r="AA192" s="35"/>
      <c r="AB192" s="35"/>
      <c r="AC192" s="35"/>
      <c r="AD192" s="35"/>
      <c r="AE192" s="35"/>
      <c r="AR192" s="204" t="s">
        <v>169</v>
      </c>
      <c r="AT192" s="204" t="s">
        <v>164</v>
      </c>
      <c r="AU192" s="204" t="s">
        <v>78</v>
      </c>
      <c r="AY192" s="18" t="s">
        <v>162</v>
      </c>
      <c r="BE192" s="205">
        <f t="shared" si="14"/>
        <v>0</v>
      </c>
      <c r="BF192" s="205">
        <f t="shared" si="15"/>
        <v>0</v>
      </c>
      <c r="BG192" s="205">
        <f t="shared" si="16"/>
        <v>0</v>
      </c>
      <c r="BH192" s="205">
        <f t="shared" si="17"/>
        <v>0</v>
      </c>
      <c r="BI192" s="205">
        <f t="shared" si="18"/>
        <v>0</v>
      </c>
      <c r="BJ192" s="18" t="s">
        <v>78</v>
      </c>
      <c r="BK192" s="205">
        <f t="shared" si="19"/>
        <v>0</v>
      </c>
      <c r="BL192" s="18" t="s">
        <v>169</v>
      </c>
      <c r="BM192" s="204" t="s">
        <v>832</v>
      </c>
    </row>
    <row r="193" spans="1:65" s="2" customFormat="1" ht="16.5" customHeight="1">
      <c r="A193" s="35"/>
      <c r="B193" s="36"/>
      <c r="C193" s="193" t="s">
        <v>491</v>
      </c>
      <c r="D193" s="193" t="s">
        <v>164</v>
      </c>
      <c r="E193" s="194" t="s">
        <v>2676</v>
      </c>
      <c r="F193" s="195" t="s">
        <v>4084</v>
      </c>
      <c r="G193" s="196" t="s">
        <v>2204</v>
      </c>
      <c r="H193" s="197">
        <v>1</v>
      </c>
      <c r="I193" s="198"/>
      <c r="J193" s="199">
        <f t="shared" si="10"/>
        <v>0</v>
      </c>
      <c r="K193" s="195" t="s">
        <v>19</v>
      </c>
      <c r="L193" s="40"/>
      <c r="M193" s="200" t="s">
        <v>19</v>
      </c>
      <c r="N193" s="201" t="s">
        <v>42</v>
      </c>
      <c r="O193" s="65"/>
      <c r="P193" s="202">
        <f t="shared" si="11"/>
        <v>0</v>
      </c>
      <c r="Q193" s="202">
        <v>0</v>
      </c>
      <c r="R193" s="202">
        <f t="shared" si="12"/>
        <v>0</v>
      </c>
      <c r="S193" s="202">
        <v>0</v>
      </c>
      <c r="T193" s="203">
        <f t="shared" si="13"/>
        <v>0</v>
      </c>
      <c r="U193" s="35"/>
      <c r="V193" s="35"/>
      <c r="W193" s="35"/>
      <c r="X193" s="35"/>
      <c r="Y193" s="35"/>
      <c r="Z193" s="35"/>
      <c r="AA193" s="35"/>
      <c r="AB193" s="35"/>
      <c r="AC193" s="35"/>
      <c r="AD193" s="35"/>
      <c r="AE193" s="35"/>
      <c r="AR193" s="204" t="s">
        <v>169</v>
      </c>
      <c r="AT193" s="204" t="s">
        <v>164</v>
      </c>
      <c r="AU193" s="204" t="s">
        <v>78</v>
      </c>
      <c r="AY193" s="18" t="s">
        <v>162</v>
      </c>
      <c r="BE193" s="205">
        <f t="shared" si="14"/>
        <v>0</v>
      </c>
      <c r="BF193" s="205">
        <f t="shared" si="15"/>
        <v>0</v>
      </c>
      <c r="BG193" s="205">
        <f t="shared" si="16"/>
        <v>0</v>
      </c>
      <c r="BH193" s="205">
        <f t="shared" si="17"/>
        <v>0</v>
      </c>
      <c r="BI193" s="205">
        <f t="shared" si="18"/>
        <v>0</v>
      </c>
      <c r="BJ193" s="18" t="s">
        <v>78</v>
      </c>
      <c r="BK193" s="205">
        <f t="shared" si="19"/>
        <v>0</v>
      </c>
      <c r="BL193" s="18" t="s">
        <v>169</v>
      </c>
      <c r="BM193" s="204" t="s">
        <v>843</v>
      </c>
    </row>
    <row r="194" spans="1:65" s="2" customFormat="1" ht="16.5" customHeight="1">
      <c r="A194" s="35"/>
      <c r="B194" s="36"/>
      <c r="C194" s="193" t="s">
        <v>495</v>
      </c>
      <c r="D194" s="193" t="s">
        <v>164</v>
      </c>
      <c r="E194" s="194" t="s">
        <v>2678</v>
      </c>
      <c r="F194" s="195" t="s">
        <v>4085</v>
      </c>
      <c r="G194" s="196" t="s">
        <v>2204</v>
      </c>
      <c r="H194" s="197">
        <v>1</v>
      </c>
      <c r="I194" s="198"/>
      <c r="J194" s="199">
        <f t="shared" si="10"/>
        <v>0</v>
      </c>
      <c r="K194" s="195" t="s">
        <v>19</v>
      </c>
      <c r="L194" s="40"/>
      <c r="M194" s="200" t="s">
        <v>19</v>
      </c>
      <c r="N194" s="201" t="s">
        <v>42</v>
      </c>
      <c r="O194" s="65"/>
      <c r="P194" s="202">
        <f t="shared" si="11"/>
        <v>0</v>
      </c>
      <c r="Q194" s="202">
        <v>0</v>
      </c>
      <c r="R194" s="202">
        <f t="shared" si="12"/>
        <v>0</v>
      </c>
      <c r="S194" s="202">
        <v>0</v>
      </c>
      <c r="T194" s="203">
        <f t="shared" si="13"/>
        <v>0</v>
      </c>
      <c r="U194" s="35"/>
      <c r="V194" s="35"/>
      <c r="W194" s="35"/>
      <c r="X194" s="35"/>
      <c r="Y194" s="35"/>
      <c r="Z194" s="35"/>
      <c r="AA194" s="35"/>
      <c r="AB194" s="35"/>
      <c r="AC194" s="35"/>
      <c r="AD194" s="35"/>
      <c r="AE194" s="35"/>
      <c r="AR194" s="204" t="s">
        <v>169</v>
      </c>
      <c r="AT194" s="204" t="s">
        <v>164</v>
      </c>
      <c r="AU194" s="204" t="s">
        <v>78</v>
      </c>
      <c r="AY194" s="18" t="s">
        <v>162</v>
      </c>
      <c r="BE194" s="205">
        <f t="shared" si="14"/>
        <v>0</v>
      </c>
      <c r="BF194" s="205">
        <f t="shared" si="15"/>
        <v>0</v>
      </c>
      <c r="BG194" s="205">
        <f t="shared" si="16"/>
        <v>0</v>
      </c>
      <c r="BH194" s="205">
        <f t="shared" si="17"/>
        <v>0</v>
      </c>
      <c r="BI194" s="205">
        <f t="shared" si="18"/>
        <v>0</v>
      </c>
      <c r="BJ194" s="18" t="s">
        <v>78</v>
      </c>
      <c r="BK194" s="205">
        <f t="shared" si="19"/>
        <v>0</v>
      </c>
      <c r="BL194" s="18" t="s">
        <v>169</v>
      </c>
      <c r="BM194" s="204" t="s">
        <v>852</v>
      </c>
    </row>
    <row r="195" spans="1:65" s="2" customFormat="1" ht="16.5" customHeight="1">
      <c r="A195" s="35"/>
      <c r="B195" s="36"/>
      <c r="C195" s="193" t="s">
        <v>499</v>
      </c>
      <c r="D195" s="193" t="s">
        <v>164</v>
      </c>
      <c r="E195" s="194" t="s">
        <v>2680</v>
      </c>
      <c r="F195" s="195" t="s">
        <v>4086</v>
      </c>
      <c r="G195" s="196" t="s">
        <v>2204</v>
      </c>
      <c r="H195" s="197">
        <v>9</v>
      </c>
      <c r="I195" s="198"/>
      <c r="J195" s="199">
        <f t="shared" si="10"/>
        <v>0</v>
      </c>
      <c r="K195" s="195" t="s">
        <v>19</v>
      </c>
      <c r="L195" s="40"/>
      <c r="M195" s="200" t="s">
        <v>19</v>
      </c>
      <c r="N195" s="201" t="s">
        <v>42</v>
      </c>
      <c r="O195" s="65"/>
      <c r="P195" s="202">
        <f t="shared" si="11"/>
        <v>0</v>
      </c>
      <c r="Q195" s="202">
        <v>0</v>
      </c>
      <c r="R195" s="202">
        <f t="shared" si="12"/>
        <v>0</v>
      </c>
      <c r="S195" s="202">
        <v>0</v>
      </c>
      <c r="T195" s="203">
        <f t="shared" si="13"/>
        <v>0</v>
      </c>
      <c r="U195" s="35"/>
      <c r="V195" s="35"/>
      <c r="W195" s="35"/>
      <c r="X195" s="35"/>
      <c r="Y195" s="35"/>
      <c r="Z195" s="35"/>
      <c r="AA195" s="35"/>
      <c r="AB195" s="35"/>
      <c r="AC195" s="35"/>
      <c r="AD195" s="35"/>
      <c r="AE195" s="35"/>
      <c r="AR195" s="204" t="s">
        <v>169</v>
      </c>
      <c r="AT195" s="204" t="s">
        <v>164</v>
      </c>
      <c r="AU195" s="204" t="s">
        <v>78</v>
      </c>
      <c r="AY195" s="18" t="s">
        <v>162</v>
      </c>
      <c r="BE195" s="205">
        <f t="shared" si="14"/>
        <v>0</v>
      </c>
      <c r="BF195" s="205">
        <f t="shared" si="15"/>
        <v>0</v>
      </c>
      <c r="BG195" s="205">
        <f t="shared" si="16"/>
        <v>0</v>
      </c>
      <c r="BH195" s="205">
        <f t="shared" si="17"/>
        <v>0</v>
      </c>
      <c r="BI195" s="205">
        <f t="shared" si="18"/>
        <v>0</v>
      </c>
      <c r="BJ195" s="18" t="s">
        <v>78</v>
      </c>
      <c r="BK195" s="205">
        <f t="shared" si="19"/>
        <v>0</v>
      </c>
      <c r="BL195" s="18" t="s">
        <v>169</v>
      </c>
      <c r="BM195" s="204" t="s">
        <v>859</v>
      </c>
    </row>
    <row r="196" spans="1:65" s="2" customFormat="1" ht="16.5" customHeight="1">
      <c r="A196" s="35"/>
      <c r="B196" s="36"/>
      <c r="C196" s="193" t="s">
        <v>504</v>
      </c>
      <c r="D196" s="193" t="s">
        <v>164</v>
      </c>
      <c r="E196" s="194" t="s">
        <v>2682</v>
      </c>
      <c r="F196" s="195" t="s">
        <v>4087</v>
      </c>
      <c r="G196" s="196" t="s">
        <v>2204</v>
      </c>
      <c r="H196" s="197">
        <v>1</v>
      </c>
      <c r="I196" s="198"/>
      <c r="J196" s="199">
        <f t="shared" si="10"/>
        <v>0</v>
      </c>
      <c r="K196" s="195" t="s">
        <v>19</v>
      </c>
      <c r="L196" s="40"/>
      <c r="M196" s="200" t="s">
        <v>19</v>
      </c>
      <c r="N196" s="201" t="s">
        <v>42</v>
      </c>
      <c r="O196" s="65"/>
      <c r="P196" s="202">
        <f t="shared" si="11"/>
        <v>0</v>
      </c>
      <c r="Q196" s="202">
        <v>0</v>
      </c>
      <c r="R196" s="202">
        <f t="shared" si="12"/>
        <v>0</v>
      </c>
      <c r="S196" s="202">
        <v>0</v>
      </c>
      <c r="T196" s="203">
        <f t="shared" si="13"/>
        <v>0</v>
      </c>
      <c r="U196" s="35"/>
      <c r="V196" s="35"/>
      <c r="W196" s="35"/>
      <c r="X196" s="35"/>
      <c r="Y196" s="35"/>
      <c r="Z196" s="35"/>
      <c r="AA196" s="35"/>
      <c r="AB196" s="35"/>
      <c r="AC196" s="35"/>
      <c r="AD196" s="35"/>
      <c r="AE196" s="35"/>
      <c r="AR196" s="204" t="s">
        <v>169</v>
      </c>
      <c r="AT196" s="204" t="s">
        <v>164</v>
      </c>
      <c r="AU196" s="204" t="s">
        <v>78</v>
      </c>
      <c r="AY196" s="18" t="s">
        <v>162</v>
      </c>
      <c r="BE196" s="205">
        <f t="shared" si="14"/>
        <v>0</v>
      </c>
      <c r="BF196" s="205">
        <f t="shared" si="15"/>
        <v>0</v>
      </c>
      <c r="BG196" s="205">
        <f t="shared" si="16"/>
        <v>0</v>
      </c>
      <c r="BH196" s="205">
        <f t="shared" si="17"/>
        <v>0</v>
      </c>
      <c r="BI196" s="205">
        <f t="shared" si="18"/>
        <v>0</v>
      </c>
      <c r="BJ196" s="18" t="s">
        <v>78</v>
      </c>
      <c r="BK196" s="205">
        <f t="shared" si="19"/>
        <v>0</v>
      </c>
      <c r="BL196" s="18" t="s">
        <v>169</v>
      </c>
      <c r="BM196" s="204" t="s">
        <v>871</v>
      </c>
    </row>
    <row r="197" spans="1:65" s="2" customFormat="1" ht="16.5" customHeight="1">
      <c r="A197" s="35"/>
      <c r="B197" s="36"/>
      <c r="C197" s="193" t="s">
        <v>510</v>
      </c>
      <c r="D197" s="193" t="s">
        <v>164</v>
      </c>
      <c r="E197" s="194" t="s">
        <v>2684</v>
      </c>
      <c r="F197" s="195" t="s">
        <v>4088</v>
      </c>
      <c r="G197" s="196" t="s">
        <v>2204</v>
      </c>
      <c r="H197" s="197">
        <v>3</v>
      </c>
      <c r="I197" s="198"/>
      <c r="J197" s="199">
        <f t="shared" si="10"/>
        <v>0</v>
      </c>
      <c r="K197" s="195" t="s">
        <v>19</v>
      </c>
      <c r="L197" s="40"/>
      <c r="M197" s="200" t="s">
        <v>19</v>
      </c>
      <c r="N197" s="201" t="s">
        <v>42</v>
      </c>
      <c r="O197" s="65"/>
      <c r="P197" s="202">
        <f t="shared" si="11"/>
        <v>0</v>
      </c>
      <c r="Q197" s="202">
        <v>0</v>
      </c>
      <c r="R197" s="202">
        <f t="shared" si="12"/>
        <v>0</v>
      </c>
      <c r="S197" s="202">
        <v>0</v>
      </c>
      <c r="T197" s="203">
        <f t="shared" si="13"/>
        <v>0</v>
      </c>
      <c r="U197" s="35"/>
      <c r="V197" s="35"/>
      <c r="W197" s="35"/>
      <c r="X197" s="35"/>
      <c r="Y197" s="35"/>
      <c r="Z197" s="35"/>
      <c r="AA197" s="35"/>
      <c r="AB197" s="35"/>
      <c r="AC197" s="35"/>
      <c r="AD197" s="35"/>
      <c r="AE197" s="35"/>
      <c r="AR197" s="204" t="s">
        <v>169</v>
      </c>
      <c r="AT197" s="204" t="s">
        <v>164</v>
      </c>
      <c r="AU197" s="204" t="s">
        <v>78</v>
      </c>
      <c r="AY197" s="18" t="s">
        <v>162</v>
      </c>
      <c r="BE197" s="205">
        <f t="shared" si="14"/>
        <v>0</v>
      </c>
      <c r="BF197" s="205">
        <f t="shared" si="15"/>
        <v>0</v>
      </c>
      <c r="BG197" s="205">
        <f t="shared" si="16"/>
        <v>0</v>
      </c>
      <c r="BH197" s="205">
        <f t="shared" si="17"/>
        <v>0</v>
      </c>
      <c r="BI197" s="205">
        <f t="shared" si="18"/>
        <v>0</v>
      </c>
      <c r="BJ197" s="18" t="s">
        <v>78</v>
      </c>
      <c r="BK197" s="205">
        <f t="shared" si="19"/>
        <v>0</v>
      </c>
      <c r="BL197" s="18" t="s">
        <v>169</v>
      </c>
      <c r="BM197" s="204" t="s">
        <v>880</v>
      </c>
    </row>
    <row r="198" spans="1:65" s="12" customFormat="1" ht="25.9" customHeight="1">
      <c r="B198" s="177"/>
      <c r="C198" s="178"/>
      <c r="D198" s="179" t="s">
        <v>70</v>
      </c>
      <c r="E198" s="180" t="s">
        <v>2723</v>
      </c>
      <c r="F198" s="180" t="s">
        <v>4089</v>
      </c>
      <c r="G198" s="178"/>
      <c r="H198" s="178"/>
      <c r="I198" s="181"/>
      <c r="J198" s="182">
        <f>BK198</f>
        <v>0</v>
      </c>
      <c r="K198" s="178"/>
      <c r="L198" s="183"/>
      <c r="M198" s="184"/>
      <c r="N198" s="185"/>
      <c r="O198" s="185"/>
      <c r="P198" s="186">
        <f>SUM(P199:P219)</f>
        <v>0</v>
      </c>
      <c r="Q198" s="185"/>
      <c r="R198" s="186">
        <f>SUM(R199:R219)</f>
        <v>0</v>
      </c>
      <c r="S198" s="185"/>
      <c r="T198" s="187">
        <f>SUM(T199:T219)</f>
        <v>0</v>
      </c>
      <c r="AR198" s="188" t="s">
        <v>78</v>
      </c>
      <c r="AT198" s="189" t="s">
        <v>70</v>
      </c>
      <c r="AU198" s="189" t="s">
        <v>71</v>
      </c>
      <c r="AY198" s="188" t="s">
        <v>162</v>
      </c>
      <c r="BK198" s="190">
        <f>SUM(BK199:BK219)</f>
        <v>0</v>
      </c>
    </row>
    <row r="199" spans="1:65" s="2" customFormat="1" ht="16.5" customHeight="1">
      <c r="A199" s="35"/>
      <c r="B199" s="36"/>
      <c r="C199" s="193" t="s">
        <v>516</v>
      </c>
      <c r="D199" s="193" t="s">
        <v>164</v>
      </c>
      <c r="E199" s="194" t="s">
        <v>2725</v>
      </c>
      <c r="F199" s="195" t="s">
        <v>4090</v>
      </c>
      <c r="G199" s="196" t="s">
        <v>245</v>
      </c>
      <c r="H199" s="197">
        <v>870</v>
      </c>
      <c r="I199" s="198"/>
      <c r="J199" s="199">
        <f t="shared" ref="J199:J219" si="20">ROUND(I199*H199,2)</f>
        <v>0</v>
      </c>
      <c r="K199" s="195" t="s">
        <v>19</v>
      </c>
      <c r="L199" s="40"/>
      <c r="M199" s="200" t="s">
        <v>19</v>
      </c>
      <c r="N199" s="201" t="s">
        <v>42</v>
      </c>
      <c r="O199" s="65"/>
      <c r="P199" s="202">
        <f t="shared" ref="P199:P219" si="21">O199*H199</f>
        <v>0</v>
      </c>
      <c r="Q199" s="202">
        <v>0</v>
      </c>
      <c r="R199" s="202">
        <f t="shared" ref="R199:R219" si="22">Q199*H199</f>
        <v>0</v>
      </c>
      <c r="S199" s="202">
        <v>0</v>
      </c>
      <c r="T199" s="203">
        <f t="shared" ref="T199:T219" si="23">S199*H199</f>
        <v>0</v>
      </c>
      <c r="U199" s="35"/>
      <c r="V199" s="35"/>
      <c r="W199" s="35"/>
      <c r="X199" s="35"/>
      <c r="Y199" s="35"/>
      <c r="Z199" s="35"/>
      <c r="AA199" s="35"/>
      <c r="AB199" s="35"/>
      <c r="AC199" s="35"/>
      <c r="AD199" s="35"/>
      <c r="AE199" s="35"/>
      <c r="AR199" s="204" t="s">
        <v>169</v>
      </c>
      <c r="AT199" s="204" t="s">
        <v>164</v>
      </c>
      <c r="AU199" s="204" t="s">
        <v>78</v>
      </c>
      <c r="AY199" s="18" t="s">
        <v>162</v>
      </c>
      <c r="BE199" s="205">
        <f t="shared" ref="BE199:BE219" si="24">IF(N199="základní",J199,0)</f>
        <v>0</v>
      </c>
      <c r="BF199" s="205">
        <f t="shared" ref="BF199:BF219" si="25">IF(N199="snížená",J199,0)</f>
        <v>0</v>
      </c>
      <c r="BG199" s="205">
        <f t="shared" ref="BG199:BG219" si="26">IF(N199="zákl. přenesená",J199,0)</f>
        <v>0</v>
      </c>
      <c r="BH199" s="205">
        <f t="shared" ref="BH199:BH219" si="27">IF(N199="sníž. přenesená",J199,0)</f>
        <v>0</v>
      </c>
      <c r="BI199" s="205">
        <f t="shared" ref="BI199:BI219" si="28">IF(N199="nulová",J199,0)</f>
        <v>0</v>
      </c>
      <c r="BJ199" s="18" t="s">
        <v>78</v>
      </c>
      <c r="BK199" s="205">
        <f t="shared" ref="BK199:BK219" si="29">ROUND(I199*H199,2)</f>
        <v>0</v>
      </c>
      <c r="BL199" s="18" t="s">
        <v>169</v>
      </c>
      <c r="BM199" s="204" t="s">
        <v>890</v>
      </c>
    </row>
    <row r="200" spans="1:65" s="2" customFormat="1" ht="16.5" customHeight="1">
      <c r="A200" s="35"/>
      <c r="B200" s="36"/>
      <c r="C200" s="193" t="s">
        <v>520</v>
      </c>
      <c r="D200" s="193" t="s">
        <v>164</v>
      </c>
      <c r="E200" s="194" t="s">
        <v>2728</v>
      </c>
      <c r="F200" s="195" t="s">
        <v>4091</v>
      </c>
      <c r="G200" s="196" t="s">
        <v>245</v>
      </c>
      <c r="H200" s="197">
        <v>380</v>
      </c>
      <c r="I200" s="198"/>
      <c r="J200" s="199">
        <f t="shared" si="20"/>
        <v>0</v>
      </c>
      <c r="K200" s="195" t="s">
        <v>19</v>
      </c>
      <c r="L200" s="40"/>
      <c r="M200" s="200" t="s">
        <v>19</v>
      </c>
      <c r="N200" s="201" t="s">
        <v>42</v>
      </c>
      <c r="O200" s="65"/>
      <c r="P200" s="202">
        <f t="shared" si="21"/>
        <v>0</v>
      </c>
      <c r="Q200" s="202">
        <v>0</v>
      </c>
      <c r="R200" s="202">
        <f t="shared" si="22"/>
        <v>0</v>
      </c>
      <c r="S200" s="202">
        <v>0</v>
      </c>
      <c r="T200" s="203">
        <f t="shared" si="23"/>
        <v>0</v>
      </c>
      <c r="U200" s="35"/>
      <c r="V200" s="35"/>
      <c r="W200" s="35"/>
      <c r="X200" s="35"/>
      <c r="Y200" s="35"/>
      <c r="Z200" s="35"/>
      <c r="AA200" s="35"/>
      <c r="AB200" s="35"/>
      <c r="AC200" s="35"/>
      <c r="AD200" s="35"/>
      <c r="AE200" s="35"/>
      <c r="AR200" s="204" t="s">
        <v>169</v>
      </c>
      <c r="AT200" s="204" t="s">
        <v>164</v>
      </c>
      <c r="AU200" s="204" t="s">
        <v>78</v>
      </c>
      <c r="AY200" s="18" t="s">
        <v>162</v>
      </c>
      <c r="BE200" s="205">
        <f t="shared" si="24"/>
        <v>0</v>
      </c>
      <c r="BF200" s="205">
        <f t="shared" si="25"/>
        <v>0</v>
      </c>
      <c r="BG200" s="205">
        <f t="shared" si="26"/>
        <v>0</v>
      </c>
      <c r="BH200" s="205">
        <f t="shared" si="27"/>
        <v>0</v>
      </c>
      <c r="BI200" s="205">
        <f t="shared" si="28"/>
        <v>0</v>
      </c>
      <c r="BJ200" s="18" t="s">
        <v>78</v>
      </c>
      <c r="BK200" s="205">
        <f t="shared" si="29"/>
        <v>0</v>
      </c>
      <c r="BL200" s="18" t="s">
        <v>169</v>
      </c>
      <c r="BM200" s="204" t="s">
        <v>899</v>
      </c>
    </row>
    <row r="201" spans="1:65" s="2" customFormat="1" ht="16.5" customHeight="1">
      <c r="A201" s="35"/>
      <c r="B201" s="36"/>
      <c r="C201" s="193" t="s">
        <v>526</v>
      </c>
      <c r="D201" s="193" t="s">
        <v>164</v>
      </c>
      <c r="E201" s="194" t="s">
        <v>2730</v>
      </c>
      <c r="F201" s="195" t="s">
        <v>4092</v>
      </c>
      <c r="G201" s="196" t="s">
        <v>245</v>
      </c>
      <c r="H201" s="197">
        <v>50</v>
      </c>
      <c r="I201" s="198"/>
      <c r="J201" s="199">
        <f t="shared" si="20"/>
        <v>0</v>
      </c>
      <c r="K201" s="195" t="s">
        <v>19</v>
      </c>
      <c r="L201" s="40"/>
      <c r="M201" s="200" t="s">
        <v>19</v>
      </c>
      <c r="N201" s="201" t="s">
        <v>42</v>
      </c>
      <c r="O201" s="65"/>
      <c r="P201" s="202">
        <f t="shared" si="21"/>
        <v>0</v>
      </c>
      <c r="Q201" s="202">
        <v>0</v>
      </c>
      <c r="R201" s="202">
        <f t="shared" si="22"/>
        <v>0</v>
      </c>
      <c r="S201" s="202">
        <v>0</v>
      </c>
      <c r="T201" s="203">
        <f t="shared" si="23"/>
        <v>0</v>
      </c>
      <c r="U201" s="35"/>
      <c r="V201" s="35"/>
      <c r="W201" s="35"/>
      <c r="X201" s="35"/>
      <c r="Y201" s="35"/>
      <c r="Z201" s="35"/>
      <c r="AA201" s="35"/>
      <c r="AB201" s="35"/>
      <c r="AC201" s="35"/>
      <c r="AD201" s="35"/>
      <c r="AE201" s="35"/>
      <c r="AR201" s="204" t="s">
        <v>169</v>
      </c>
      <c r="AT201" s="204" t="s">
        <v>164</v>
      </c>
      <c r="AU201" s="204" t="s">
        <v>78</v>
      </c>
      <c r="AY201" s="18" t="s">
        <v>162</v>
      </c>
      <c r="BE201" s="205">
        <f t="shared" si="24"/>
        <v>0</v>
      </c>
      <c r="BF201" s="205">
        <f t="shared" si="25"/>
        <v>0</v>
      </c>
      <c r="BG201" s="205">
        <f t="shared" si="26"/>
        <v>0</v>
      </c>
      <c r="BH201" s="205">
        <f t="shared" si="27"/>
        <v>0</v>
      </c>
      <c r="BI201" s="205">
        <f t="shared" si="28"/>
        <v>0</v>
      </c>
      <c r="BJ201" s="18" t="s">
        <v>78</v>
      </c>
      <c r="BK201" s="205">
        <f t="shared" si="29"/>
        <v>0</v>
      </c>
      <c r="BL201" s="18" t="s">
        <v>169</v>
      </c>
      <c r="BM201" s="204" t="s">
        <v>909</v>
      </c>
    </row>
    <row r="202" spans="1:65" s="2" customFormat="1" ht="16.5" customHeight="1">
      <c r="A202" s="35"/>
      <c r="B202" s="36"/>
      <c r="C202" s="193" t="s">
        <v>531</v>
      </c>
      <c r="D202" s="193" t="s">
        <v>164</v>
      </c>
      <c r="E202" s="194" t="s">
        <v>2732</v>
      </c>
      <c r="F202" s="195" t="s">
        <v>4093</v>
      </c>
      <c r="G202" s="196" t="s">
        <v>245</v>
      </c>
      <c r="H202" s="197">
        <v>380</v>
      </c>
      <c r="I202" s="198"/>
      <c r="J202" s="199">
        <f t="shared" si="20"/>
        <v>0</v>
      </c>
      <c r="K202" s="195" t="s">
        <v>19</v>
      </c>
      <c r="L202" s="40"/>
      <c r="M202" s="200" t="s">
        <v>19</v>
      </c>
      <c r="N202" s="201" t="s">
        <v>42</v>
      </c>
      <c r="O202" s="65"/>
      <c r="P202" s="202">
        <f t="shared" si="21"/>
        <v>0</v>
      </c>
      <c r="Q202" s="202">
        <v>0</v>
      </c>
      <c r="R202" s="202">
        <f t="shared" si="22"/>
        <v>0</v>
      </c>
      <c r="S202" s="202">
        <v>0</v>
      </c>
      <c r="T202" s="203">
        <f t="shared" si="23"/>
        <v>0</v>
      </c>
      <c r="U202" s="35"/>
      <c r="V202" s="35"/>
      <c r="W202" s="35"/>
      <c r="X202" s="35"/>
      <c r="Y202" s="35"/>
      <c r="Z202" s="35"/>
      <c r="AA202" s="35"/>
      <c r="AB202" s="35"/>
      <c r="AC202" s="35"/>
      <c r="AD202" s="35"/>
      <c r="AE202" s="35"/>
      <c r="AR202" s="204" t="s">
        <v>169</v>
      </c>
      <c r="AT202" s="204" t="s">
        <v>164</v>
      </c>
      <c r="AU202" s="204" t="s">
        <v>78</v>
      </c>
      <c r="AY202" s="18" t="s">
        <v>162</v>
      </c>
      <c r="BE202" s="205">
        <f t="shared" si="24"/>
        <v>0</v>
      </c>
      <c r="BF202" s="205">
        <f t="shared" si="25"/>
        <v>0</v>
      </c>
      <c r="BG202" s="205">
        <f t="shared" si="26"/>
        <v>0</v>
      </c>
      <c r="BH202" s="205">
        <f t="shared" si="27"/>
        <v>0</v>
      </c>
      <c r="BI202" s="205">
        <f t="shared" si="28"/>
        <v>0</v>
      </c>
      <c r="BJ202" s="18" t="s">
        <v>78</v>
      </c>
      <c r="BK202" s="205">
        <f t="shared" si="29"/>
        <v>0</v>
      </c>
      <c r="BL202" s="18" t="s">
        <v>169</v>
      </c>
      <c r="BM202" s="204" t="s">
        <v>919</v>
      </c>
    </row>
    <row r="203" spans="1:65" s="2" customFormat="1" ht="16.5" customHeight="1">
      <c r="A203" s="35"/>
      <c r="B203" s="36"/>
      <c r="C203" s="193" t="s">
        <v>539</v>
      </c>
      <c r="D203" s="193" t="s">
        <v>164</v>
      </c>
      <c r="E203" s="194" t="s">
        <v>2734</v>
      </c>
      <c r="F203" s="195" t="s">
        <v>4094</v>
      </c>
      <c r="G203" s="196" t="s">
        <v>245</v>
      </c>
      <c r="H203" s="197">
        <v>2650</v>
      </c>
      <c r="I203" s="198"/>
      <c r="J203" s="199">
        <f t="shared" si="20"/>
        <v>0</v>
      </c>
      <c r="K203" s="195" t="s">
        <v>19</v>
      </c>
      <c r="L203" s="40"/>
      <c r="M203" s="200" t="s">
        <v>19</v>
      </c>
      <c r="N203" s="201" t="s">
        <v>42</v>
      </c>
      <c r="O203" s="65"/>
      <c r="P203" s="202">
        <f t="shared" si="21"/>
        <v>0</v>
      </c>
      <c r="Q203" s="202">
        <v>0</v>
      </c>
      <c r="R203" s="202">
        <f t="shared" si="22"/>
        <v>0</v>
      </c>
      <c r="S203" s="202">
        <v>0</v>
      </c>
      <c r="T203" s="203">
        <f t="shared" si="23"/>
        <v>0</v>
      </c>
      <c r="U203" s="35"/>
      <c r="V203" s="35"/>
      <c r="W203" s="35"/>
      <c r="X203" s="35"/>
      <c r="Y203" s="35"/>
      <c r="Z203" s="35"/>
      <c r="AA203" s="35"/>
      <c r="AB203" s="35"/>
      <c r="AC203" s="35"/>
      <c r="AD203" s="35"/>
      <c r="AE203" s="35"/>
      <c r="AR203" s="204" t="s">
        <v>169</v>
      </c>
      <c r="AT203" s="204" t="s">
        <v>164</v>
      </c>
      <c r="AU203" s="204" t="s">
        <v>78</v>
      </c>
      <c r="AY203" s="18" t="s">
        <v>162</v>
      </c>
      <c r="BE203" s="205">
        <f t="shared" si="24"/>
        <v>0</v>
      </c>
      <c r="BF203" s="205">
        <f t="shared" si="25"/>
        <v>0</v>
      </c>
      <c r="BG203" s="205">
        <f t="shared" si="26"/>
        <v>0</v>
      </c>
      <c r="BH203" s="205">
        <f t="shared" si="27"/>
        <v>0</v>
      </c>
      <c r="BI203" s="205">
        <f t="shared" si="28"/>
        <v>0</v>
      </c>
      <c r="BJ203" s="18" t="s">
        <v>78</v>
      </c>
      <c r="BK203" s="205">
        <f t="shared" si="29"/>
        <v>0</v>
      </c>
      <c r="BL203" s="18" t="s">
        <v>169</v>
      </c>
      <c r="BM203" s="204" t="s">
        <v>928</v>
      </c>
    </row>
    <row r="204" spans="1:65" s="2" customFormat="1" ht="16.5" customHeight="1">
      <c r="A204" s="35"/>
      <c r="B204" s="36"/>
      <c r="C204" s="193" t="s">
        <v>547</v>
      </c>
      <c r="D204" s="193" t="s">
        <v>164</v>
      </c>
      <c r="E204" s="194" t="s">
        <v>2736</v>
      </c>
      <c r="F204" s="195" t="s">
        <v>4095</v>
      </c>
      <c r="G204" s="196" t="s">
        <v>245</v>
      </c>
      <c r="H204" s="197">
        <v>2100</v>
      </c>
      <c r="I204" s="198"/>
      <c r="J204" s="199">
        <f t="shared" si="20"/>
        <v>0</v>
      </c>
      <c r="K204" s="195" t="s">
        <v>19</v>
      </c>
      <c r="L204" s="40"/>
      <c r="M204" s="200" t="s">
        <v>19</v>
      </c>
      <c r="N204" s="201" t="s">
        <v>42</v>
      </c>
      <c r="O204" s="65"/>
      <c r="P204" s="202">
        <f t="shared" si="21"/>
        <v>0</v>
      </c>
      <c r="Q204" s="202">
        <v>0</v>
      </c>
      <c r="R204" s="202">
        <f t="shared" si="22"/>
        <v>0</v>
      </c>
      <c r="S204" s="202">
        <v>0</v>
      </c>
      <c r="T204" s="203">
        <f t="shared" si="23"/>
        <v>0</v>
      </c>
      <c r="U204" s="35"/>
      <c r="V204" s="35"/>
      <c r="W204" s="35"/>
      <c r="X204" s="35"/>
      <c r="Y204" s="35"/>
      <c r="Z204" s="35"/>
      <c r="AA204" s="35"/>
      <c r="AB204" s="35"/>
      <c r="AC204" s="35"/>
      <c r="AD204" s="35"/>
      <c r="AE204" s="35"/>
      <c r="AR204" s="204" t="s">
        <v>169</v>
      </c>
      <c r="AT204" s="204" t="s">
        <v>164</v>
      </c>
      <c r="AU204" s="204" t="s">
        <v>78</v>
      </c>
      <c r="AY204" s="18" t="s">
        <v>162</v>
      </c>
      <c r="BE204" s="205">
        <f t="shared" si="24"/>
        <v>0</v>
      </c>
      <c r="BF204" s="205">
        <f t="shared" si="25"/>
        <v>0</v>
      </c>
      <c r="BG204" s="205">
        <f t="shared" si="26"/>
        <v>0</v>
      </c>
      <c r="BH204" s="205">
        <f t="shared" si="27"/>
        <v>0</v>
      </c>
      <c r="BI204" s="205">
        <f t="shared" si="28"/>
        <v>0</v>
      </c>
      <c r="BJ204" s="18" t="s">
        <v>78</v>
      </c>
      <c r="BK204" s="205">
        <f t="shared" si="29"/>
        <v>0</v>
      </c>
      <c r="BL204" s="18" t="s">
        <v>169</v>
      </c>
      <c r="BM204" s="204" t="s">
        <v>951</v>
      </c>
    </row>
    <row r="205" spans="1:65" s="2" customFormat="1" ht="16.5" customHeight="1">
      <c r="A205" s="35"/>
      <c r="B205" s="36"/>
      <c r="C205" s="193" t="s">
        <v>553</v>
      </c>
      <c r="D205" s="193" t="s">
        <v>164</v>
      </c>
      <c r="E205" s="194" t="s">
        <v>2738</v>
      </c>
      <c r="F205" s="195" t="s">
        <v>4096</v>
      </c>
      <c r="G205" s="196" t="s">
        <v>245</v>
      </c>
      <c r="H205" s="197">
        <v>290</v>
      </c>
      <c r="I205" s="198"/>
      <c r="J205" s="199">
        <f t="shared" si="20"/>
        <v>0</v>
      </c>
      <c r="K205" s="195" t="s">
        <v>19</v>
      </c>
      <c r="L205" s="40"/>
      <c r="M205" s="200" t="s">
        <v>19</v>
      </c>
      <c r="N205" s="201" t="s">
        <v>42</v>
      </c>
      <c r="O205" s="65"/>
      <c r="P205" s="202">
        <f t="shared" si="21"/>
        <v>0</v>
      </c>
      <c r="Q205" s="202">
        <v>0</v>
      </c>
      <c r="R205" s="202">
        <f t="shared" si="22"/>
        <v>0</v>
      </c>
      <c r="S205" s="202">
        <v>0</v>
      </c>
      <c r="T205" s="203">
        <f t="shared" si="23"/>
        <v>0</v>
      </c>
      <c r="U205" s="35"/>
      <c r="V205" s="35"/>
      <c r="W205" s="35"/>
      <c r="X205" s="35"/>
      <c r="Y205" s="35"/>
      <c r="Z205" s="35"/>
      <c r="AA205" s="35"/>
      <c r="AB205" s="35"/>
      <c r="AC205" s="35"/>
      <c r="AD205" s="35"/>
      <c r="AE205" s="35"/>
      <c r="AR205" s="204" t="s">
        <v>169</v>
      </c>
      <c r="AT205" s="204" t="s">
        <v>164</v>
      </c>
      <c r="AU205" s="204" t="s">
        <v>78</v>
      </c>
      <c r="AY205" s="18" t="s">
        <v>162</v>
      </c>
      <c r="BE205" s="205">
        <f t="shared" si="24"/>
        <v>0</v>
      </c>
      <c r="BF205" s="205">
        <f t="shared" si="25"/>
        <v>0</v>
      </c>
      <c r="BG205" s="205">
        <f t="shared" si="26"/>
        <v>0</v>
      </c>
      <c r="BH205" s="205">
        <f t="shared" si="27"/>
        <v>0</v>
      </c>
      <c r="BI205" s="205">
        <f t="shared" si="28"/>
        <v>0</v>
      </c>
      <c r="BJ205" s="18" t="s">
        <v>78</v>
      </c>
      <c r="BK205" s="205">
        <f t="shared" si="29"/>
        <v>0</v>
      </c>
      <c r="BL205" s="18" t="s">
        <v>169</v>
      </c>
      <c r="BM205" s="204" t="s">
        <v>963</v>
      </c>
    </row>
    <row r="206" spans="1:65" s="2" customFormat="1" ht="16.5" customHeight="1">
      <c r="A206" s="35"/>
      <c r="B206" s="36"/>
      <c r="C206" s="193" t="s">
        <v>559</v>
      </c>
      <c r="D206" s="193" t="s">
        <v>164</v>
      </c>
      <c r="E206" s="194" t="s">
        <v>2740</v>
      </c>
      <c r="F206" s="195" t="s">
        <v>4097</v>
      </c>
      <c r="G206" s="196" t="s">
        <v>245</v>
      </c>
      <c r="H206" s="197">
        <v>200</v>
      </c>
      <c r="I206" s="198"/>
      <c r="J206" s="199">
        <f t="shared" si="20"/>
        <v>0</v>
      </c>
      <c r="K206" s="195" t="s">
        <v>19</v>
      </c>
      <c r="L206" s="40"/>
      <c r="M206" s="200" t="s">
        <v>19</v>
      </c>
      <c r="N206" s="201" t="s">
        <v>42</v>
      </c>
      <c r="O206" s="65"/>
      <c r="P206" s="202">
        <f t="shared" si="21"/>
        <v>0</v>
      </c>
      <c r="Q206" s="202">
        <v>0</v>
      </c>
      <c r="R206" s="202">
        <f t="shared" si="22"/>
        <v>0</v>
      </c>
      <c r="S206" s="202">
        <v>0</v>
      </c>
      <c r="T206" s="203">
        <f t="shared" si="23"/>
        <v>0</v>
      </c>
      <c r="U206" s="35"/>
      <c r="V206" s="35"/>
      <c r="W206" s="35"/>
      <c r="X206" s="35"/>
      <c r="Y206" s="35"/>
      <c r="Z206" s="35"/>
      <c r="AA206" s="35"/>
      <c r="AB206" s="35"/>
      <c r="AC206" s="35"/>
      <c r="AD206" s="35"/>
      <c r="AE206" s="35"/>
      <c r="AR206" s="204" t="s">
        <v>169</v>
      </c>
      <c r="AT206" s="204" t="s">
        <v>164</v>
      </c>
      <c r="AU206" s="204" t="s">
        <v>78</v>
      </c>
      <c r="AY206" s="18" t="s">
        <v>162</v>
      </c>
      <c r="BE206" s="205">
        <f t="shared" si="24"/>
        <v>0</v>
      </c>
      <c r="BF206" s="205">
        <f t="shared" si="25"/>
        <v>0</v>
      </c>
      <c r="BG206" s="205">
        <f t="shared" si="26"/>
        <v>0</v>
      </c>
      <c r="BH206" s="205">
        <f t="shared" si="27"/>
        <v>0</v>
      </c>
      <c r="BI206" s="205">
        <f t="shared" si="28"/>
        <v>0</v>
      </c>
      <c r="BJ206" s="18" t="s">
        <v>78</v>
      </c>
      <c r="BK206" s="205">
        <f t="shared" si="29"/>
        <v>0</v>
      </c>
      <c r="BL206" s="18" t="s">
        <v>169</v>
      </c>
      <c r="BM206" s="204" t="s">
        <v>972</v>
      </c>
    </row>
    <row r="207" spans="1:65" s="2" customFormat="1" ht="16.5" customHeight="1">
      <c r="A207" s="35"/>
      <c r="B207" s="36"/>
      <c r="C207" s="193" t="s">
        <v>568</v>
      </c>
      <c r="D207" s="193" t="s">
        <v>164</v>
      </c>
      <c r="E207" s="194" t="s">
        <v>2742</v>
      </c>
      <c r="F207" s="195" t="s">
        <v>4098</v>
      </c>
      <c r="G207" s="196" t="s">
        <v>245</v>
      </c>
      <c r="H207" s="197">
        <v>200</v>
      </c>
      <c r="I207" s="198"/>
      <c r="J207" s="199">
        <f t="shared" si="20"/>
        <v>0</v>
      </c>
      <c r="K207" s="195" t="s">
        <v>19</v>
      </c>
      <c r="L207" s="40"/>
      <c r="M207" s="200" t="s">
        <v>19</v>
      </c>
      <c r="N207" s="201" t="s">
        <v>42</v>
      </c>
      <c r="O207" s="65"/>
      <c r="P207" s="202">
        <f t="shared" si="21"/>
        <v>0</v>
      </c>
      <c r="Q207" s="202">
        <v>0</v>
      </c>
      <c r="R207" s="202">
        <f t="shared" si="22"/>
        <v>0</v>
      </c>
      <c r="S207" s="202">
        <v>0</v>
      </c>
      <c r="T207" s="203">
        <f t="shared" si="23"/>
        <v>0</v>
      </c>
      <c r="U207" s="35"/>
      <c r="V207" s="35"/>
      <c r="W207" s="35"/>
      <c r="X207" s="35"/>
      <c r="Y207" s="35"/>
      <c r="Z207" s="35"/>
      <c r="AA207" s="35"/>
      <c r="AB207" s="35"/>
      <c r="AC207" s="35"/>
      <c r="AD207" s="35"/>
      <c r="AE207" s="35"/>
      <c r="AR207" s="204" t="s">
        <v>169</v>
      </c>
      <c r="AT207" s="204" t="s">
        <v>164</v>
      </c>
      <c r="AU207" s="204" t="s">
        <v>78</v>
      </c>
      <c r="AY207" s="18" t="s">
        <v>162</v>
      </c>
      <c r="BE207" s="205">
        <f t="shared" si="24"/>
        <v>0</v>
      </c>
      <c r="BF207" s="205">
        <f t="shared" si="25"/>
        <v>0</v>
      </c>
      <c r="BG207" s="205">
        <f t="shared" si="26"/>
        <v>0</v>
      </c>
      <c r="BH207" s="205">
        <f t="shared" si="27"/>
        <v>0</v>
      </c>
      <c r="BI207" s="205">
        <f t="shared" si="28"/>
        <v>0</v>
      </c>
      <c r="BJ207" s="18" t="s">
        <v>78</v>
      </c>
      <c r="BK207" s="205">
        <f t="shared" si="29"/>
        <v>0</v>
      </c>
      <c r="BL207" s="18" t="s">
        <v>169</v>
      </c>
      <c r="BM207" s="204" t="s">
        <v>985</v>
      </c>
    </row>
    <row r="208" spans="1:65" s="2" customFormat="1" ht="16.5" customHeight="1">
      <c r="A208" s="35"/>
      <c r="B208" s="36"/>
      <c r="C208" s="193" t="s">
        <v>578</v>
      </c>
      <c r="D208" s="193" t="s">
        <v>164</v>
      </c>
      <c r="E208" s="194" t="s">
        <v>2745</v>
      </c>
      <c r="F208" s="195" t="s">
        <v>4099</v>
      </c>
      <c r="G208" s="196" t="s">
        <v>245</v>
      </c>
      <c r="H208" s="197">
        <v>180</v>
      </c>
      <c r="I208" s="198"/>
      <c r="J208" s="199">
        <f t="shared" si="20"/>
        <v>0</v>
      </c>
      <c r="K208" s="195" t="s">
        <v>19</v>
      </c>
      <c r="L208" s="40"/>
      <c r="M208" s="200" t="s">
        <v>19</v>
      </c>
      <c r="N208" s="201" t="s">
        <v>42</v>
      </c>
      <c r="O208" s="65"/>
      <c r="P208" s="202">
        <f t="shared" si="21"/>
        <v>0</v>
      </c>
      <c r="Q208" s="202">
        <v>0</v>
      </c>
      <c r="R208" s="202">
        <f t="shared" si="22"/>
        <v>0</v>
      </c>
      <c r="S208" s="202">
        <v>0</v>
      </c>
      <c r="T208" s="203">
        <f t="shared" si="23"/>
        <v>0</v>
      </c>
      <c r="U208" s="35"/>
      <c r="V208" s="35"/>
      <c r="W208" s="35"/>
      <c r="X208" s="35"/>
      <c r="Y208" s="35"/>
      <c r="Z208" s="35"/>
      <c r="AA208" s="35"/>
      <c r="AB208" s="35"/>
      <c r="AC208" s="35"/>
      <c r="AD208" s="35"/>
      <c r="AE208" s="35"/>
      <c r="AR208" s="204" t="s">
        <v>169</v>
      </c>
      <c r="AT208" s="204" t="s">
        <v>164</v>
      </c>
      <c r="AU208" s="204" t="s">
        <v>78</v>
      </c>
      <c r="AY208" s="18" t="s">
        <v>162</v>
      </c>
      <c r="BE208" s="205">
        <f t="shared" si="24"/>
        <v>0</v>
      </c>
      <c r="BF208" s="205">
        <f t="shared" si="25"/>
        <v>0</v>
      </c>
      <c r="BG208" s="205">
        <f t="shared" si="26"/>
        <v>0</v>
      </c>
      <c r="BH208" s="205">
        <f t="shared" si="27"/>
        <v>0</v>
      </c>
      <c r="BI208" s="205">
        <f t="shared" si="28"/>
        <v>0</v>
      </c>
      <c r="BJ208" s="18" t="s">
        <v>78</v>
      </c>
      <c r="BK208" s="205">
        <f t="shared" si="29"/>
        <v>0</v>
      </c>
      <c r="BL208" s="18" t="s">
        <v>169</v>
      </c>
      <c r="BM208" s="204" t="s">
        <v>995</v>
      </c>
    </row>
    <row r="209" spans="1:65" s="2" customFormat="1" ht="16.5" customHeight="1">
      <c r="A209" s="35"/>
      <c r="B209" s="36"/>
      <c r="C209" s="193" t="s">
        <v>584</v>
      </c>
      <c r="D209" s="193" t="s">
        <v>164</v>
      </c>
      <c r="E209" s="194" t="s">
        <v>2747</v>
      </c>
      <c r="F209" s="195" t="s">
        <v>4100</v>
      </c>
      <c r="G209" s="196" t="s">
        <v>245</v>
      </c>
      <c r="H209" s="197">
        <v>100</v>
      </c>
      <c r="I209" s="198"/>
      <c r="J209" s="199">
        <f t="shared" si="20"/>
        <v>0</v>
      </c>
      <c r="K209" s="195" t="s">
        <v>19</v>
      </c>
      <c r="L209" s="40"/>
      <c r="M209" s="200" t="s">
        <v>19</v>
      </c>
      <c r="N209" s="201" t="s">
        <v>42</v>
      </c>
      <c r="O209" s="65"/>
      <c r="P209" s="202">
        <f t="shared" si="21"/>
        <v>0</v>
      </c>
      <c r="Q209" s="202">
        <v>0</v>
      </c>
      <c r="R209" s="202">
        <f t="shared" si="22"/>
        <v>0</v>
      </c>
      <c r="S209" s="202">
        <v>0</v>
      </c>
      <c r="T209" s="203">
        <f t="shared" si="23"/>
        <v>0</v>
      </c>
      <c r="U209" s="35"/>
      <c r="V209" s="35"/>
      <c r="W209" s="35"/>
      <c r="X209" s="35"/>
      <c r="Y209" s="35"/>
      <c r="Z209" s="35"/>
      <c r="AA209" s="35"/>
      <c r="AB209" s="35"/>
      <c r="AC209" s="35"/>
      <c r="AD209" s="35"/>
      <c r="AE209" s="35"/>
      <c r="AR209" s="204" t="s">
        <v>169</v>
      </c>
      <c r="AT209" s="204" t="s">
        <v>164</v>
      </c>
      <c r="AU209" s="204" t="s">
        <v>78</v>
      </c>
      <c r="AY209" s="18" t="s">
        <v>162</v>
      </c>
      <c r="BE209" s="205">
        <f t="shared" si="24"/>
        <v>0</v>
      </c>
      <c r="BF209" s="205">
        <f t="shared" si="25"/>
        <v>0</v>
      </c>
      <c r="BG209" s="205">
        <f t="shared" si="26"/>
        <v>0</v>
      </c>
      <c r="BH209" s="205">
        <f t="shared" si="27"/>
        <v>0</v>
      </c>
      <c r="BI209" s="205">
        <f t="shared" si="28"/>
        <v>0</v>
      </c>
      <c r="BJ209" s="18" t="s">
        <v>78</v>
      </c>
      <c r="BK209" s="205">
        <f t="shared" si="29"/>
        <v>0</v>
      </c>
      <c r="BL209" s="18" t="s">
        <v>169</v>
      </c>
      <c r="BM209" s="204" t="s">
        <v>1007</v>
      </c>
    </row>
    <row r="210" spans="1:65" s="2" customFormat="1" ht="16.5" customHeight="1">
      <c r="A210" s="35"/>
      <c r="B210" s="36"/>
      <c r="C210" s="193" t="s">
        <v>586</v>
      </c>
      <c r="D210" s="193" t="s">
        <v>164</v>
      </c>
      <c r="E210" s="194" t="s">
        <v>2750</v>
      </c>
      <c r="F210" s="195" t="s">
        <v>4101</v>
      </c>
      <c r="G210" s="196" t="s">
        <v>245</v>
      </c>
      <c r="H210" s="197">
        <v>50</v>
      </c>
      <c r="I210" s="198"/>
      <c r="J210" s="199">
        <f t="shared" si="20"/>
        <v>0</v>
      </c>
      <c r="K210" s="195" t="s">
        <v>19</v>
      </c>
      <c r="L210" s="40"/>
      <c r="M210" s="200" t="s">
        <v>19</v>
      </c>
      <c r="N210" s="201" t="s">
        <v>42</v>
      </c>
      <c r="O210" s="65"/>
      <c r="P210" s="202">
        <f t="shared" si="21"/>
        <v>0</v>
      </c>
      <c r="Q210" s="202">
        <v>0</v>
      </c>
      <c r="R210" s="202">
        <f t="shared" si="22"/>
        <v>0</v>
      </c>
      <c r="S210" s="202">
        <v>0</v>
      </c>
      <c r="T210" s="203">
        <f t="shared" si="23"/>
        <v>0</v>
      </c>
      <c r="U210" s="35"/>
      <c r="V210" s="35"/>
      <c r="W210" s="35"/>
      <c r="X210" s="35"/>
      <c r="Y210" s="35"/>
      <c r="Z210" s="35"/>
      <c r="AA210" s="35"/>
      <c r="AB210" s="35"/>
      <c r="AC210" s="35"/>
      <c r="AD210" s="35"/>
      <c r="AE210" s="35"/>
      <c r="AR210" s="204" t="s">
        <v>169</v>
      </c>
      <c r="AT210" s="204" t="s">
        <v>164</v>
      </c>
      <c r="AU210" s="204" t="s">
        <v>78</v>
      </c>
      <c r="AY210" s="18" t="s">
        <v>162</v>
      </c>
      <c r="BE210" s="205">
        <f t="shared" si="24"/>
        <v>0</v>
      </c>
      <c r="BF210" s="205">
        <f t="shared" si="25"/>
        <v>0</v>
      </c>
      <c r="BG210" s="205">
        <f t="shared" si="26"/>
        <v>0</v>
      </c>
      <c r="BH210" s="205">
        <f t="shared" si="27"/>
        <v>0</v>
      </c>
      <c r="BI210" s="205">
        <f t="shared" si="28"/>
        <v>0</v>
      </c>
      <c r="BJ210" s="18" t="s">
        <v>78</v>
      </c>
      <c r="BK210" s="205">
        <f t="shared" si="29"/>
        <v>0</v>
      </c>
      <c r="BL210" s="18" t="s">
        <v>169</v>
      </c>
      <c r="BM210" s="204" t="s">
        <v>1017</v>
      </c>
    </row>
    <row r="211" spans="1:65" s="2" customFormat="1" ht="16.5" customHeight="1">
      <c r="A211" s="35"/>
      <c r="B211" s="36"/>
      <c r="C211" s="193" t="s">
        <v>592</v>
      </c>
      <c r="D211" s="193" t="s">
        <v>164</v>
      </c>
      <c r="E211" s="194" t="s">
        <v>2752</v>
      </c>
      <c r="F211" s="195" t="s">
        <v>4102</v>
      </c>
      <c r="G211" s="196" t="s">
        <v>245</v>
      </c>
      <c r="H211" s="197">
        <v>110</v>
      </c>
      <c r="I211" s="198"/>
      <c r="J211" s="199">
        <f t="shared" si="20"/>
        <v>0</v>
      </c>
      <c r="K211" s="195" t="s">
        <v>19</v>
      </c>
      <c r="L211" s="40"/>
      <c r="M211" s="200" t="s">
        <v>19</v>
      </c>
      <c r="N211" s="201" t="s">
        <v>42</v>
      </c>
      <c r="O211" s="65"/>
      <c r="P211" s="202">
        <f t="shared" si="21"/>
        <v>0</v>
      </c>
      <c r="Q211" s="202">
        <v>0</v>
      </c>
      <c r="R211" s="202">
        <f t="shared" si="22"/>
        <v>0</v>
      </c>
      <c r="S211" s="202">
        <v>0</v>
      </c>
      <c r="T211" s="203">
        <f t="shared" si="23"/>
        <v>0</v>
      </c>
      <c r="U211" s="35"/>
      <c r="V211" s="35"/>
      <c r="W211" s="35"/>
      <c r="X211" s="35"/>
      <c r="Y211" s="35"/>
      <c r="Z211" s="35"/>
      <c r="AA211" s="35"/>
      <c r="AB211" s="35"/>
      <c r="AC211" s="35"/>
      <c r="AD211" s="35"/>
      <c r="AE211" s="35"/>
      <c r="AR211" s="204" t="s">
        <v>169</v>
      </c>
      <c r="AT211" s="204" t="s">
        <v>164</v>
      </c>
      <c r="AU211" s="204" t="s">
        <v>78</v>
      </c>
      <c r="AY211" s="18" t="s">
        <v>162</v>
      </c>
      <c r="BE211" s="205">
        <f t="shared" si="24"/>
        <v>0</v>
      </c>
      <c r="BF211" s="205">
        <f t="shared" si="25"/>
        <v>0</v>
      </c>
      <c r="BG211" s="205">
        <f t="shared" si="26"/>
        <v>0</v>
      </c>
      <c r="BH211" s="205">
        <f t="shared" si="27"/>
        <v>0</v>
      </c>
      <c r="BI211" s="205">
        <f t="shared" si="28"/>
        <v>0</v>
      </c>
      <c r="BJ211" s="18" t="s">
        <v>78</v>
      </c>
      <c r="BK211" s="205">
        <f t="shared" si="29"/>
        <v>0</v>
      </c>
      <c r="BL211" s="18" t="s">
        <v>169</v>
      </c>
      <c r="BM211" s="204" t="s">
        <v>1029</v>
      </c>
    </row>
    <row r="212" spans="1:65" s="2" customFormat="1" ht="16.5" customHeight="1">
      <c r="A212" s="35"/>
      <c r="B212" s="36"/>
      <c r="C212" s="193" t="s">
        <v>596</v>
      </c>
      <c r="D212" s="193" t="s">
        <v>164</v>
      </c>
      <c r="E212" s="194" t="s">
        <v>2754</v>
      </c>
      <c r="F212" s="195" t="s">
        <v>4103</v>
      </c>
      <c r="G212" s="196" t="s">
        <v>245</v>
      </c>
      <c r="H212" s="197">
        <v>50</v>
      </c>
      <c r="I212" s="198"/>
      <c r="J212" s="199">
        <f t="shared" si="20"/>
        <v>0</v>
      </c>
      <c r="K212" s="195" t="s">
        <v>19</v>
      </c>
      <c r="L212" s="40"/>
      <c r="M212" s="200" t="s">
        <v>19</v>
      </c>
      <c r="N212" s="201" t="s">
        <v>42</v>
      </c>
      <c r="O212" s="65"/>
      <c r="P212" s="202">
        <f t="shared" si="21"/>
        <v>0</v>
      </c>
      <c r="Q212" s="202">
        <v>0</v>
      </c>
      <c r="R212" s="202">
        <f t="shared" si="22"/>
        <v>0</v>
      </c>
      <c r="S212" s="202">
        <v>0</v>
      </c>
      <c r="T212" s="203">
        <f t="shared" si="23"/>
        <v>0</v>
      </c>
      <c r="U212" s="35"/>
      <c r="V212" s="35"/>
      <c r="W212" s="35"/>
      <c r="X212" s="35"/>
      <c r="Y212" s="35"/>
      <c r="Z212" s="35"/>
      <c r="AA212" s="35"/>
      <c r="AB212" s="35"/>
      <c r="AC212" s="35"/>
      <c r="AD212" s="35"/>
      <c r="AE212" s="35"/>
      <c r="AR212" s="204" t="s">
        <v>169</v>
      </c>
      <c r="AT212" s="204" t="s">
        <v>164</v>
      </c>
      <c r="AU212" s="204" t="s">
        <v>78</v>
      </c>
      <c r="AY212" s="18" t="s">
        <v>162</v>
      </c>
      <c r="BE212" s="205">
        <f t="shared" si="24"/>
        <v>0</v>
      </c>
      <c r="BF212" s="205">
        <f t="shared" si="25"/>
        <v>0</v>
      </c>
      <c r="BG212" s="205">
        <f t="shared" si="26"/>
        <v>0</v>
      </c>
      <c r="BH212" s="205">
        <f t="shared" si="27"/>
        <v>0</v>
      </c>
      <c r="BI212" s="205">
        <f t="shared" si="28"/>
        <v>0</v>
      </c>
      <c r="BJ212" s="18" t="s">
        <v>78</v>
      </c>
      <c r="BK212" s="205">
        <f t="shared" si="29"/>
        <v>0</v>
      </c>
      <c r="BL212" s="18" t="s">
        <v>169</v>
      </c>
      <c r="BM212" s="204" t="s">
        <v>1039</v>
      </c>
    </row>
    <row r="213" spans="1:65" s="2" customFormat="1" ht="16.5" customHeight="1">
      <c r="A213" s="35"/>
      <c r="B213" s="36"/>
      <c r="C213" s="193" t="s">
        <v>601</v>
      </c>
      <c r="D213" s="193" t="s">
        <v>164</v>
      </c>
      <c r="E213" s="194" t="s">
        <v>2756</v>
      </c>
      <c r="F213" s="195" t="s">
        <v>4104</v>
      </c>
      <c r="G213" s="196" t="s">
        <v>245</v>
      </c>
      <c r="H213" s="197">
        <v>80</v>
      </c>
      <c r="I213" s="198"/>
      <c r="J213" s="199">
        <f t="shared" si="20"/>
        <v>0</v>
      </c>
      <c r="K213" s="195" t="s">
        <v>19</v>
      </c>
      <c r="L213" s="40"/>
      <c r="M213" s="200" t="s">
        <v>19</v>
      </c>
      <c r="N213" s="201" t="s">
        <v>42</v>
      </c>
      <c r="O213" s="65"/>
      <c r="P213" s="202">
        <f t="shared" si="21"/>
        <v>0</v>
      </c>
      <c r="Q213" s="202">
        <v>0</v>
      </c>
      <c r="R213" s="202">
        <f t="shared" si="22"/>
        <v>0</v>
      </c>
      <c r="S213" s="202">
        <v>0</v>
      </c>
      <c r="T213" s="203">
        <f t="shared" si="23"/>
        <v>0</v>
      </c>
      <c r="U213" s="35"/>
      <c r="V213" s="35"/>
      <c r="W213" s="35"/>
      <c r="X213" s="35"/>
      <c r="Y213" s="35"/>
      <c r="Z213" s="35"/>
      <c r="AA213" s="35"/>
      <c r="AB213" s="35"/>
      <c r="AC213" s="35"/>
      <c r="AD213" s="35"/>
      <c r="AE213" s="35"/>
      <c r="AR213" s="204" t="s">
        <v>169</v>
      </c>
      <c r="AT213" s="204" t="s">
        <v>164</v>
      </c>
      <c r="AU213" s="204" t="s">
        <v>78</v>
      </c>
      <c r="AY213" s="18" t="s">
        <v>162</v>
      </c>
      <c r="BE213" s="205">
        <f t="shared" si="24"/>
        <v>0</v>
      </c>
      <c r="BF213" s="205">
        <f t="shared" si="25"/>
        <v>0</v>
      </c>
      <c r="BG213" s="205">
        <f t="shared" si="26"/>
        <v>0</v>
      </c>
      <c r="BH213" s="205">
        <f t="shared" si="27"/>
        <v>0</v>
      </c>
      <c r="BI213" s="205">
        <f t="shared" si="28"/>
        <v>0</v>
      </c>
      <c r="BJ213" s="18" t="s">
        <v>78</v>
      </c>
      <c r="BK213" s="205">
        <f t="shared" si="29"/>
        <v>0</v>
      </c>
      <c r="BL213" s="18" t="s">
        <v>169</v>
      </c>
      <c r="BM213" s="204" t="s">
        <v>1049</v>
      </c>
    </row>
    <row r="214" spans="1:65" s="2" customFormat="1" ht="16.5" customHeight="1">
      <c r="A214" s="35"/>
      <c r="B214" s="36"/>
      <c r="C214" s="193" t="s">
        <v>608</v>
      </c>
      <c r="D214" s="193" t="s">
        <v>164</v>
      </c>
      <c r="E214" s="194" t="s">
        <v>2758</v>
      </c>
      <c r="F214" s="195" t="s">
        <v>4105</v>
      </c>
      <c r="G214" s="196" t="s">
        <v>2204</v>
      </c>
      <c r="H214" s="197">
        <v>140</v>
      </c>
      <c r="I214" s="198"/>
      <c r="J214" s="199">
        <f t="shared" si="20"/>
        <v>0</v>
      </c>
      <c r="K214" s="195" t="s">
        <v>19</v>
      </c>
      <c r="L214" s="40"/>
      <c r="M214" s="200" t="s">
        <v>19</v>
      </c>
      <c r="N214" s="201" t="s">
        <v>42</v>
      </c>
      <c r="O214" s="65"/>
      <c r="P214" s="202">
        <f t="shared" si="21"/>
        <v>0</v>
      </c>
      <c r="Q214" s="202">
        <v>0</v>
      </c>
      <c r="R214" s="202">
        <f t="shared" si="22"/>
        <v>0</v>
      </c>
      <c r="S214" s="202">
        <v>0</v>
      </c>
      <c r="T214" s="203">
        <f t="shared" si="23"/>
        <v>0</v>
      </c>
      <c r="U214" s="35"/>
      <c r="V214" s="35"/>
      <c r="W214" s="35"/>
      <c r="X214" s="35"/>
      <c r="Y214" s="35"/>
      <c r="Z214" s="35"/>
      <c r="AA214" s="35"/>
      <c r="AB214" s="35"/>
      <c r="AC214" s="35"/>
      <c r="AD214" s="35"/>
      <c r="AE214" s="35"/>
      <c r="AR214" s="204" t="s">
        <v>169</v>
      </c>
      <c r="AT214" s="204" t="s">
        <v>164</v>
      </c>
      <c r="AU214" s="204" t="s">
        <v>78</v>
      </c>
      <c r="AY214" s="18" t="s">
        <v>162</v>
      </c>
      <c r="BE214" s="205">
        <f t="shared" si="24"/>
        <v>0</v>
      </c>
      <c r="BF214" s="205">
        <f t="shared" si="25"/>
        <v>0</v>
      </c>
      <c r="BG214" s="205">
        <f t="shared" si="26"/>
        <v>0</v>
      </c>
      <c r="BH214" s="205">
        <f t="shared" si="27"/>
        <v>0</v>
      </c>
      <c r="BI214" s="205">
        <f t="shared" si="28"/>
        <v>0</v>
      </c>
      <c r="BJ214" s="18" t="s">
        <v>78</v>
      </c>
      <c r="BK214" s="205">
        <f t="shared" si="29"/>
        <v>0</v>
      </c>
      <c r="BL214" s="18" t="s">
        <v>169</v>
      </c>
      <c r="BM214" s="204" t="s">
        <v>1059</v>
      </c>
    </row>
    <row r="215" spans="1:65" s="2" customFormat="1" ht="16.5" customHeight="1">
      <c r="A215" s="35"/>
      <c r="B215" s="36"/>
      <c r="C215" s="193" t="s">
        <v>614</v>
      </c>
      <c r="D215" s="193" t="s">
        <v>164</v>
      </c>
      <c r="E215" s="194" t="s">
        <v>2760</v>
      </c>
      <c r="F215" s="195" t="s">
        <v>4106</v>
      </c>
      <c r="G215" s="196" t="s">
        <v>245</v>
      </c>
      <c r="H215" s="197">
        <v>1580</v>
      </c>
      <c r="I215" s="198"/>
      <c r="J215" s="199">
        <f t="shared" si="20"/>
        <v>0</v>
      </c>
      <c r="K215" s="195" t="s">
        <v>19</v>
      </c>
      <c r="L215" s="40"/>
      <c r="M215" s="200" t="s">
        <v>19</v>
      </c>
      <c r="N215" s="201" t="s">
        <v>42</v>
      </c>
      <c r="O215" s="65"/>
      <c r="P215" s="202">
        <f t="shared" si="21"/>
        <v>0</v>
      </c>
      <c r="Q215" s="202">
        <v>0</v>
      </c>
      <c r="R215" s="202">
        <f t="shared" si="22"/>
        <v>0</v>
      </c>
      <c r="S215" s="202">
        <v>0</v>
      </c>
      <c r="T215" s="203">
        <f t="shared" si="23"/>
        <v>0</v>
      </c>
      <c r="U215" s="35"/>
      <c r="V215" s="35"/>
      <c r="W215" s="35"/>
      <c r="X215" s="35"/>
      <c r="Y215" s="35"/>
      <c r="Z215" s="35"/>
      <c r="AA215" s="35"/>
      <c r="AB215" s="35"/>
      <c r="AC215" s="35"/>
      <c r="AD215" s="35"/>
      <c r="AE215" s="35"/>
      <c r="AR215" s="204" t="s">
        <v>169</v>
      </c>
      <c r="AT215" s="204" t="s">
        <v>164</v>
      </c>
      <c r="AU215" s="204" t="s">
        <v>78</v>
      </c>
      <c r="AY215" s="18" t="s">
        <v>162</v>
      </c>
      <c r="BE215" s="205">
        <f t="shared" si="24"/>
        <v>0</v>
      </c>
      <c r="BF215" s="205">
        <f t="shared" si="25"/>
        <v>0</v>
      </c>
      <c r="BG215" s="205">
        <f t="shared" si="26"/>
        <v>0</v>
      </c>
      <c r="BH215" s="205">
        <f t="shared" si="27"/>
        <v>0</v>
      </c>
      <c r="BI215" s="205">
        <f t="shared" si="28"/>
        <v>0</v>
      </c>
      <c r="BJ215" s="18" t="s">
        <v>78</v>
      </c>
      <c r="BK215" s="205">
        <f t="shared" si="29"/>
        <v>0</v>
      </c>
      <c r="BL215" s="18" t="s">
        <v>169</v>
      </c>
      <c r="BM215" s="204" t="s">
        <v>1069</v>
      </c>
    </row>
    <row r="216" spans="1:65" s="2" customFormat="1" ht="16.5" customHeight="1">
      <c r="A216" s="35"/>
      <c r="B216" s="36"/>
      <c r="C216" s="193" t="s">
        <v>618</v>
      </c>
      <c r="D216" s="193" t="s">
        <v>164</v>
      </c>
      <c r="E216" s="194" t="s">
        <v>2762</v>
      </c>
      <c r="F216" s="195" t="s">
        <v>4107</v>
      </c>
      <c r="G216" s="196" t="s">
        <v>245</v>
      </c>
      <c r="H216" s="197">
        <v>140</v>
      </c>
      <c r="I216" s="198"/>
      <c r="J216" s="199">
        <f t="shared" si="20"/>
        <v>0</v>
      </c>
      <c r="K216" s="195" t="s">
        <v>19</v>
      </c>
      <c r="L216" s="40"/>
      <c r="M216" s="200" t="s">
        <v>19</v>
      </c>
      <c r="N216" s="201" t="s">
        <v>42</v>
      </c>
      <c r="O216" s="65"/>
      <c r="P216" s="202">
        <f t="shared" si="21"/>
        <v>0</v>
      </c>
      <c r="Q216" s="202">
        <v>0</v>
      </c>
      <c r="R216" s="202">
        <f t="shared" si="22"/>
        <v>0</v>
      </c>
      <c r="S216" s="202">
        <v>0</v>
      </c>
      <c r="T216" s="203">
        <f t="shared" si="23"/>
        <v>0</v>
      </c>
      <c r="U216" s="35"/>
      <c r="V216" s="35"/>
      <c r="W216" s="35"/>
      <c r="X216" s="35"/>
      <c r="Y216" s="35"/>
      <c r="Z216" s="35"/>
      <c r="AA216" s="35"/>
      <c r="AB216" s="35"/>
      <c r="AC216" s="35"/>
      <c r="AD216" s="35"/>
      <c r="AE216" s="35"/>
      <c r="AR216" s="204" t="s">
        <v>169</v>
      </c>
      <c r="AT216" s="204" t="s">
        <v>164</v>
      </c>
      <c r="AU216" s="204" t="s">
        <v>78</v>
      </c>
      <c r="AY216" s="18" t="s">
        <v>162</v>
      </c>
      <c r="BE216" s="205">
        <f t="shared" si="24"/>
        <v>0</v>
      </c>
      <c r="BF216" s="205">
        <f t="shared" si="25"/>
        <v>0</v>
      </c>
      <c r="BG216" s="205">
        <f t="shared" si="26"/>
        <v>0</v>
      </c>
      <c r="BH216" s="205">
        <f t="shared" si="27"/>
        <v>0</v>
      </c>
      <c r="BI216" s="205">
        <f t="shared" si="28"/>
        <v>0</v>
      </c>
      <c r="BJ216" s="18" t="s">
        <v>78</v>
      </c>
      <c r="BK216" s="205">
        <f t="shared" si="29"/>
        <v>0</v>
      </c>
      <c r="BL216" s="18" t="s">
        <v>169</v>
      </c>
      <c r="BM216" s="204" t="s">
        <v>1078</v>
      </c>
    </row>
    <row r="217" spans="1:65" s="2" customFormat="1" ht="16.5" customHeight="1">
      <c r="A217" s="35"/>
      <c r="B217" s="36"/>
      <c r="C217" s="193" t="s">
        <v>622</v>
      </c>
      <c r="D217" s="193" t="s">
        <v>164</v>
      </c>
      <c r="E217" s="194" t="s">
        <v>2764</v>
      </c>
      <c r="F217" s="195" t="s">
        <v>4108</v>
      </c>
      <c r="G217" s="196" t="s">
        <v>245</v>
      </c>
      <c r="H217" s="197">
        <v>420</v>
      </c>
      <c r="I217" s="198"/>
      <c r="J217" s="199">
        <f t="shared" si="20"/>
        <v>0</v>
      </c>
      <c r="K217" s="195" t="s">
        <v>19</v>
      </c>
      <c r="L217" s="40"/>
      <c r="M217" s="200" t="s">
        <v>19</v>
      </c>
      <c r="N217" s="201" t="s">
        <v>42</v>
      </c>
      <c r="O217" s="65"/>
      <c r="P217" s="202">
        <f t="shared" si="21"/>
        <v>0</v>
      </c>
      <c r="Q217" s="202">
        <v>0</v>
      </c>
      <c r="R217" s="202">
        <f t="shared" si="22"/>
        <v>0</v>
      </c>
      <c r="S217" s="202">
        <v>0</v>
      </c>
      <c r="T217" s="203">
        <f t="shared" si="23"/>
        <v>0</v>
      </c>
      <c r="U217" s="35"/>
      <c r="V217" s="35"/>
      <c r="W217" s="35"/>
      <c r="X217" s="35"/>
      <c r="Y217" s="35"/>
      <c r="Z217" s="35"/>
      <c r="AA217" s="35"/>
      <c r="AB217" s="35"/>
      <c r="AC217" s="35"/>
      <c r="AD217" s="35"/>
      <c r="AE217" s="35"/>
      <c r="AR217" s="204" t="s">
        <v>169</v>
      </c>
      <c r="AT217" s="204" t="s">
        <v>164</v>
      </c>
      <c r="AU217" s="204" t="s">
        <v>78</v>
      </c>
      <c r="AY217" s="18" t="s">
        <v>162</v>
      </c>
      <c r="BE217" s="205">
        <f t="shared" si="24"/>
        <v>0</v>
      </c>
      <c r="BF217" s="205">
        <f t="shared" si="25"/>
        <v>0</v>
      </c>
      <c r="BG217" s="205">
        <f t="shared" si="26"/>
        <v>0</v>
      </c>
      <c r="BH217" s="205">
        <f t="shared" si="27"/>
        <v>0</v>
      </c>
      <c r="BI217" s="205">
        <f t="shared" si="28"/>
        <v>0</v>
      </c>
      <c r="BJ217" s="18" t="s">
        <v>78</v>
      </c>
      <c r="BK217" s="205">
        <f t="shared" si="29"/>
        <v>0</v>
      </c>
      <c r="BL217" s="18" t="s">
        <v>169</v>
      </c>
      <c r="BM217" s="204" t="s">
        <v>1096</v>
      </c>
    </row>
    <row r="218" spans="1:65" s="2" customFormat="1" ht="16.5" customHeight="1">
      <c r="A218" s="35"/>
      <c r="B218" s="36"/>
      <c r="C218" s="193" t="s">
        <v>631</v>
      </c>
      <c r="D218" s="193" t="s">
        <v>164</v>
      </c>
      <c r="E218" s="194" t="s">
        <v>2766</v>
      </c>
      <c r="F218" s="195" t="s">
        <v>4109</v>
      </c>
      <c r="G218" s="196" t="s">
        <v>2204</v>
      </c>
      <c r="H218" s="197">
        <v>4</v>
      </c>
      <c r="I218" s="198"/>
      <c r="J218" s="199">
        <f t="shared" si="20"/>
        <v>0</v>
      </c>
      <c r="K218" s="195" t="s">
        <v>19</v>
      </c>
      <c r="L218" s="40"/>
      <c r="M218" s="200" t="s">
        <v>19</v>
      </c>
      <c r="N218" s="201" t="s">
        <v>42</v>
      </c>
      <c r="O218" s="65"/>
      <c r="P218" s="202">
        <f t="shared" si="21"/>
        <v>0</v>
      </c>
      <c r="Q218" s="202">
        <v>0</v>
      </c>
      <c r="R218" s="202">
        <f t="shared" si="22"/>
        <v>0</v>
      </c>
      <c r="S218" s="202">
        <v>0</v>
      </c>
      <c r="T218" s="203">
        <f t="shared" si="23"/>
        <v>0</v>
      </c>
      <c r="U218" s="35"/>
      <c r="V218" s="35"/>
      <c r="W218" s="35"/>
      <c r="X218" s="35"/>
      <c r="Y218" s="35"/>
      <c r="Z218" s="35"/>
      <c r="AA218" s="35"/>
      <c r="AB218" s="35"/>
      <c r="AC218" s="35"/>
      <c r="AD218" s="35"/>
      <c r="AE218" s="35"/>
      <c r="AR218" s="204" t="s">
        <v>169</v>
      </c>
      <c r="AT218" s="204" t="s">
        <v>164</v>
      </c>
      <c r="AU218" s="204" t="s">
        <v>78</v>
      </c>
      <c r="AY218" s="18" t="s">
        <v>162</v>
      </c>
      <c r="BE218" s="205">
        <f t="shared" si="24"/>
        <v>0</v>
      </c>
      <c r="BF218" s="205">
        <f t="shared" si="25"/>
        <v>0</v>
      </c>
      <c r="BG218" s="205">
        <f t="shared" si="26"/>
        <v>0</v>
      </c>
      <c r="BH218" s="205">
        <f t="shared" si="27"/>
        <v>0</v>
      </c>
      <c r="BI218" s="205">
        <f t="shared" si="28"/>
        <v>0</v>
      </c>
      <c r="BJ218" s="18" t="s">
        <v>78</v>
      </c>
      <c r="BK218" s="205">
        <f t="shared" si="29"/>
        <v>0</v>
      </c>
      <c r="BL218" s="18" t="s">
        <v>169</v>
      </c>
      <c r="BM218" s="204" t="s">
        <v>1107</v>
      </c>
    </row>
    <row r="219" spans="1:65" s="2" customFormat="1" ht="16.5" customHeight="1">
      <c r="A219" s="35"/>
      <c r="B219" s="36"/>
      <c r="C219" s="193" t="s">
        <v>636</v>
      </c>
      <c r="D219" s="193" t="s">
        <v>164</v>
      </c>
      <c r="E219" s="194" t="s">
        <v>2768</v>
      </c>
      <c r="F219" s="195" t="s">
        <v>4110</v>
      </c>
      <c r="G219" s="196" t="s">
        <v>2204</v>
      </c>
      <c r="H219" s="197">
        <v>1</v>
      </c>
      <c r="I219" s="198"/>
      <c r="J219" s="199">
        <f t="shared" si="20"/>
        <v>0</v>
      </c>
      <c r="K219" s="195" t="s">
        <v>19</v>
      </c>
      <c r="L219" s="40"/>
      <c r="M219" s="200" t="s">
        <v>19</v>
      </c>
      <c r="N219" s="201" t="s">
        <v>42</v>
      </c>
      <c r="O219" s="65"/>
      <c r="P219" s="202">
        <f t="shared" si="21"/>
        <v>0</v>
      </c>
      <c r="Q219" s="202">
        <v>0</v>
      </c>
      <c r="R219" s="202">
        <f t="shared" si="22"/>
        <v>0</v>
      </c>
      <c r="S219" s="202">
        <v>0</v>
      </c>
      <c r="T219" s="203">
        <f t="shared" si="23"/>
        <v>0</v>
      </c>
      <c r="U219" s="35"/>
      <c r="V219" s="35"/>
      <c r="W219" s="35"/>
      <c r="X219" s="35"/>
      <c r="Y219" s="35"/>
      <c r="Z219" s="35"/>
      <c r="AA219" s="35"/>
      <c r="AB219" s="35"/>
      <c r="AC219" s="35"/>
      <c r="AD219" s="35"/>
      <c r="AE219" s="35"/>
      <c r="AR219" s="204" t="s">
        <v>169</v>
      </c>
      <c r="AT219" s="204" t="s">
        <v>164</v>
      </c>
      <c r="AU219" s="204" t="s">
        <v>78</v>
      </c>
      <c r="AY219" s="18" t="s">
        <v>162</v>
      </c>
      <c r="BE219" s="205">
        <f t="shared" si="24"/>
        <v>0</v>
      </c>
      <c r="BF219" s="205">
        <f t="shared" si="25"/>
        <v>0</v>
      </c>
      <c r="BG219" s="205">
        <f t="shared" si="26"/>
        <v>0</v>
      </c>
      <c r="BH219" s="205">
        <f t="shared" si="27"/>
        <v>0</v>
      </c>
      <c r="BI219" s="205">
        <f t="shared" si="28"/>
        <v>0</v>
      </c>
      <c r="BJ219" s="18" t="s">
        <v>78</v>
      </c>
      <c r="BK219" s="205">
        <f t="shared" si="29"/>
        <v>0</v>
      </c>
      <c r="BL219" s="18" t="s">
        <v>169</v>
      </c>
      <c r="BM219" s="204" t="s">
        <v>1117</v>
      </c>
    </row>
    <row r="220" spans="1:65" s="12" customFormat="1" ht="25.9" customHeight="1">
      <c r="B220" s="177"/>
      <c r="C220" s="178"/>
      <c r="D220" s="179" t="s">
        <v>70</v>
      </c>
      <c r="E220" s="180" t="s">
        <v>2854</v>
      </c>
      <c r="F220" s="180" t="s">
        <v>4111</v>
      </c>
      <c r="G220" s="178"/>
      <c r="H220" s="178"/>
      <c r="I220" s="181"/>
      <c r="J220" s="182">
        <f>BK220</f>
        <v>0</v>
      </c>
      <c r="K220" s="178"/>
      <c r="L220" s="183"/>
      <c r="M220" s="184"/>
      <c r="N220" s="185"/>
      <c r="O220" s="185"/>
      <c r="P220" s="186">
        <f>SUM(P221:P230)</f>
        <v>0</v>
      </c>
      <c r="Q220" s="185"/>
      <c r="R220" s="186">
        <f>SUM(R221:R230)</f>
        <v>0</v>
      </c>
      <c r="S220" s="185"/>
      <c r="T220" s="187">
        <f>SUM(T221:T230)</f>
        <v>0</v>
      </c>
      <c r="AR220" s="188" t="s">
        <v>78</v>
      </c>
      <c r="AT220" s="189" t="s">
        <v>70</v>
      </c>
      <c r="AU220" s="189" t="s">
        <v>71</v>
      </c>
      <c r="AY220" s="188" t="s">
        <v>162</v>
      </c>
      <c r="BK220" s="190">
        <f>SUM(BK221:BK230)</f>
        <v>0</v>
      </c>
    </row>
    <row r="221" spans="1:65" s="2" customFormat="1" ht="16.5" customHeight="1">
      <c r="A221" s="35"/>
      <c r="B221" s="36"/>
      <c r="C221" s="193" t="s">
        <v>643</v>
      </c>
      <c r="D221" s="193" t="s">
        <v>164</v>
      </c>
      <c r="E221" s="194" t="s">
        <v>2856</v>
      </c>
      <c r="F221" s="195" t="s">
        <v>4112</v>
      </c>
      <c r="G221" s="196" t="s">
        <v>2204</v>
      </c>
      <c r="H221" s="197">
        <v>2</v>
      </c>
      <c r="I221" s="198"/>
      <c r="J221" s="199">
        <f t="shared" ref="J221:J230" si="30">ROUND(I221*H221,2)</f>
        <v>0</v>
      </c>
      <c r="K221" s="195" t="s">
        <v>19</v>
      </c>
      <c r="L221" s="40"/>
      <c r="M221" s="200" t="s">
        <v>19</v>
      </c>
      <c r="N221" s="201" t="s">
        <v>42</v>
      </c>
      <c r="O221" s="65"/>
      <c r="P221" s="202">
        <f t="shared" ref="P221:P230" si="31">O221*H221</f>
        <v>0</v>
      </c>
      <c r="Q221" s="202">
        <v>0</v>
      </c>
      <c r="R221" s="202">
        <f t="shared" ref="R221:R230" si="32">Q221*H221</f>
        <v>0</v>
      </c>
      <c r="S221" s="202">
        <v>0</v>
      </c>
      <c r="T221" s="203">
        <f t="shared" ref="T221:T230" si="33">S221*H221</f>
        <v>0</v>
      </c>
      <c r="U221" s="35"/>
      <c r="V221" s="35"/>
      <c r="W221" s="35"/>
      <c r="X221" s="35"/>
      <c r="Y221" s="35"/>
      <c r="Z221" s="35"/>
      <c r="AA221" s="35"/>
      <c r="AB221" s="35"/>
      <c r="AC221" s="35"/>
      <c r="AD221" s="35"/>
      <c r="AE221" s="35"/>
      <c r="AR221" s="204" t="s">
        <v>169</v>
      </c>
      <c r="AT221" s="204" t="s">
        <v>164</v>
      </c>
      <c r="AU221" s="204" t="s">
        <v>78</v>
      </c>
      <c r="AY221" s="18" t="s">
        <v>162</v>
      </c>
      <c r="BE221" s="205">
        <f t="shared" ref="BE221:BE230" si="34">IF(N221="základní",J221,0)</f>
        <v>0</v>
      </c>
      <c r="BF221" s="205">
        <f t="shared" ref="BF221:BF230" si="35">IF(N221="snížená",J221,0)</f>
        <v>0</v>
      </c>
      <c r="BG221" s="205">
        <f t="shared" ref="BG221:BG230" si="36">IF(N221="zákl. přenesená",J221,0)</f>
        <v>0</v>
      </c>
      <c r="BH221" s="205">
        <f t="shared" ref="BH221:BH230" si="37">IF(N221="sníž. přenesená",J221,0)</f>
        <v>0</v>
      </c>
      <c r="BI221" s="205">
        <f t="shared" ref="BI221:BI230" si="38">IF(N221="nulová",J221,0)</f>
        <v>0</v>
      </c>
      <c r="BJ221" s="18" t="s">
        <v>78</v>
      </c>
      <c r="BK221" s="205">
        <f t="shared" ref="BK221:BK230" si="39">ROUND(I221*H221,2)</f>
        <v>0</v>
      </c>
      <c r="BL221" s="18" t="s">
        <v>169</v>
      </c>
      <c r="BM221" s="204" t="s">
        <v>1126</v>
      </c>
    </row>
    <row r="222" spans="1:65" s="2" customFormat="1" ht="16.5" customHeight="1">
      <c r="A222" s="35"/>
      <c r="B222" s="36"/>
      <c r="C222" s="193" t="s">
        <v>658</v>
      </c>
      <c r="D222" s="193" t="s">
        <v>164</v>
      </c>
      <c r="E222" s="194" t="s">
        <v>2859</v>
      </c>
      <c r="F222" s="195" t="s">
        <v>4113</v>
      </c>
      <c r="G222" s="196" t="s">
        <v>2204</v>
      </c>
      <c r="H222" s="197">
        <v>7</v>
      </c>
      <c r="I222" s="198"/>
      <c r="J222" s="199">
        <f t="shared" si="30"/>
        <v>0</v>
      </c>
      <c r="K222" s="195" t="s">
        <v>19</v>
      </c>
      <c r="L222" s="40"/>
      <c r="M222" s="200" t="s">
        <v>19</v>
      </c>
      <c r="N222" s="201" t="s">
        <v>42</v>
      </c>
      <c r="O222" s="65"/>
      <c r="P222" s="202">
        <f t="shared" si="31"/>
        <v>0</v>
      </c>
      <c r="Q222" s="202">
        <v>0</v>
      </c>
      <c r="R222" s="202">
        <f t="shared" si="32"/>
        <v>0</v>
      </c>
      <c r="S222" s="202">
        <v>0</v>
      </c>
      <c r="T222" s="203">
        <f t="shared" si="33"/>
        <v>0</v>
      </c>
      <c r="U222" s="35"/>
      <c r="V222" s="35"/>
      <c r="W222" s="35"/>
      <c r="X222" s="35"/>
      <c r="Y222" s="35"/>
      <c r="Z222" s="35"/>
      <c r="AA222" s="35"/>
      <c r="AB222" s="35"/>
      <c r="AC222" s="35"/>
      <c r="AD222" s="35"/>
      <c r="AE222" s="35"/>
      <c r="AR222" s="204" t="s">
        <v>169</v>
      </c>
      <c r="AT222" s="204" t="s">
        <v>164</v>
      </c>
      <c r="AU222" s="204" t="s">
        <v>78</v>
      </c>
      <c r="AY222" s="18" t="s">
        <v>162</v>
      </c>
      <c r="BE222" s="205">
        <f t="shared" si="34"/>
        <v>0</v>
      </c>
      <c r="BF222" s="205">
        <f t="shared" si="35"/>
        <v>0</v>
      </c>
      <c r="BG222" s="205">
        <f t="shared" si="36"/>
        <v>0</v>
      </c>
      <c r="BH222" s="205">
        <f t="shared" si="37"/>
        <v>0</v>
      </c>
      <c r="BI222" s="205">
        <f t="shared" si="38"/>
        <v>0</v>
      </c>
      <c r="BJ222" s="18" t="s">
        <v>78</v>
      </c>
      <c r="BK222" s="205">
        <f t="shared" si="39"/>
        <v>0</v>
      </c>
      <c r="BL222" s="18" t="s">
        <v>169</v>
      </c>
      <c r="BM222" s="204" t="s">
        <v>1137</v>
      </c>
    </row>
    <row r="223" spans="1:65" s="2" customFormat="1" ht="16.5" customHeight="1">
      <c r="A223" s="35"/>
      <c r="B223" s="36"/>
      <c r="C223" s="193" t="s">
        <v>674</v>
      </c>
      <c r="D223" s="193" t="s">
        <v>164</v>
      </c>
      <c r="E223" s="194" t="s">
        <v>2862</v>
      </c>
      <c r="F223" s="195" t="s">
        <v>4114</v>
      </c>
      <c r="G223" s="196" t="s">
        <v>2204</v>
      </c>
      <c r="H223" s="197">
        <v>24</v>
      </c>
      <c r="I223" s="198"/>
      <c r="J223" s="199">
        <f t="shared" si="30"/>
        <v>0</v>
      </c>
      <c r="K223" s="195" t="s">
        <v>19</v>
      </c>
      <c r="L223" s="40"/>
      <c r="M223" s="200" t="s">
        <v>19</v>
      </c>
      <c r="N223" s="201" t="s">
        <v>42</v>
      </c>
      <c r="O223" s="65"/>
      <c r="P223" s="202">
        <f t="shared" si="31"/>
        <v>0</v>
      </c>
      <c r="Q223" s="202">
        <v>0</v>
      </c>
      <c r="R223" s="202">
        <f t="shared" si="32"/>
        <v>0</v>
      </c>
      <c r="S223" s="202">
        <v>0</v>
      </c>
      <c r="T223" s="203">
        <f t="shared" si="33"/>
        <v>0</v>
      </c>
      <c r="U223" s="35"/>
      <c r="V223" s="35"/>
      <c r="W223" s="35"/>
      <c r="X223" s="35"/>
      <c r="Y223" s="35"/>
      <c r="Z223" s="35"/>
      <c r="AA223" s="35"/>
      <c r="AB223" s="35"/>
      <c r="AC223" s="35"/>
      <c r="AD223" s="35"/>
      <c r="AE223" s="35"/>
      <c r="AR223" s="204" t="s">
        <v>169</v>
      </c>
      <c r="AT223" s="204" t="s">
        <v>164</v>
      </c>
      <c r="AU223" s="204" t="s">
        <v>78</v>
      </c>
      <c r="AY223" s="18" t="s">
        <v>162</v>
      </c>
      <c r="BE223" s="205">
        <f t="shared" si="34"/>
        <v>0</v>
      </c>
      <c r="BF223" s="205">
        <f t="shared" si="35"/>
        <v>0</v>
      </c>
      <c r="BG223" s="205">
        <f t="shared" si="36"/>
        <v>0</v>
      </c>
      <c r="BH223" s="205">
        <f t="shared" si="37"/>
        <v>0</v>
      </c>
      <c r="BI223" s="205">
        <f t="shared" si="38"/>
        <v>0</v>
      </c>
      <c r="BJ223" s="18" t="s">
        <v>78</v>
      </c>
      <c r="BK223" s="205">
        <f t="shared" si="39"/>
        <v>0</v>
      </c>
      <c r="BL223" s="18" t="s">
        <v>169</v>
      </c>
      <c r="BM223" s="204" t="s">
        <v>1148</v>
      </c>
    </row>
    <row r="224" spans="1:65" s="2" customFormat="1" ht="16.5" customHeight="1">
      <c r="A224" s="35"/>
      <c r="B224" s="36"/>
      <c r="C224" s="193" t="s">
        <v>678</v>
      </c>
      <c r="D224" s="193" t="s">
        <v>164</v>
      </c>
      <c r="E224" s="194" t="s">
        <v>2865</v>
      </c>
      <c r="F224" s="195" t="s">
        <v>4115</v>
      </c>
      <c r="G224" s="196" t="s">
        <v>2204</v>
      </c>
      <c r="H224" s="197">
        <v>131</v>
      </c>
      <c r="I224" s="198"/>
      <c r="J224" s="199">
        <f t="shared" si="30"/>
        <v>0</v>
      </c>
      <c r="K224" s="195" t="s">
        <v>19</v>
      </c>
      <c r="L224" s="40"/>
      <c r="M224" s="200" t="s">
        <v>19</v>
      </c>
      <c r="N224" s="201" t="s">
        <v>42</v>
      </c>
      <c r="O224" s="65"/>
      <c r="P224" s="202">
        <f t="shared" si="31"/>
        <v>0</v>
      </c>
      <c r="Q224" s="202">
        <v>0</v>
      </c>
      <c r="R224" s="202">
        <f t="shared" si="32"/>
        <v>0</v>
      </c>
      <c r="S224" s="202">
        <v>0</v>
      </c>
      <c r="T224" s="203">
        <f t="shared" si="33"/>
        <v>0</v>
      </c>
      <c r="U224" s="35"/>
      <c r="V224" s="35"/>
      <c r="W224" s="35"/>
      <c r="X224" s="35"/>
      <c r="Y224" s="35"/>
      <c r="Z224" s="35"/>
      <c r="AA224" s="35"/>
      <c r="AB224" s="35"/>
      <c r="AC224" s="35"/>
      <c r="AD224" s="35"/>
      <c r="AE224" s="35"/>
      <c r="AR224" s="204" t="s">
        <v>169</v>
      </c>
      <c r="AT224" s="204" t="s">
        <v>164</v>
      </c>
      <c r="AU224" s="204" t="s">
        <v>78</v>
      </c>
      <c r="AY224" s="18" t="s">
        <v>162</v>
      </c>
      <c r="BE224" s="205">
        <f t="shared" si="34"/>
        <v>0</v>
      </c>
      <c r="BF224" s="205">
        <f t="shared" si="35"/>
        <v>0</v>
      </c>
      <c r="BG224" s="205">
        <f t="shared" si="36"/>
        <v>0</v>
      </c>
      <c r="BH224" s="205">
        <f t="shared" si="37"/>
        <v>0</v>
      </c>
      <c r="BI224" s="205">
        <f t="shared" si="38"/>
        <v>0</v>
      </c>
      <c r="BJ224" s="18" t="s">
        <v>78</v>
      </c>
      <c r="BK224" s="205">
        <f t="shared" si="39"/>
        <v>0</v>
      </c>
      <c r="BL224" s="18" t="s">
        <v>169</v>
      </c>
      <c r="BM224" s="204" t="s">
        <v>1159</v>
      </c>
    </row>
    <row r="225" spans="1:65" s="2" customFormat="1" ht="16.5" customHeight="1">
      <c r="A225" s="35"/>
      <c r="B225" s="36"/>
      <c r="C225" s="193" t="s">
        <v>683</v>
      </c>
      <c r="D225" s="193" t="s">
        <v>164</v>
      </c>
      <c r="E225" s="194" t="s">
        <v>2868</v>
      </c>
      <c r="F225" s="195" t="s">
        <v>4116</v>
      </c>
      <c r="G225" s="196" t="s">
        <v>2204</v>
      </c>
      <c r="H225" s="197">
        <v>13</v>
      </c>
      <c r="I225" s="198"/>
      <c r="J225" s="199">
        <f t="shared" si="30"/>
        <v>0</v>
      </c>
      <c r="K225" s="195" t="s">
        <v>19</v>
      </c>
      <c r="L225" s="40"/>
      <c r="M225" s="200" t="s">
        <v>19</v>
      </c>
      <c r="N225" s="201" t="s">
        <v>42</v>
      </c>
      <c r="O225" s="65"/>
      <c r="P225" s="202">
        <f t="shared" si="31"/>
        <v>0</v>
      </c>
      <c r="Q225" s="202">
        <v>0</v>
      </c>
      <c r="R225" s="202">
        <f t="shared" si="32"/>
        <v>0</v>
      </c>
      <c r="S225" s="202">
        <v>0</v>
      </c>
      <c r="T225" s="203">
        <f t="shared" si="33"/>
        <v>0</v>
      </c>
      <c r="U225" s="35"/>
      <c r="V225" s="35"/>
      <c r="W225" s="35"/>
      <c r="X225" s="35"/>
      <c r="Y225" s="35"/>
      <c r="Z225" s="35"/>
      <c r="AA225" s="35"/>
      <c r="AB225" s="35"/>
      <c r="AC225" s="35"/>
      <c r="AD225" s="35"/>
      <c r="AE225" s="35"/>
      <c r="AR225" s="204" t="s">
        <v>169</v>
      </c>
      <c r="AT225" s="204" t="s">
        <v>164</v>
      </c>
      <c r="AU225" s="204" t="s">
        <v>78</v>
      </c>
      <c r="AY225" s="18" t="s">
        <v>162</v>
      </c>
      <c r="BE225" s="205">
        <f t="shared" si="34"/>
        <v>0</v>
      </c>
      <c r="BF225" s="205">
        <f t="shared" si="35"/>
        <v>0</v>
      </c>
      <c r="BG225" s="205">
        <f t="shared" si="36"/>
        <v>0</v>
      </c>
      <c r="BH225" s="205">
        <f t="shared" si="37"/>
        <v>0</v>
      </c>
      <c r="BI225" s="205">
        <f t="shared" si="38"/>
        <v>0</v>
      </c>
      <c r="BJ225" s="18" t="s">
        <v>78</v>
      </c>
      <c r="BK225" s="205">
        <f t="shared" si="39"/>
        <v>0</v>
      </c>
      <c r="BL225" s="18" t="s">
        <v>169</v>
      </c>
      <c r="BM225" s="204" t="s">
        <v>1169</v>
      </c>
    </row>
    <row r="226" spans="1:65" s="2" customFormat="1" ht="16.5" customHeight="1">
      <c r="A226" s="35"/>
      <c r="B226" s="36"/>
      <c r="C226" s="193" t="s">
        <v>687</v>
      </c>
      <c r="D226" s="193" t="s">
        <v>164</v>
      </c>
      <c r="E226" s="194" t="s">
        <v>2871</v>
      </c>
      <c r="F226" s="195" t="s">
        <v>4117</v>
      </c>
      <c r="G226" s="196" t="s">
        <v>2204</v>
      </c>
      <c r="H226" s="197">
        <v>9</v>
      </c>
      <c r="I226" s="198"/>
      <c r="J226" s="199">
        <f t="shared" si="30"/>
        <v>0</v>
      </c>
      <c r="K226" s="195" t="s">
        <v>19</v>
      </c>
      <c r="L226" s="40"/>
      <c r="M226" s="200" t="s">
        <v>19</v>
      </c>
      <c r="N226" s="201" t="s">
        <v>42</v>
      </c>
      <c r="O226" s="65"/>
      <c r="P226" s="202">
        <f t="shared" si="31"/>
        <v>0</v>
      </c>
      <c r="Q226" s="202">
        <v>0</v>
      </c>
      <c r="R226" s="202">
        <f t="shared" si="32"/>
        <v>0</v>
      </c>
      <c r="S226" s="202">
        <v>0</v>
      </c>
      <c r="T226" s="203">
        <f t="shared" si="33"/>
        <v>0</v>
      </c>
      <c r="U226" s="35"/>
      <c r="V226" s="35"/>
      <c r="W226" s="35"/>
      <c r="X226" s="35"/>
      <c r="Y226" s="35"/>
      <c r="Z226" s="35"/>
      <c r="AA226" s="35"/>
      <c r="AB226" s="35"/>
      <c r="AC226" s="35"/>
      <c r="AD226" s="35"/>
      <c r="AE226" s="35"/>
      <c r="AR226" s="204" t="s">
        <v>169</v>
      </c>
      <c r="AT226" s="204" t="s">
        <v>164</v>
      </c>
      <c r="AU226" s="204" t="s">
        <v>78</v>
      </c>
      <c r="AY226" s="18" t="s">
        <v>162</v>
      </c>
      <c r="BE226" s="205">
        <f t="shared" si="34"/>
        <v>0</v>
      </c>
      <c r="BF226" s="205">
        <f t="shared" si="35"/>
        <v>0</v>
      </c>
      <c r="BG226" s="205">
        <f t="shared" si="36"/>
        <v>0</v>
      </c>
      <c r="BH226" s="205">
        <f t="shared" si="37"/>
        <v>0</v>
      </c>
      <c r="BI226" s="205">
        <f t="shared" si="38"/>
        <v>0</v>
      </c>
      <c r="BJ226" s="18" t="s">
        <v>78</v>
      </c>
      <c r="BK226" s="205">
        <f t="shared" si="39"/>
        <v>0</v>
      </c>
      <c r="BL226" s="18" t="s">
        <v>169</v>
      </c>
      <c r="BM226" s="204" t="s">
        <v>1180</v>
      </c>
    </row>
    <row r="227" spans="1:65" s="2" customFormat="1" ht="16.5" customHeight="1">
      <c r="A227" s="35"/>
      <c r="B227" s="36"/>
      <c r="C227" s="193" t="s">
        <v>691</v>
      </c>
      <c r="D227" s="193" t="s">
        <v>164</v>
      </c>
      <c r="E227" s="194" t="s">
        <v>2874</v>
      </c>
      <c r="F227" s="195" t="s">
        <v>4118</v>
      </c>
      <c r="G227" s="196" t="s">
        <v>2204</v>
      </c>
      <c r="H227" s="197">
        <v>1</v>
      </c>
      <c r="I227" s="198"/>
      <c r="J227" s="199">
        <f t="shared" si="30"/>
        <v>0</v>
      </c>
      <c r="K227" s="195" t="s">
        <v>19</v>
      </c>
      <c r="L227" s="40"/>
      <c r="M227" s="200" t="s">
        <v>19</v>
      </c>
      <c r="N227" s="201" t="s">
        <v>42</v>
      </c>
      <c r="O227" s="65"/>
      <c r="P227" s="202">
        <f t="shared" si="31"/>
        <v>0</v>
      </c>
      <c r="Q227" s="202">
        <v>0</v>
      </c>
      <c r="R227" s="202">
        <f t="shared" si="32"/>
        <v>0</v>
      </c>
      <c r="S227" s="202">
        <v>0</v>
      </c>
      <c r="T227" s="203">
        <f t="shared" si="33"/>
        <v>0</v>
      </c>
      <c r="U227" s="35"/>
      <c r="V227" s="35"/>
      <c r="W227" s="35"/>
      <c r="X227" s="35"/>
      <c r="Y227" s="35"/>
      <c r="Z227" s="35"/>
      <c r="AA227" s="35"/>
      <c r="AB227" s="35"/>
      <c r="AC227" s="35"/>
      <c r="AD227" s="35"/>
      <c r="AE227" s="35"/>
      <c r="AR227" s="204" t="s">
        <v>169</v>
      </c>
      <c r="AT227" s="204" t="s">
        <v>164</v>
      </c>
      <c r="AU227" s="204" t="s">
        <v>78</v>
      </c>
      <c r="AY227" s="18" t="s">
        <v>162</v>
      </c>
      <c r="BE227" s="205">
        <f t="shared" si="34"/>
        <v>0</v>
      </c>
      <c r="BF227" s="205">
        <f t="shared" si="35"/>
        <v>0</v>
      </c>
      <c r="BG227" s="205">
        <f t="shared" si="36"/>
        <v>0</v>
      </c>
      <c r="BH227" s="205">
        <f t="shared" si="37"/>
        <v>0</v>
      </c>
      <c r="BI227" s="205">
        <f t="shared" si="38"/>
        <v>0</v>
      </c>
      <c r="BJ227" s="18" t="s">
        <v>78</v>
      </c>
      <c r="BK227" s="205">
        <f t="shared" si="39"/>
        <v>0</v>
      </c>
      <c r="BL227" s="18" t="s">
        <v>169</v>
      </c>
      <c r="BM227" s="204" t="s">
        <v>1195</v>
      </c>
    </row>
    <row r="228" spans="1:65" s="2" customFormat="1" ht="16.5" customHeight="1">
      <c r="A228" s="35"/>
      <c r="B228" s="36"/>
      <c r="C228" s="193" t="s">
        <v>698</v>
      </c>
      <c r="D228" s="193" t="s">
        <v>164</v>
      </c>
      <c r="E228" s="194" t="s">
        <v>2877</v>
      </c>
      <c r="F228" s="195" t="s">
        <v>4119</v>
      </c>
      <c r="G228" s="196" t="s">
        <v>245</v>
      </c>
      <c r="H228" s="197">
        <v>2580</v>
      </c>
      <c r="I228" s="198"/>
      <c r="J228" s="199">
        <f t="shared" si="30"/>
        <v>0</v>
      </c>
      <c r="K228" s="195" t="s">
        <v>19</v>
      </c>
      <c r="L228" s="40"/>
      <c r="M228" s="200" t="s">
        <v>19</v>
      </c>
      <c r="N228" s="201" t="s">
        <v>42</v>
      </c>
      <c r="O228" s="65"/>
      <c r="P228" s="202">
        <f t="shared" si="31"/>
        <v>0</v>
      </c>
      <c r="Q228" s="202">
        <v>0</v>
      </c>
      <c r="R228" s="202">
        <f t="shared" si="32"/>
        <v>0</v>
      </c>
      <c r="S228" s="202">
        <v>0</v>
      </c>
      <c r="T228" s="203">
        <f t="shared" si="33"/>
        <v>0</v>
      </c>
      <c r="U228" s="35"/>
      <c r="V228" s="35"/>
      <c r="W228" s="35"/>
      <c r="X228" s="35"/>
      <c r="Y228" s="35"/>
      <c r="Z228" s="35"/>
      <c r="AA228" s="35"/>
      <c r="AB228" s="35"/>
      <c r="AC228" s="35"/>
      <c r="AD228" s="35"/>
      <c r="AE228" s="35"/>
      <c r="AR228" s="204" t="s">
        <v>169</v>
      </c>
      <c r="AT228" s="204" t="s">
        <v>164</v>
      </c>
      <c r="AU228" s="204" t="s">
        <v>78</v>
      </c>
      <c r="AY228" s="18" t="s">
        <v>162</v>
      </c>
      <c r="BE228" s="205">
        <f t="shared" si="34"/>
        <v>0</v>
      </c>
      <c r="BF228" s="205">
        <f t="shared" si="35"/>
        <v>0</v>
      </c>
      <c r="BG228" s="205">
        <f t="shared" si="36"/>
        <v>0</v>
      </c>
      <c r="BH228" s="205">
        <f t="shared" si="37"/>
        <v>0</v>
      </c>
      <c r="BI228" s="205">
        <f t="shared" si="38"/>
        <v>0</v>
      </c>
      <c r="BJ228" s="18" t="s">
        <v>78</v>
      </c>
      <c r="BK228" s="205">
        <f t="shared" si="39"/>
        <v>0</v>
      </c>
      <c r="BL228" s="18" t="s">
        <v>169</v>
      </c>
      <c r="BM228" s="204" t="s">
        <v>1205</v>
      </c>
    </row>
    <row r="229" spans="1:65" s="2" customFormat="1" ht="16.5" customHeight="1">
      <c r="A229" s="35"/>
      <c r="B229" s="36"/>
      <c r="C229" s="193" t="s">
        <v>705</v>
      </c>
      <c r="D229" s="193" t="s">
        <v>164</v>
      </c>
      <c r="E229" s="194" t="s">
        <v>2880</v>
      </c>
      <c r="F229" s="195" t="s">
        <v>4120</v>
      </c>
      <c r="G229" s="196" t="s">
        <v>245</v>
      </c>
      <c r="H229" s="197">
        <v>7320</v>
      </c>
      <c r="I229" s="198"/>
      <c r="J229" s="199">
        <f t="shared" si="30"/>
        <v>0</v>
      </c>
      <c r="K229" s="195" t="s">
        <v>19</v>
      </c>
      <c r="L229" s="40"/>
      <c r="M229" s="200" t="s">
        <v>19</v>
      </c>
      <c r="N229" s="201" t="s">
        <v>42</v>
      </c>
      <c r="O229" s="65"/>
      <c r="P229" s="202">
        <f t="shared" si="31"/>
        <v>0</v>
      </c>
      <c r="Q229" s="202">
        <v>0</v>
      </c>
      <c r="R229" s="202">
        <f t="shared" si="32"/>
        <v>0</v>
      </c>
      <c r="S229" s="202">
        <v>0</v>
      </c>
      <c r="T229" s="203">
        <f t="shared" si="33"/>
        <v>0</v>
      </c>
      <c r="U229" s="35"/>
      <c r="V229" s="35"/>
      <c r="W229" s="35"/>
      <c r="X229" s="35"/>
      <c r="Y229" s="35"/>
      <c r="Z229" s="35"/>
      <c r="AA229" s="35"/>
      <c r="AB229" s="35"/>
      <c r="AC229" s="35"/>
      <c r="AD229" s="35"/>
      <c r="AE229" s="35"/>
      <c r="AR229" s="204" t="s">
        <v>169</v>
      </c>
      <c r="AT229" s="204" t="s">
        <v>164</v>
      </c>
      <c r="AU229" s="204" t="s">
        <v>78</v>
      </c>
      <c r="AY229" s="18" t="s">
        <v>162</v>
      </c>
      <c r="BE229" s="205">
        <f t="shared" si="34"/>
        <v>0</v>
      </c>
      <c r="BF229" s="205">
        <f t="shared" si="35"/>
        <v>0</v>
      </c>
      <c r="BG229" s="205">
        <f t="shared" si="36"/>
        <v>0</v>
      </c>
      <c r="BH229" s="205">
        <f t="shared" si="37"/>
        <v>0</v>
      </c>
      <c r="BI229" s="205">
        <f t="shared" si="38"/>
        <v>0</v>
      </c>
      <c r="BJ229" s="18" t="s">
        <v>78</v>
      </c>
      <c r="BK229" s="205">
        <f t="shared" si="39"/>
        <v>0</v>
      </c>
      <c r="BL229" s="18" t="s">
        <v>169</v>
      </c>
      <c r="BM229" s="204" t="s">
        <v>1215</v>
      </c>
    </row>
    <row r="230" spans="1:65" s="2" customFormat="1" ht="16.5" customHeight="1">
      <c r="A230" s="35"/>
      <c r="B230" s="36"/>
      <c r="C230" s="193" t="s">
        <v>709</v>
      </c>
      <c r="D230" s="193" t="s">
        <v>164</v>
      </c>
      <c r="E230" s="194" t="s">
        <v>2883</v>
      </c>
      <c r="F230" s="195" t="s">
        <v>4121</v>
      </c>
      <c r="G230" s="196" t="s">
        <v>245</v>
      </c>
      <c r="H230" s="197">
        <v>330</v>
      </c>
      <c r="I230" s="198"/>
      <c r="J230" s="199">
        <f t="shared" si="30"/>
        <v>0</v>
      </c>
      <c r="K230" s="195" t="s">
        <v>19</v>
      </c>
      <c r="L230" s="40"/>
      <c r="M230" s="200" t="s">
        <v>19</v>
      </c>
      <c r="N230" s="201" t="s">
        <v>42</v>
      </c>
      <c r="O230" s="65"/>
      <c r="P230" s="202">
        <f t="shared" si="31"/>
        <v>0</v>
      </c>
      <c r="Q230" s="202">
        <v>0</v>
      </c>
      <c r="R230" s="202">
        <f t="shared" si="32"/>
        <v>0</v>
      </c>
      <c r="S230" s="202">
        <v>0</v>
      </c>
      <c r="T230" s="203">
        <f t="shared" si="33"/>
        <v>0</v>
      </c>
      <c r="U230" s="35"/>
      <c r="V230" s="35"/>
      <c r="W230" s="35"/>
      <c r="X230" s="35"/>
      <c r="Y230" s="35"/>
      <c r="Z230" s="35"/>
      <c r="AA230" s="35"/>
      <c r="AB230" s="35"/>
      <c r="AC230" s="35"/>
      <c r="AD230" s="35"/>
      <c r="AE230" s="35"/>
      <c r="AR230" s="204" t="s">
        <v>169</v>
      </c>
      <c r="AT230" s="204" t="s">
        <v>164</v>
      </c>
      <c r="AU230" s="204" t="s">
        <v>78</v>
      </c>
      <c r="AY230" s="18" t="s">
        <v>162</v>
      </c>
      <c r="BE230" s="205">
        <f t="shared" si="34"/>
        <v>0</v>
      </c>
      <c r="BF230" s="205">
        <f t="shared" si="35"/>
        <v>0</v>
      </c>
      <c r="BG230" s="205">
        <f t="shared" si="36"/>
        <v>0</v>
      </c>
      <c r="BH230" s="205">
        <f t="shared" si="37"/>
        <v>0</v>
      </c>
      <c r="BI230" s="205">
        <f t="shared" si="38"/>
        <v>0</v>
      </c>
      <c r="BJ230" s="18" t="s">
        <v>78</v>
      </c>
      <c r="BK230" s="205">
        <f t="shared" si="39"/>
        <v>0</v>
      </c>
      <c r="BL230" s="18" t="s">
        <v>169</v>
      </c>
      <c r="BM230" s="204" t="s">
        <v>1224</v>
      </c>
    </row>
    <row r="231" spans="1:65" s="12" customFormat="1" ht="25.9" customHeight="1">
      <c r="B231" s="177"/>
      <c r="C231" s="178"/>
      <c r="D231" s="179" t="s">
        <v>70</v>
      </c>
      <c r="E231" s="180" t="s">
        <v>2887</v>
      </c>
      <c r="F231" s="180" t="s">
        <v>4122</v>
      </c>
      <c r="G231" s="178"/>
      <c r="H231" s="178"/>
      <c r="I231" s="181"/>
      <c r="J231" s="182">
        <f>BK231</f>
        <v>0</v>
      </c>
      <c r="K231" s="178"/>
      <c r="L231" s="183"/>
      <c r="M231" s="184"/>
      <c r="N231" s="185"/>
      <c r="O231" s="185"/>
      <c r="P231" s="186">
        <f>SUM(P232:P237)</f>
        <v>0</v>
      </c>
      <c r="Q231" s="185"/>
      <c r="R231" s="186">
        <f>SUM(R232:R237)</f>
        <v>0</v>
      </c>
      <c r="S231" s="185"/>
      <c r="T231" s="187">
        <f>SUM(T232:T237)</f>
        <v>0</v>
      </c>
      <c r="AR231" s="188" t="s">
        <v>78</v>
      </c>
      <c r="AT231" s="189" t="s">
        <v>70</v>
      </c>
      <c r="AU231" s="189" t="s">
        <v>71</v>
      </c>
      <c r="AY231" s="188" t="s">
        <v>162</v>
      </c>
      <c r="BK231" s="190">
        <f>SUM(BK232:BK237)</f>
        <v>0</v>
      </c>
    </row>
    <row r="232" spans="1:65" s="2" customFormat="1" ht="16.5" customHeight="1">
      <c r="A232" s="35"/>
      <c r="B232" s="36"/>
      <c r="C232" s="193" t="s">
        <v>715</v>
      </c>
      <c r="D232" s="193" t="s">
        <v>164</v>
      </c>
      <c r="E232" s="194" t="s">
        <v>2889</v>
      </c>
      <c r="F232" s="195" t="s">
        <v>4123</v>
      </c>
      <c r="G232" s="196" t="s">
        <v>4124</v>
      </c>
      <c r="H232" s="197">
        <v>357</v>
      </c>
      <c r="I232" s="198"/>
      <c r="J232" s="199">
        <f t="shared" ref="J232:J237" si="40">ROUND(I232*H232,2)</f>
        <v>0</v>
      </c>
      <c r="K232" s="195" t="s">
        <v>19</v>
      </c>
      <c r="L232" s="40"/>
      <c r="M232" s="200" t="s">
        <v>19</v>
      </c>
      <c r="N232" s="201" t="s">
        <v>42</v>
      </c>
      <c r="O232" s="65"/>
      <c r="P232" s="202">
        <f t="shared" ref="P232:P237" si="41">O232*H232</f>
        <v>0</v>
      </c>
      <c r="Q232" s="202">
        <v>0</v>
      </c>
      <c r="R232" s="202">
        <f t="shared" ref="R232:R237" si="42">Q232*H232</f>
        <v>0</v>
      </c>
      <c r="S232" s="202">
        <v>0</v>
      </c>
      <c r="T232" s="203">
        <f t="shared" ref="T232:T237" si="43">S232*H232</f>
        <v>0</v>
      </c>
      <c r="U232" s="35"/>
      <c r="V232" s="35"/>
      <c r="W232" s="35"/>
      <c r="X232" s="35"/>
      <c r="Y232" s="35"/>
      <c r="Z232" s="35"/>
      <c r="AA232" s="35"/>
      <c r="AB232" s="35"/>
      <c r="AC232" s="35"/>
      <c r="AD232" s="35"/>
      <c r="AE232" s="35"/>
      <c r="AR232" s="204" t="s">
        <v>169</v>
      </c>
      <c r="AT232" s="204" t="s">
        <v>164</v>
      </c>
      <c r="AU232" s="204" t="s">
        <v>78</v>
      </c>
      <c r="AY232" s="18" t="s">
        <v>162</v>
      </c>
      <c r="BE232" s="205">
        <f t="shared" ref="BE232:BE237" si="44">IF(N232="základní",J232,0)</f>
        <v>0</v>
      </c>
      <c r="BF232" s="205">
        <f t="shared" ref="BF232:BF237" si="45">IF(N232="snížená",J232,0)</f>
        <v>0</v>
      </c>
      <c r="BG232" s="205">
        <f t="shared" ref="BG232:BG237" si="46">IF(N232="zákl. přenesená",J232,0)</f>
        <v>0</v>
      </c>
      <c r="BH232" s="205">
        <f t="shared" ref="BH232:BH237" si="47">IF(N232="sníž. přenesená",J232,0)</f>
        <v>0</v>
      </c>
      <c r="BI232" s="205">
        <f t="shared" ref="BI232:BI237" si="48">IF(N232="nulová",J232,0)</f>
        <v>0</v>
      </c>
      <c r="BJ232" s="18" t="s">
        <v>78</v>
      </c>
      <c r="BK232" s="205">
        <f t="shared" ref="BK232:BK237" si="49">ROUND(I232*H232,2)</f>
        <v>0</v>
      </c>
      <c r="BL232" s="18" t="s">
        <v>169</v>
      </c>
      <c r="BM232" s="204" t="s">
        <v>1233</v>
      </c>
    </row>
    <row r="233" spans="1:65" s="2" customFormat="1" ht="16.5" customHeight="1">
      <c r="A233" s="35"/>
      <c r="B233" s="36"/>
      <c r="C233" s="193" t="s">
        <v>719</v>
      </c>
      <c r="D233" s="193" t="s">
        <v>164</v>
      </c>
      <c r="E233" s="194" t="s">
        <v>2892</v>
      </c>
      <c r="F233" s="195" t="s">
        <v>4125</v>
      </c>
      <c r="G233" s="196" t="s">
        <v>2926</v>
      </c>
      <c r="H233" s="197">
        <v>1</v>
      </c>
      <c r="I233" s="198"/>
      <c r="J233" s="199">
        <f t="shared" si="40"/>
        <v>0</v>
      </c>
      <c r="K233" s="195" t="s">
        <v>19</v>
      </c>
      <c r="L233" s="40"/>
      <c r="M233" s="200" t="s">
        <v>19</v>
      </c>
      <c r="N233" s="201" t="s">
        <v>42</v>
      </c>
      <c r="O233" s="65"/>
      <c r="P233" s="202">
        <f t="shared" si="41"/>
        <v>0</v>
      </c>
      <c r="Q233" s="202">
        <v>0</v>
      </c>
      <c r="R233" s="202">
        <f t="shared" si="42"/>
        <v>0</v>
      </c>
      <c r="S233" s="202">
        <v>0</v>
      </c>
      <c r="T233" s="203">
        <f t="shared" si="43"/>
        <v>0</v>
      </c>
      <c r="U233" s="35"/>
      <c r="V233" s="35"/>
      <c r="W233" s="35"/>
      <c r="X233" s="35"/>
      <c r="Y233" s="35"/>
      <c r="Z233" s="35"/>
      <c r="AA233" s="35"/>
      <c r="AB233" s="35"/>
      <c r="AC233" s="35"/>
      <c r="AD233" s="35"/>
      <c r="AE233" s="35"/>
      <c r="AR233" s="204" t="s">
        <v>169</v>
      </c>
      <c r="AT233" s="204" t="s">
        <v>164</v>
      </c>
      <c r="AU233" s="204" t="s">
        <v>78</v>
      </c>
      <c r="AY233" s="18" t="s">
        <v>162</v>
      </c>
      <c r="BE233" s="205">
        <f t="shared" si="44"/>
        <v>0</v>
      </c>
      <c r="BF233" s="205">
        <f t="shared" si="45"/>
        <v>0</v>
      </c>
      <c r="BG233" s="205">
        <f t="shared" si="46"/>
        <v>0</v>
      </c>
      <c r="BH233" s="205">
        <f t="shared" si="47"/>
        <v>0</v>
      </c>
      <c r="BI233" s="205">
        <f t="shared" si="48"/>
        <v>0</v>
      </c>
      <c r="BJ233" s="18" t="s">
        <v>78</v>
      </c>
      <c r="BK233" s="205">
        <f t="shared" si="49"/>
        <v>0</v>
      </c>
      <c r="BL233" s="18" t="s">
        <v>169</v>
      </c>
      <c r="BM233" s="204" t="s">
        <v>1243</v>
      </c>
    </row>
    <row r="234" spans="1:65" s="2" customFormat="1" ht="16.5" customHeight="1">
      <c r="A234" s="35"/>
      <c r="B234" s="36"/>
      <c r="C234" s="193" t="s">
        <v>723</v>
      </c>
      <c r="D234" s="193" t="s">
        <v>164</v>
      </c>
      <c r="E234" s="194" t="s">
        <v>2895</v>
      </c>
      <c r="F234" s="195" t="s">
        <v>4126</v>
      </c>
      <c r="G234" s="196" t="s">
        <v>2926</v>
      </c>
      <c r="H234" s="197">
        <v>1</v>
      </c>
      <c r="I234" s="198"/>
      <c r="J234" s="199">
        <f t="shared" si="40"/>
        <v>0</v>
      </c>
      <c r="K234" s="195" t="s">
        <v>19</v>
      </c>
      <c r="L234" s="40"/>
      <c r="M234" s="200" t="s">
        <v>19</v>
      </c>
      <c r="N234" s="201" t="s">
        <v>42</v>
      </c>
      <c r="O234" s="65"/>
      <c r="P234" s="202">
        <f t="shared" si="41"/>
        <v>0</v>
      </c>
      <c r="Q234" s="202">
        <v>0</v>
      </c>
      <c r="R234" s="202">
        <f t="shared" si="42"/>
        <v>0</v>
      </c>
      <c r="S234" s="202">
        <v>0</v>
      </c>
      <c r="T234" s="203">
        <f t="shared" si="43"/>
        <v>0</v>
      </c>
      <c r="U234" s="35"/>
      <c r="V234" s="35"/>
      <c r="W234" s="35"/>
      <c r="X234" s="35"/>
      <c r="Y234" s="35"/>
      <c r="Z234" s="35"/>
      <c r="AA234" s="35"/>
      <c r="AB234" s="35"/>
      <c r="AC234" s="35"/>
      <c r="AD234" s="35"/>
      <c r="AE234" s="35"/>
      <c r="AR234" s="204" t="s">
        <v>169</v>
      </c>
      <c r="AT234" s="204" t="s">
        <v>164</v>
      </c>
      <c r="AU234" s="204" t="s">
        <v>78</v>
      </c>
      <c r="AY234" s="18" t="s">
        <v>162</v>
      </c>
      <c r="BE234" s="205">
        <f t="shared" si="44"/>
        <v>0</v>
      </c>
      <c r="BF234" s="205">
        <f t="shared" si="45"/>
        <v>0</v>
      </c>
      <c r="BG234" s="205">
        <f t="shared" si="46"/>
        <v>0</v>
      </c>
      <c r="BH234" s="205">
        <f t="shared" si="47"/>
        <v>0</v>
      </c>
      <c r="BI234" s="205">
        <f t="shared" si="48"/>
        <v>0</v>
      </c>
      <c r="BJ234" s="18" t="s">
        <v>78</v>
      </c>
      <c r="BK234" s="205">
        <f t="shared" si="49"/>
        <v>0</v>
      </c>
      <c r="BL234" s="18" t="s">
        <v>169</v>
      </c>
      <c r="BM234" s="204" t="s">
        <v>1252</v>
      </c>
    </row>
    <row r="235" spans="1:65" s="2" customFormat="1" ht="16.5" customHeight="1">
      <c r="A235" s="35"/>
      <c r="B235" s="36"/>
      <c r="C235" s="193" t="s">
        <v>729</v>
      </c>
      <c r="D235" s="193" t="s">
        <v>164</v>
      </c>
      <c r="E235" s="194" t="s">
        <v>2898</v>
      </c>
      <c r="F235" s="195" t="s">
        <v>4127</v>
      </c>
      <c r="G235" s="196" t="s">
        <v>2926</v>
      </c>
      <c r="H235" s="197">
        <v>1</v>
      </c>
      <c r="I235" s="198"/>
      <c r="J235" s="199">
        <f t="shared" si="40"/>
        <v>0</v>
      </c>
      <c r="K235" s="195" t="s">
        <v>19</v>
      </c>
      <c r="L235" s="40"/>
      <c r="M235" s="200" t="s">
        <v>19</v>
      </c>
      <c r="N235" s="201" t="s">
        <v>42</v>
      </c>
      <c r="O235" s="65"/>
      <c r="P235" s="202">
        <f t="shared" si="41"/>
        <v>0</v>
      </c>
      <c r="Q235" s="202">
        <v>0</v>
      </c>
      <c r="R235" s="202">
        <f t="shared" si="42"/>
        <v>0</v>
      </c>
      <c r="S235" s="202">
        <v>0</v>
      </c>
      <c r="T235" s="203">
        <f t="shared" si="43"/>
        <v>0</v>
      </c>
      <c r="U235" s="35"/>
      <c r="V235" s="35"/>
      <c r="W235" s="35"/>
      <c r="X235" s="35"/>
      <c r="Y235" s="35"/>
      <c r="Z235" s="35"/>
      <c r="AA235" s="35"/>
      <c r="AB235" s="35"/>
      <c r="AC235" s="35"/>
      <c r="AD235" s="35"/>
      <c r="AE235" s="35"/>
      <c r="AR235" s="204" t="s">
        <v>169</v>
      </c>
      <c r="AT235" s="204" t="s">
        <v>164</v>
      </c>
      <c r="AU235" s="204" t="s">
        <v>78</v>
      </c>
      <c r="AY235" s="18" t="s">
        <v>162</v>
      </c>
      <c r="BE235" s="205">
        <f t="shared" si="44"/>
        <v>0</v>
      </c>
      <c r="BF235" s="205">
        <f t="shared" si="45"/>
        <v>0</v>
      </c>
      <c r="BG235" s="205">
        <f t="shared" si="46"/>
        <v>0</v>
      </c>
      <c r="BH235" s="205">
        <f t="shared" si="47"/>
        <v>0</v>
      </c>
      <c r="BI235" s="205">
        <f t="shared" si="48"/>
        <v>0</v>
      </c>
      <c r="BJ235" s="18" t="s">
        <v>78</v>
      </c>
      <c r="BK235" s="205">
        <f t="shared" si="49"/>
        <v>0</v>
      </c>
      <c r="BL235" s="18" t="s">
        <v>169</v>
      </c>
      <c r="BM235" s="204" t="s">
        <v>1260</v>
      </c>
    </row>
    <row r="236" spans="1:65" s="2" customFormat="1" ht="16.5" customHeight="1">
      <c r="A236" s="35"/>
      <c r="B236" s="36"/>
      <c r="C236" s="193" t="s">
        <v>735</v>
      </c>
      <c r="D236" s="193" t="s">
        <v>164</v>
      </c>
      <c r="E236" s="194" t="s">
        <v>2901</v>
      </c>
      <c r="F236" s="195" t="s">
        <v>4128</v>
      </c>
      <c r="G236" s="196" t="s">
        <v>2926</v>
      </c>
      <c r="H236" s="197">
        <v>1</v>
      </c>
      <c r="I236" s="198"/>
      <c r="J236" s="199">
        <f t="shared" si="40"/>
        <v>0</v>
      </c>
      <c r="K236" s="195" t="s">
        <v>19</v>
      </c>
      <c r="L236" s="40"/>
      <c r="M236" s="200" t="s">
        <v>19</v>
      </c>
      <c r="N236" s="201" t="s">
        <v>42</v>
      </c>
      <c r="O236" s="65"/>
      <c r="P236" s="202">
        <f t="shared" si="41"/>
        <v>0</v>
      </c>
      <c r="Q236" s="202">
        <v>0</v>
      </c>
      <c r="R236" s="202">
        <f t="shared" si="42"/>
        <v>0</v>
      </c>
      <c r="S236" s="202">
        <v>0</v>
      </c>
      <c r="T236" s="203">
        <f t="shared" si="43"/>
        <v>0</v>
      </c>
      <c r="U236" s="35"/>
      <c r="V236" s="35"/>
      <c r="W236" s="35"/>
      <c r="X236" s="35"/>
      <c r="Y236" s="35"/>
      <c r="Z236" s="35"/>
      <c r="AA236" s="35"/>
      <c r="AB236" s="35"/>
      <c r="AC236" s="35"/>
      <c r="AD236" s="35"/>
      <c r="AE236" s="35"/>
      <c r="AR236" s="204" t="s">
        <v>169</v>
      </c>
      <c r="AT236" s="204" t="s">
        <v>164</v>
      </c>
      <c r="AU236" s="204" t="s">
        <v>78</v>
      </c>
      <c r="AY236" s="18" t="s">
        <v>162</v>
      </c>
      <c r="BE236" s="205">
        <f t="shared" si="44"/>
        <v>0</v>
      </c>
      <c r="BF236" s="205">
        <f t="shared" si="45"/>
        <v>0</v>
      </c>
      <c r="BG236" s="205">
        <f t="shared" si="46"/>
        <v>0</v>
      </c>
      <c r="BH236" s="205">
        <f t="shared" si="47"/>
        <v>0</v>
      </c>
      <c r="BI236" s="205">
        <f t="shared" si="48"/>
        <v>0</v>
      </c>
      <c r="BJ236" s="18" t="s">
        <v>78</v>
      </c>
      <c r="BK236" s="205">
        <f t="shared" si="49"/>
        <v>0</v>
      </c>
      <c r="BL236" s="18" t="s">
        <v>169</v>
      </c>
      <c r="BM236" s="204" t="s">
        <v>1268</v>
      </c>
    </row>
    <row r="237" spans="1:65" s="2" customFormat="1" ht="16.5" customHeight="1">
      <c r="A237" s="35"/>
      <c r="B237" s="36"/>
      <c r="C237" s="193" t="s">
        <v>739</v>
      </c>
      <c r="D237" s="193" t="s">
        <v>164</v>
      </c>
      <c r="E237" s="194" t="s">
        <v>2904</v>
      </c>
      <c r="F237" s="195" t="s">
        <v>4129</v>
      </c>
      <c r="G237" s="196" t="s">
        <v>2926</v>
      </c>
      <c r="H237" s="197">
        <v>1</v>
      </c>
      <c r="I237" s="198"/>
      <c r="J237" s="199">
        <f t="shared" si="40"/>
        <v>0</v>
      </c>
      <c r="K237" s="195" t="s">
        <v>19</v>
      </c>
      <c r="L237" s="40"/>
      <c r="M237" s="200" t="s">
        <v>19</v>
      </c>
      <c r="N237" s="201" t="s">
        <v>42</v>
      </c>
      <c r="O237" s="65"/>
      <c r="P237" s="202">
        <f t="shared" si="41"/>
        <v>0</v>
      </c>
      <c r="Q237" s="202">
        <v>0</v>
      </c>
      <c r="R237" s="202">
        <f t="shared" si="42"/>
        <v>0</v>
      </c>
      <c r="S237" s="202">
        <v>0</v>
      </c>
      <c r="T237" s="203">
        <f t="shared" si="43"/>
        <v>0</v>
      </c>
      <c r="U237" s="35"/>
      <c r="V237" s="35"/>
      <c r="W237" s="35"/>
      <c r="X237" s="35"/>
      <c r="Y237" s="35"/>
      <c r="Z237" s="35"/>
      <c r="AA237" s="35"/>
      <c r="AB237" s="35"/>
      <c r="AC237" s="35"/>
      <c r="AD237" s="35"/>
      <c r="AE237" s="35"/>
      <c r="AR237" s="204" t="s">
        <v>169</v>
      </c>
      <c r="AT237" s="204" t="s">
        <v>164</v>
      </c>
      <c r="AU237" s="204" t="s">
        <v>78</v>
      </c>
      <c r="AY237" s="18" t="s">
        <v>162</v>
      </c>
      <c r="BE237" s="205">
        <f t="shared" si="44"/>
        <v>0</v>
      </c>
      <c r="BF237" s="205">
        <f t="shared" si="45"/>
        <v>0</v>
      </c>
      <c r="BG237" s="205">
        <f t="shared" si="46"/>
        <v>0</v>
      </c>
      <c r="BH237" s="205">
        <f t="shared" si="47"/>
        <v>0</v>
      </c>
      <c r="BI237" s="205">
        <f t="shared" si="48"/>
        <v>0</v>
      </c>
      <c r="BJ237" s="18" t="s">
        <v>78</v>
      </c>
      <c r="BK237" s="205">
        <f t="shared" si="49"/>
        <v>0</v>
      </c>
      <c r="BL237" s="18" t="s">
        <v>169</v>
      </c>
      <c r="BM237" s="204" t="s">
        <v>1276</v>
      </c>
    </row>
    <row r="238" spans="1:65" s="12" customFormat="1" ht="25.9" customHeight="1">
      <c r="B238" s="177"/>
      <c r="C238" s="178"/>
      <c r="D238" s="179" t="s">
        <v>70</v>
      </c>
      <c r="E238" s="180" t="s">
        <v>3134</v>
      </c>
      <c r="F238" s="180" t="s">
        <v>4130</v>
      </c>
      <c r="G238" s="178"/>
      <c r="H238" s="178"/>
      <c r="I238" s="181"/>
      <c r="J238" s="182">
        <f>BK238</f>
        <v>0</v>
      </c>
      <c r="K238" s="178"/>
      <c r="L238" s="183"/>
      <c r="M238" s="184"/>
      <c r="N238" s="185"/>
      <c r="O238" s="185"/>
      <c r="P238" s="186">
        <f>SUM(P239:P241)</f>
        <v>0</v>
      </c>
      <c r="Q238" s="185"/>
      <c r="R238" s="186">
        <f>SUM(R239:R241)</f>
        <v>0</v>
      </c>
      <c r="S238" s="185"/>
      <c r="T238" s="187">
        <f>SUM(T239:T241)</f>
        <v>0</v>
      </c>
      <c r="AR238" s="188" t="s">
        <v>78</v>
      </c>
      <c r="AT238" s="189" t="s">
        <v>70</v>
      </c>
      <c r="AU238" s="189" t="s">
        <v>71</v>
      </c>
      <c r="AY238" s="188" t="s">
        <v>162</v>
      </c>
      <c r="BK238" s="190">
        <f>SUM(BK239:BK241)</f>
        <v>0</v>
      </c>
    </row>
    <row r="239" spans="1:65" s="2" customFormat="1" ht="16.5" customHeight="1">
      <c r="A239" s="35"/>
      <c r="B239" s="36"/>
      <c r="C239" s="193" t="s">
        <v>748</v>
      </c>
      <c r="D239" s="193" t="s">
        <v>164</v>
      </c>
      <c r="E239" s="194" t="s">
        <v>3136</v>
      </c>
      <c r="F239" s="195" t="s">
        <v>4131</v>
      </c>
      <c r="G239" s="196" t="s">
        <v>167</v>
      </c>
      <c r="H239" s="197">
        <v>70</v>
      </c>
      <c r="I239" s="198"/>
      <c r="J239" s="199">
        <f>ROUND(I239*H239,2)</f>
        <v>0</v>
      </c>
      <c r="K239" s="195" t="s">
        <v>19</v>
      </c>
      <c r="L239" s="40"/>
      <c r="M239" s="200" t="s">
        <v>19</v>
      </c>
      <c r="N239" s="201" t="s">
        <v>42</v>
      </c>
      <c r="O239" s="65"/>
      <c r="P239" s="202">
        <f>O239*H239</f>
        <v>0</v>
      </c>
      <c r="Q239" s="202">
        <v>0</v>
      </c>
      <c r="R239" s="202">
        <f>Q239*H239</f>
        <v>0</v>
      </c>
      <c r="S239" s="202">
        <v>0</v>
      </c>
      <c r="T239" s="203">
        <f>S239*H239</f>
        <v>0</v>
      </c>
      <c r="U239" s="35"/>
      <c r="V239" s="35"/>
      <c r="W239" s="35"/>
      <c r="X239" s="35"/>
      <c r="Y239" s="35"/>
      <c r="Z239" s="35"/>
      <c r="AA239" s="35"/>
      <c r="AB239" s="35"/>
      <c r="AC239" s="35"/>
      <c r="AD239" s="35"/>
      <c r="AE239" s="35"/>
      <c r="AR239" s="204" t="s">
        <v>169</v>
      </c>
      <c r="AT239" s="204" t="s">
        <v>164</v>
      </c>
      <c r="AU239" s="204" t="s">
        <v>78</v>
      </c>
      <c r="AY239" s="18" t="s">
        <v>162</v>
      </c>
      <c r="BE239" s="205">
        <f>IF(N239="základní",J239,0)</f>
        <v>0</v>
      </c>
      <c r="BF239" s="205">
        <f>IF(N239="snížená",J239,0)</f>
        <v>0</v>
      </c>
      <c r="BG239" s="205">
        <f>IF(N239="zákl. přenesená",J239,0)</f>
        <v>0</v>
      </c>
      <c r="BH239" s="205">
        <f>IF(N239="sníž. přenesená",J239,0)</f>
        <v>0</v>
      </c>
      <c r="BI239" s="205">
        <f>IF(N239="nulová",J239,0)</f>
        <v>0</v>
      </c>
      <c r="BJ239" s="18" t="s">
        <v>78</v>
      </c>
      <c r="BK239" s="205">
        <f>ROUND(I239*H239,2)</f>
        <v>0</v>
      </c>
      <c r="BL239" s="18" t="s">
        <v>169</v>
      </c>
      <c r="BM239" s="204" t="s">
        <v>1287</v>
      </c>
    </row>
    <row r="240" spans="1:65" s="2" customFormat="1" ht="16.5" customHeight="1">
      <c r="A240" s="35"/>
      <c r="B240" s="36"/>
      <c r="C240" s="193" t="s">
        <v>753</v>
      </c>
      <c r="D240" s="193" t="s">
        <v>164</v>
      </c>
      <c r="E240" s="194" t="s">
        <v>3137</v>
      </c>
      <c r="F240" s="195" t="s">
        <v>4132</v>
      </c>
      <c r="G240" s="196" t="s">
        <v>2204</v>
      </c>
      <c r="H240" s="197">
        <v>1</v>
      </c>
      <c r="I240" s="198"/>
      <c r="J240" s="199">
        <f>ROUND(I240*H240,2)</f>
        <v>0</v>
      </c>
      <c r="K240" s="195" t="s">
        <v>19</v>
      </c>
      <c r="L240" s="40"/>
      <c r="M240" s="200" t="s">
        <v>19</v>
      </c>
      <c r="N240" s="201" t="s">
        <v>42</v>
      </c>
      <c r="O240" s="65"/>
      <c r="P240" s="202">
        <f>O240*H240</f>
        <v>0</v>
      </c>
      <c r="Q240" s="202">
        <v>0</v>
      </c>
      <c r="R240" s="202">
        <f>Q240*H240</f>
        <v>0</v>
      </c>
      <c r="S240" s="202">
        <v>0</v>
      </c>
      <c r="T240" s="203">
        <f>S240*H240</f>
        <v>0</v>
      </c>
      <c r="U240" s="35"/>
      <c r="V240" s="35"/>
      <c r="W240" s="35"/>
      <c r="X240" s="35"/>
      <c r="Y240" s="35"/>
      <c r="Z240" s="35"/>
      <c r="AA240" s="35"/>
      <c r="AB240" s="35"/>
      <c r="AC240" s="35"/>
      <c r="AD240" s="35"/>
      <c r="AE240" s="35"/>
      <c r="AR240" s="204" t="s">
        <v>169</v>
      </c>
      <c r="AT240" s="204" t="s">
        <v>164</v>
      </c>
      <c r="AU240" s="204" t="s">
        <v>78</v>
      </c>
      <c r="AY240" s="18" t="s">
        <v>162</v>
      </c>
      <c r="BE240" s="205">
        <f>IF(N240="základní",J240,0)</f>
        <v>0</v>
      </c>
      <c r="BF240" s="205">
        <f>IF(N240="snížená",J240,0)</f>
        <v>0</v>
      </c>
      <c r="BG240" s="205">
        <f>IF(N240="zákl. přenesená",J240,0)</f>
        <v>0</v>
      </c>
      <c r="BH240" s="205">
        <f>IF(N240="sníž. přenesená",J240,0)</f>
        <v>0</v>
      </c>
      <c r="BI240" s="205">
        <f>IF(N240="nulová",J240,0)</f>
        <v>0</v>
      </c>
      <c r="BJ240" s="18" t="s">
        <v>78</v>
      </c>
      <c r="BK240" s="205">
        <f>ROUND(I240*H240,2)</f>
        <v>0</v>
      </c>
      <c r="BL240" s="18" t="s">
        <v>169</v>
      </c>
      <c r="BM240" s="204" t="s">
        <v>1296</v>
      </c>
    </row>
    <row r="241" spans="1:65" s="2" customFormat="1" ht="16.5" customHeight="1">
      <c r="A241" s="35"/>
      <c r="B241" s="36"/>
      <c r="C241" s="193" t="s">
        <v>761</v>
      </c>
      <c r="D241" s="193" t="s">
        <v>164</v>
      </c>
      <c r="E241" s="194" t="s">
        <v>3139</v>
      </c>
      <c r="F241" s="195" t="s">
        <v>4133</v>
      </c>
      <c r="G241" s="196" t="s">
        <v>2926</v>
      </c>
      <c r="H241" s="197">
        <v>1</v>
      </c>
      <c r="I241" s="198"/>
      <c r="J241" s="199">
        <f>ROUND(I241*H241,2)</f>
        <v>0</v>
      </c>
      <c r="K241" s="195" t="s">
        <v>19</v>
      </c>
      <c r="L241" s="40"/>
      <c r="M241" s="253" t="s">
        <v>19</v>
      </c>
      <c r="N241" s="254" t="s">
        <v>42</v>
      </c>
      <c r="O241" s="255"/>
      <c r="P241" s="256">
        <f>O241*H241</f>
        <v>0</v>
      </c>
      <c r="Q241" s="256">
        <v>0</v>
      </c>
      <c r="R241" s="256">
        <f>Q241*H241</f>
        <v>0</v>
      </c>
      <c r="S241" s="256">
        <v>0</v>
      </c>
      <c r="T241" s="257">
        <f>S241*H241</f>
        <v>0</v>
      </c>
      <c r="U241" s="35"/>
      <c r="V241" s="35"/>
      <c r="W241" s="35"/>
      <c r="X241" s="35"/>
      <c r="Y241" s="35"/>
      <c r="Z241" s="35"/>
      <c r="AA241" s="35"/>
      <c r="AB241" s="35"/>
      <c r="AC241" s="35"/>
      <c r="AD241" s="35"/>
      <c r="AE241" s="35"/>
      <c r="AR241" s="204" t="s">
        <v>169</v>
      </c>
      <c r="AT241" s="204" t="s">
        <v>164</v>
      </c>
      <c r="AU241" s="204" t="s">
        <v>78</v>
      </c>
      <c r="AY241" s="18" t="s">
        <v>162</v>
      </c>
      <c r="BE241" s="205">
        <f>IF(N241="základní",J241,0)</f>
        <v>0</v>
      </c>
      <c r="BF241" s="205">
        <f>IF(N241="snížená",J241,0)</f>
        <v>0</v>
      </c>
      <c r="BG241" s="205">
        <f>IF(N241="zákl. přenesená",J241,0)</f>
        <v>0</v>
      </c>
      <c r="BH241" s="205">
        <f>IF(N241="sníž. přenesená",J241,0)</f>
        <v>0</v>
      </c>
      <c r="BI241" s="205">
        <f>IF(N241="nulová",J241,0)</f>
        <v>0</v>
      </c>
      <c r="BJ241" s="18" t="s">
        <v>78</v>
      </c>
      <c r="BK241" s="205">
        <f>ROUND(I241*H241,2)</f>
        <v>0</v>
      </c>
      <c r="BL241" s="18" t="s">
        <v>169</v>
      </c>
      <c r="BM241" s="204" t="s">
        <v>1306</v>
      </c>
    </row>
    <row r="242" spans="1:65" s="2" customFormat="1" ht="6.95" customHeight="1">
      <c r="A242" s="35"/>
      <c r="B242" s="48"/>
      <c r="C242" s="49"/>
      <c r="D242" s="49"/>
      <c r="E242" s="49"/>
      <c r="F242" s="49"/>
      <c r="G242" s="49"/>
      <c r="H242" s="49"/>
      <c r="I242" s="143"/>
      <c r="J242" s="49"/>
      <c r="K242" s="49"/>
      <c r="L242" s="40"/>
      <c r="M242" s="35"/>
      <c r="O242" s="35"/>
      <c r="P242" s="35"/>
      <c r="Q242" s="35"/>
      <c r="R242" s="35"/>
      <c r="S242" s="35"/>
      <c r="T242" s="35"/>
      <c r="U242" s="35"/>
      <c r="V242" s="35"/>
      <c r="W242" s="35"/>
      <c r="X242" s="35"/>
      <c r="Y242" s="35"/>
      <c r="Z242" s="35"/>
      <c r="AA242" s="35"/>
      <c r="AB242" s="35"/>
      <c r="AC242" s="35"/>
      <c r="AD242" s="35"/>
      <c r="AE242" s="35"/>
    </row>
  </sheetData>
  <sheetProtection algorithmName="SHA-512" hashValue="JCHRRlOPHPRw2RGrBMugPRK8zNed/ZqwgOXQ1DfHj+2ROXi9LD0tOUsXYkDGwHylJTwA6BFnjUfsPg9yQjbCEA==" saltValue="/wXkGR3Pr8vyTcDaQItsyPy1tjZLXu0RGnjVCmG529rZnHYB+BAHss2B4Syp0ecJpvtV3nxn4Zc12vonXCuVpw==" spinCount="100000" sheet="1" objects="1" scenarios="1" formatColumns="0" formatRows="0" autoFilter="0"/>
  <autoFilter ref="C106:K241" xr:uid="{00000000-0009-0000-0000-000007000000}"/>
  <mergeCells count="12">
    <mergeCell ref="E99:H99"/>
    <mergeCell ref="L2:V2"/>
    <mergeCell ref="E50:H50"/>
    <mergeCell ref="E52:H52"/>
    <mergeCell ref="E54:H54"/>
    <mergeCell ref="E95:H95"/>
    <mergeCell ref="E97:H97"/>
    <mergeCell ref="E7:H7"/>
    <mergeCell ref="E9:H9"/>
    <mergeCell ref="E11:H11"/>
    <mergeCell ref="E20:H20"/>
    <mergeCell ref="E29:H29"/>
  </mergeCells>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8"/>
  <sheetViews>
    <sheetView showGridLines="0" zoomScale="110" zoomScaleNormal="110" workbookViewId="0"/>
  </sheetViews>
  <sheetFormatPr defaultRowHeight="15"/>
  <cols>
    <col min="1" max="1" width="8.33203125" style="258" customWidth="1"/>
    <col min="2" max="2" width="1.6640625" style="258" customWidth="1"/>
    <col min="3" max="4" width="5" style="258" customWidth="1"/>
    <col min="5" max="5" width="11.6640625" style="258" customWidth="1"/>
    <col min="6" max="6" width="9.1640625" style="258" customWidth="1"/>
    <col min="7" max="7" width="5" style="258" customWidth="1"/>
    <col min="8" max="8" width="77.83203125" style="258" customWidth="1"/>
    <col min="9" max="10" width="20" style="258" customWidth="1"/>
    <col min="11" max="11" width="1.6640625" style="258" customWidth="1"/>
  </cols>
  <sheetData>
    <row r="1" spans="2:11" s="1" customFormat="1" ht="37.5" customHeight="1"/>
    <row r="2" spans="2:11" s="1" customFormat="1" ht="7.5" customHeight="1">
      <c r="B2" s="259"/>
      <c r="C2" s="260"/>
      <c r="D2" s="260"/>
      <c r="E2" s="260"/>
      <c r="F2" s="260"/>
      <c r="G2" s="260"/>
      <c r="H2" s="260"/>
      <c r="I2" s="260"/>
      <c r="J2" s="260"/>
      <c r="K2" s="261"/>
    </row>
    <row r="3" spans="2:11" s="16" customFormat="1" ht="45" customHeight="1">
      <c r="B3" s="262"/>
      <c r="C3" s="391" t="s">
        <v>4134</v>
      </c>
      <c r="D3" s="391"/>
      <c r="E3" s="391"/>
      <c r="F3" s="391"/>
      <c r="G3" s="391"/>
      <c r="H3" s="391"/>
      <c r="I3" s="391"/>
      <c r="J3" s="391"/>
      <c r="K3" s="263"/>
    </row>
    <row r="4" spans="2:11" s="1" customFormat="1" ht="25.5" customHeight="1">
      <c r="B4" s="264"/>
      <c r="C4" s="396" t="s">
        <v>4135</v>
      </c>
      <c r="D4" s="396"/>
      <c r="E4" s="396"/>
      <c r="F4" s="396"/>
      <c r="G4" s="396"/>
      <c r="H4" s="396"/>
      <c r="I4" s="396"/>
      <c r="J4" s="396"/>
      <c r="K4" s="265"/>
    </row>
    <row r="5" spans="2:11" s="1" customFormat="1" ht="5.25" customHeight="1">
      <c r="B5" s="264"/>
      <c r="C5" s="266"/>
      <c r="D5" s="266"/>
      <c r="E5" s="266"/>
      <c r="F5" s="266"/>
      <c r="G5" s="266"/>
      <c r="H5" s="266"/>
      <c r="I5" s="266"/>
      <c r="J5" s="266"/>
      <c r="K5" s="265"/>
    </row>
    <row r="6" spans="2:11" s="1" customFormat="1" ht="15" customHeight="1">
      <c r="B6" s="264"/>
      <c r="C6" s="395" t="s">
        <v>4136</v>
      </c>
      <c r="D6" s="395"/>
      <c r="E6" s="395"/>
      <c r="F6" s="395"/>
      <c r="G6" s="395"/>
      <c r="H6" s="395"/>
      <c r="I6" s="395"/>
      <c r="J6" s="395"/>
      <c r="K6" s="265"/>
    </row>
    <row r="7" spans="2:11" s="1" customFormat="1" ht="15" customHeight="1">
      <c r="B7" s="268"/>
      <c r="C7" s="395" t="s">
        <v>4137</v>
      </c>
      <c r="D7" s="395"/>
      <c r="E7" s="395"/>
      <c r="F7" s="395"/>
      <c r="G7" s="395"/>
      <c r="H7" s="395"/>
      <c r="I7" s="395"/>
      <c r="J7" s="395"/>
      <c r="K7" s="265"/>
    </row>
    <row r="8" spans="2:11" s="1" customFormat="1" ht="12.75" customHeight="1">
      <c r="B8" s="268"/>
      <c r="C8" s="267"/>
      <c r="D8" s="267"/>
      <c r="E8" s="267"/>
      <c r="F8" s="267"/>
      <c r="G8" s="267"/>
      <c r="H8" s="267"/>
      <c r="I8" s="267"/>
      <c r="J8" s="267"/>
      <c r="K8" s="265"/>
    </row>
    <row r="9" spans="2:11" s="1" customFormat="1" ht="15" customHeight="1">
      <c r="B9" s="268"/>
      <c r="C9" s="395" t="s">
        <v>4138</v>
      </c>
      <c r="D9" s="395"/>
      <c r="E9" s="395"/>
      <c r="F9" s="395"/>
      <c r="G9" s="395"/>
      <c r="H9" s="395"/>
      <c r="I9" s="395"/>
      <c r="J9" s="395"/>
      <c r="K9" s="265"/>
    </row>
    <row r="10" spans="2:11" s="1" customFormat="1" ht="15" customHeight="1">
      <c r="B10" s="268"/>
      <c r="C10" s="267"/>
      <c r="D10" s="395" t="s">
        <v>4139</v>
      </c>
      <c r="E10" s="395"/>
      <c r="F10" s="395"/>
      <c r="G10" s="395"/>
      <c r="H10" s="395"/>
      <c r="I10" s="395"/>
      <c r="J10" s="395"/>
      <c r="K10" s="265"/>
    </row>
    <row r="11" spans="2:11" s="1" customFormat="1" ht="15" customHeight="1">
      <c r="B11" s="268"/>
      <c r="C11" s="269"/>
      <c r="D11" s="395" t="s">
        <v>4140</v>
      </c>
      <c r="E11" s="395"/>
      <c r="F11" s="395"/>
      <c r="G11" s="395"/>
      <c r="H11" s="395"/>
      <c r="I11" s="395"/>
      <c r="J11" s="395"/>
      <c r="K11" s="265"/>
    </row>
    <row r="12" spans="2:11" s="1" customFormat="1" ht="15" customHeight="1">
      <c r="B12" s="268"/>
      <c r="C12" s="269"/>
      <c r="D12" s="267"/>
      <c r="E12" s="267"/>
      <c r="F12" s="267"/>
      <c r="G12" s="267"/>
      <c r="H12" s="267"/>
      <c r="I12" s="267"/>
      <c r="J12" s="267"/>
      <c r="K12" s="265"/>
    </row>
    <row r="13" spans="2:11" s="1" customFormat="1" ht="15" customHeight="1">
      <c r="B13" s="268"/>
      <c r="C13" s="269"/>
      <c r="D13" s="270" t="s">
        <v>4141</v>
      </c>
      <c r="E13" s="267"/>
      <c r="F13" s="267"/>
      <c r="G13" s="267"/>
      <c r="H13" s="267"/>
      <c r="I13" s="267"/>
      <c r="J13" s="267"/>
      <c r="K13" s="265"/>
    </row>
    <row r="14" spans="2:11" s="1" customFormat="1" ht="12.75" customHeight="1">
      <c r="B14" s="268"/>
      <c r="C14" s="269"/>
      <c r="D14" s="269"/>
      <c r="E14" s="269"/>
      <c r="F14" s="269"/>
      <c r="G14" s="269"/>
      <c r="H14" s="269"/>
      <c r="I14" s="269"/>
      <c r="J14" s="269"/>
      <c r="K14" s="265"/>
    </row>
    <row r="15" spans="2:11" s="1" customFormat="1" ht="15" customHeight="1">
      <c r="B15" s="268"/>
      <c r="C15" s="269"/>
      <c r="D15" s="395" t="s">
        <v>4142</v>
      </c>
      <c r="E15" s="395"/>
      <c r="F15" s="395"/>
      <c r="G15" s="395"/>
      <c r="H15" s="395"/>
      <c r="I15" s="395"/>
      <c r="J15" s="395"/>
      <c r="K15" s="265"/>
    </row>
    <row r="16" spans="2:11" s="1" customFormat="1" ht="15" customHeight="1">
      <c r="B16" s="268"/>
      <c r="C16" s="269"/>
      <c r="D16" s="395" t="s">
        <v>4143</v>
      </c>
      <c r="E16" s="395"/>
      <c r="F16" s="395"/>
      <c r="G16" s="395"/>
      <c r="H16" s="395"/>
      <c r="I16" s="395"/>
      <c r="J16" s="395"/>
      <c r="K16" s="265"/>
    </row>
    <row r="17" spans="2:11" s="1" customFormat="1" ht="15" customHeight="1">
      <c r="B17" s="268"/>
      <c r="C17" s="269"/>
      <c r="D17" s="395" t="s">
        <v>4144</v>
      </c>
      <c r="E17" s="395"/>
      <c r="F17" s="395"/>
      <c r="G17" s="395"/>
      <c r="H17" s="395"/>
      <c r="I17" s="395"/>
      <c r="J17" s="395"/>
      <c r="K17" s="265"/>
    </row>
    <row r="18" spans="2:11" s="1" customFormat="1" ht="15" customHeight="1">
      <c r="B18" s="268"/>
      <c r="C18" s="269"/>
      <c r="D18" s="269"/>
      <c r="E18" s="271" t="s">
        <v>77</v>
      </c>
      <c r="F18" s="395" t="s">
        <v>4145</v>
      </c>
      <c r="G18" s="395"/>
      <c r="H18" s="395"/>
      <c r="I18" s="395"/>
      <c r="J18" s="395"/>
      <c r="K18" s="265"/>
    </row>
    <row r="19" spans="2:11" s="1" customFormat="1" ht="15" customHeight="1">
      <c r="B19" s="268"/>
      <c r="C19" s="269"/>
      <c r="D19" s="269"/>
      <c r="E19" s="271" t="s">
        <v>4146</v>
      </c>
      <c r="F19" s="395" t="s">
        <v>4147</v>
      </c>
      <c r="G19" s="395"/>
      <c r="H19" s="395"/>
      <c r="I19" s="395"/>
      <c r="J19" s="395"/>
      <c r="K19" s="265"/>
    </row>
    <row r="20" spans="2:11" s="1" customFormat="1" ht="15" customHeight="1">
      <c r="B20" s="268"/>
      <c r="C20" s="269"/>
      <c r="D20" s="269"/>
      <c r="E20" s="271" t="s">
        <v>4148</v>
      </c>
      <c r="F20" s="395" t="s">
        <v>4149</v>
      </c>
      <c r="G20" s="395"/>
      <c r="H20" s="395"/>
      <c r="I20" s="395"/>
      <c r="J20" s="395"/>
      <c r="K20" s="265"/>
    </row>
    <row r="21" spans="2:11" s="1" customFormat="1" ht="15" customHeight="1">
      <c r="B21" s="268"/>
      <c r="C21" s="269"/>
      <c r="D21" s="269"/>
      <c r="E21" s="271" t="s">
        <v>4150</v>
      </c>
      <c r="F21" s="395" t="s">
        <v>4151</v>
      </c>
      <c r="G21" s="395"/>
      <c r="H21" s="395"/>
      <c r="I21" s="395"/>
      <c r="J21" s="395"/>
      <c r="K21" s="265"/>
    </row>
    <row r="22" spans="2:11" s="1" customFormat="1" ht="15" customHeight="1">
      <c r="B22" s="268"/>
      <c r="C22" s="269"/>
      <c r="D22" s="269"/>
      <c r="E22" s="271" t="s">
        <v>4152</v>
      </c>
      <c r="F22" s="395" t="s">
        <v>4130</v>
      </c>
      <c r="G22" s="395"/>
      <c r="H22" s="395"/>
      <c r="I22" s="395"/>
      <c r="J22" s="395"/>
      <c r="K22" s="265"/>
    </row>
    <row r="23" spans="2:11" s="1" customFormat="1" ht="15" customHeight="1">
      <c r="B23" s="268"/>
      <c r="C23" s="269"/>
      <c r="D23" s="269"/>
      <c r="E23" s="271" t="s">
        <v>84</v>
      </c>
      <c r="F23" s="395" t="s">
        <v>4153</v>
      </c>
      <c r="G23" s="395"/>
      <c r="H23" s="395"/>
      <c r="I23" s="395"/>
      <c r="J23" s="395"/>
      <c r="K23" s="265"/>
    </row>
    <row r="24" spans="2:11" s="1" customFormat="1" ht="12.75" customHeight="1">
      <c r="B24" s="268"/>
      <c r="C24" s="269"/>
      <c r="D24" s="269"/>
      <c r="E24" s="269"/>
      <c r="F24" s="269"/>
      <c r="G24" s="269"/>
      <c r="H24" s="269"/>
      <c r="I24" s="269"/>
      <c r="J24" s="269"/>
      <c r="K24" s="265"/>
    </row>
    <row r="25" spans="2:11" s="1" customFormat="1" ht="15" customHeight="1">
      <c r="B25" s="268"/>
      <c r="C25" s="395" t="s">
        <v>4154</v>
      </c>
      <c r="D25" s="395"/>
      <c r="E25" s="395"/>
      <c r="F25" s="395"/>
      <c r="G25" s="395"/>
      <c r="H25" s="395"/>
      <c r="I25" s="395"/>
      <c r="J25" s="395"/>
      <c r="K25" s="265"/>
    </row>
    <row r="26" spans="2:11" s="1" customFormat="1" ht="15" customHeight="1">
      <c r="B26" s="268"/>
      <c r="C26" s="395" t="s">
        <v>4155</v>
      </c>
      <c r="D26" s="395"/>
      <c r="E26" s="395"/>
      <c r="F26" s="395"/>
      <c r="G26" s="395"/>
      <c r="H26" s="395"/>
      <c r="I26" s="395"/>
      <c r="J26" s="395"/>
      <c r="K26" s="265"/>
    </row>
    <row r="27" spans="2:11" s="1" customFormat="1" ht="15" customHeight="1">
      <c r="B27" s="268"/>
      <c r="C27" s="267"/>
      <c r="D27" s="395" t="s">
        <v>4156</v>
      </c>
      <c r="E27" s="395"/>
      <c r="F27" s="395"/>
      <c r="G27" s="395"/>
      <c r="H27" s="395"/>
      <c r="I27" s="395"/>
      <c r="J27" s="395"/>
      <c r="K27" s="265"/>
    </row>
    <row r="28" spans="2:11" s="1" customFormat="1" ht="15" customHeight="1">
      <c r="B28" s="268"/>
      <c r="C28" s="269"/>
      <c r="D28" s="395" t="s">
        <v>4157</v>
      </c>
      <c r="E28" s="395"/>
      <c r="F28" s="395"/>
      <c r="G28" s="395"/>
      <c r="H28" s="395"/>
      <c r="I28" s="395"/>
      <c r="J28" s="395"/>
      <c r="K28" s="265"/>
    </row>
    <row r="29" spans="2:11" s="1" customFormat="1" ht="12.75" customHeight="1">
      <c r="B29" s="268"/>
      <c r="C29" s="269"/>
      <c r="D29" s="269"/>
      <c r="E29" s="269"/>
      <c r="F29" s="269"/>
      <c r="G29" s="269"/>
      <c r="H29" s="269"/>
      <c r="I29" s="269"/>
      <c r="J29" s="269"/>
      <c r="K29" s="265"/>
    </row>
    <row r="30" spans="2:11" s="1" customFormat="1" ht="15" customHeight="1">
      <c r="B30" s="268"/>
      <c r="C30" s="269"/>
      <c r="D30" s="395" t="s">
        <v>4158</v>
      </c>
      <c r="E30" s="395"/>
      <c r="F30" s="395"/>
      <c r="G30" s="395"/>
      <c r="H30" s="395"/>
      <c r="I30" s="395"/>
      <c r="J30" s="395"/>
      <c r="K30" s="265"/>
    </row>
    <row r="31" spans="2:11" s="1" customFormat="1" ht="15" customHeight="1">
      <c r="B31" s="268"/>
      <c r="C31" s="269"/>
      <c r="D31" s="395" t="s">
        <v>4159</v>
      </c>
      <c r="E31" s="395"/>
      <c r="F31" s="395"/>
      <c r="G31" s="395"/>
      <c r="H31" s="395"/>
      <c r="I31" s="395"/>
      <c r="J31" s="395"/>
      <c r="K31" s="265"/>
    </row>
    <row r="32" spans="2:11" s="1" customFormat="1" ht="12.75" customHeight="1">
      <c r="B32" s="268"/>
      <c r="C32" s="269"/>
      <c r="D32" s="269"/>
      <c r="E32" s="269"/>
      <c r="F32" s="269"/>
      <c r="G32" s="269"/>
      <c r="H32" s="269"/>
      <c r="I32" s="269"/>
      <c r="J32" s="269"/>
      <c r="K32" s="265"/>
    </row>
    <row r="33" spans="2:11" s="1" customFormat="1" ht="15" customHeight="1">
      <c r="B33" s="268"/>
      <c r="C33" s="269"/>
      <c r="D33" s="395" t="s">
        <v>4160</v>
      </c>
      <c r="E33" s="395"/>
      <c r="F33" s="395"/>
      <c r="G33" s="395"/>
      <c r="H33" s="395"/>
      <c r="I33" s="395"/>
      <c r="J33" s="395"/>
      <c r="K33" s="265"/>
    </row>
    <row r="34" spans="2:11" s="1" customFormat="1" ht="15" customHeight="1">
      <c r="B34" s="268"/>
      <c r="C34" s="269"/>
      <c r="D34" s="395" t="s">
        <v>4161</v>
      </c>
      <c r="E34" s="395"/>
      <c r="F34" s="395"/>
      <c r="G34" s="395"/>
      <c r="H34" s="395"/>
      <c r="I34" s="395"/>
      <c r="J34" s="395"/>
      <c r="K34" s="265"/>
    </row>
    <row r="35" spans="2:11" s="1" customFormat="1" ht="15" customHeight="1">
      <c r="B35" s="268"/>
      <c r="C35" s="269"/>
      <c r="D35" s="395" t="s">
        <v>4162</v>
      </c>
      <c r="E35" s="395"/>
      <c r="F35" s="395"/>
      <c r="G35" s="395"/>
      <c r="H35" s="395"/>
      <c r="I35" s="395"/>
      <c r="J35" s="395"/>
      <c r="K35" s="265"/>
    </row>
    <row r="36" spans="2:11" s="1" customFormat="1" ht="15" customHeight="1">
      <c r="B36" s="268"/>
      <c r="C36" s="269"/>
      <c r="D36" s="267"/>
      <c r="E36" s="270" t="s">
        <v>148</v>
      </c>
      <c r="F36" s="267"/>
      <c r="G36" s="395" t="s">
        <v>4163</v>
      </c>
      <c r="H36" s="395"/>
      <c r="I36" s="395"/>
      <c r="J36" s="395"/>
      <c r="K36" s="265"/>
    </row>
    <row r="37" spans="2:11" s="1" customFormat="1" ht="30.75" customHeight="1">
      <c r="B37" s="268"/>
      <c r="C37" s="269"/>
      <c r="D37" s="267"/>
      <c r="E37" s="270" t="s">
        <v>4164</v>
      </c>
      <c r="F37" s="267"/>
      <c r="G37" s="395" t="s">
        <v>4165</v>
      </c>
      <c r="H37" s="395"/>
      <c r="I37" s="395"/>
      <c r="J37" s="395"/>
      <c r="K37" s="265"/>
    </row>
    <row r="38" spans="2:11" s="1" customFormat="1" ht="15" customHeight="1">
      <c r="B38" s="268"/>
      <c r="C38" s="269"/>
      <c r="D38" s="267"/>
      <c r="E38" s="270" t="s">
        <v>52</v>
      </c>
      <c r="F38" s="267"/>
      <c r="G38" s="395" t="s">
        <v>4166</v>
      </c>
      <c r="H38" s="395"/>
      <c r="I38" s="395"/>
      <c r="J38" s="395"/>
      <c r="K38" s="265"/>
    </row>
    <row r="39" spans="2:11" s="1" customFormat="1" ht="15" customHeight="1">
      <c r="B39" s="268"/>
      <c r="C39" s="269"/>
      <c r="D39" s="267"/>
      <c r="E39" s="270" t="s">
        <v>53</v>
      </c>
      <c r="F39" s="267"/>
      <c r="G39" s="395" t="s">
        <v>4167</v>
      </c>
      <c r="H39" s="395"/>
      <c r="I39" s="395"/>
      <c r="J39" s="395"/>
      <c r="K39" s="265"/>
    </row>
    <row r="40" spans="2:11" s="1" customFormat="1" ht="15" customHeight="1">
      <c r="B40" s="268"/>
      <c r="C40" s="269"/>
      <c r="D40" s="267"/>
      <c r="E40" s="270" t="s">
        <v>149</v>
      </c>
      <c r="F40" s="267"/>
      <c r="G40" s="395" t="s">
        <v>4168</v>
      </c>
      <c r="H40" s="395"/>
      <c r="I40" s="395"/>
      <c r="J40" s="395"/>
      <c r="K40" s="265"/>
    </row>
    <row r="41" spans="2:11" s="1" customFormat="1" ht="15" customHeight="1">
      <c r="B41" s="268"/>
      <c r="C41" s="269"/>
      <c r="D41" s="267"/>
      <c r="E41" s="270" t="s">
        <v>150</v>
      </c>
      <c r="F41" s="267"/>
      <c r="G41" s="395" t="s">
        <v>4169</v>
      </c>
      <c r="H41" s="395"/>
      <c r="I41" s="395"/>
      <c r="J41" s="395"/>
      <c r="K41" s="265"/>
    </row>
    <row r="42" spans="2:11" s="1" customFormat="1" ht="15" customHeight="1">
      <c r="B42" s="268"/>
      <c r="C42" s="269"/>
      <c r="D42" s="267"/>
      <c r="E42" s="270" t="s">
        <v>4170</v>
      </c>
      <c r="F42" s="267"/>
      <c r="G42" s="395" t="s">
        <v>4171</v>
      </c>
      <c r="H42" s="395"/>
      <c r="I42" s="395"/>
      <c r="J42" s="395"/>
      <c r="K42" s="265"/>
    </row>
    <row r="43" spans="2:11" s="1" customFormat="1" ht="15" customHeight="1">
      <c r="B43" s="268"/>
      <c r="C43" s="269"/>
      <c r="D43" s="267"/>
      <c r="E43" s="270"/>
      <c r="F43" s="267"/>
      <c r="G43" s="395" t="s">
        <v>4172</v>
      </c>
      <c r="H43" s="395"/>
      <c r="I43" s="395"/>
      <c r="J43" s="395"/>
      <c r="K43" s="265"/>
    </row>
    <row r="44" spans="2:11" s="1" customFormat="1" ht="15" customHeight="1">
      <c r="B44" s="268"/>
      <c r="C44" s="269"/>
      <c r="D44" s="267"/>
      <c r="E44" s="270" t="s">
        <v>4173</v>
      </c>
      <c r="F44" s="267"/>
      <c r="G44" s="395" t="s">
        <v>4174</v>
      </c>
      <c r="H44" s="395"/>
      <c r="I44" s="395"/>
      <c r="J44" s="395"/>
      <c r="K44" s="265"/>
    </row>
    <row r="45" spans="2:11" s="1" customFormat="1" ht="15" customHeight="1">
      <c r="B45" s="268"/>
      <c r="C45" s="269"/>
      <c r="D45" s="267"/>
      <c r="E45" s="270" t="s">
        <v>152</v>
      </c>
      <c r="F45" s="267"/>
      <c r="G45" s="395" t="s">
        <v>4175</v>
      </c>
      <c r="H45" s="395"/>
      <c r="I45" s="395"/>
      <c r="J45" s="395"/>
      <c r="K45" s="265"/>
    </row>
    <row r="46" spans="2:11" s="1" customFormat="1" ht="12.75" customHeight="1">
      <c r="B46" s="268"/>
      <c r="C46" s="269"/>
      <c r="D46" s="267"/>
      <c r="E46" s="267"/>
      <c r="F46" s="267"/>
      <c r="G46" s="267"/>
      <c r="H46" s="267"/>
      <c r="I46" s="267"/>
      <c r="J46" s="267"/>
      <c r="K46" s="265"/>
    </row>
    <row r="47" spans="2:11" s="1" customFormat="1" ht="15" customHeight="1">
      <c r="B47" s="268"/>
      <c r="C47" s="269"/>
      <c r="D47" s="395" t="s">
        <v>4176</v>
      </c>
      <c r="E47" s="395"/>
      <c r="F47" s="395"/>
      <c r="G47" s="395"/>
      <c r="H47" s="395"/>
      <c r="I47" s="395"/>
      <c r="J47" s="395"/>
      <c r="K47" s="265"/>
    </row>
    <row r="48" spans="2:11" s="1" customFormat="1" ht="15" customHeight="1">
      <c r="B48" s="268"/>
      <c r="C48" s="269"/>
      <c r="D48" s="269"/>
      <c r="E48" s="395" t="s">
        <v>4177</v>
      </c>
      <c r="F48" s="395"/>
      <c r="G48" s="395"/>
      <c r="H48" s="395"/>
      <c r="I48" s="395"/>
      <c r="J48" s="395"/>
      <c r="K48" s="265"/>
    </row>
    <row r="49" spans="2:11" s="1" customFormat="1" ht="15" customHeight="1">
      <c r="B49" s="268"/>
      <c r="C49" s="269"/>
      <c r="D49" s="269"/>
      <c r="E49" s="395" t="s">
        <v>4178</v>
      </c>
      <c r="F49" s="395"/>
      <c r="G49" s="395"/>
      <c r="H49" s="395"/>
      <c r="I49" s="395"/>
      <c r="J49" s="395"/>
      <c r="K49" s="265"/>
    </row>
    <row r="50" spans="2:11" s="1" customFormat="1" ht="15" customHeight="1">
      <c r="B50" s="268"/>
      <c r="C50" s="269"/>
      <c r="D50" s="269"/>
      <c r="E50" s="395" t="s">
        <v>4179</v>
      </c>
      <c r="F50" s="395"/>
      <c r="G50" s="395"/>
      <c r="H50" s="395"/>
      <c r="I50" s="395"/>
      <c r="J50" s="395"/>
      <c r="K50" s="265"/>
    </row>
    <row r="51" spans="2:11" s="1" customFormat="1" ht="15" customHeight="1">
      <c r="B51" s="268"/>
      <c r="C51" s="269"/>
      <c r="D51" s="395" t="s">
        <v>4180</v>
      </c>
      <c r="E51" s="395"/>
      <c r="F51" s="395"/>
      <c r="G51" s="395"/>
      <c r="H51" s="395"/>
      <c r="I51" s="395"/>
      <c r="J51" s="395"/>
      <c r="K51" s="265"/>
    </row>
    <row r="52" spans="2:11" s="1" customFormat="1" ht="25.5" customHeight="1">
      <c r="B52" s="264"/>
      <c r="C52" s="396" t="s">
        <v>4181</v>
      </c>
      <c r="D52" s="396"/>
      <c r="E52" s="396"/>
      <c r="F52" s="396"/>
      <c r="G52" s="396"/>
      <c r="H52" s="396"/>
      <c r="I52" s="396"/>
      <c r="J52" s="396"/>
      <c r="K52" s="265"/>
    </row>
    <row r="53" spans="2:11" s="1" customFormat="1" ht="5.25" customHeight="1">
      <c r="B53" s="264"/>
      <c r="C53" s="266"/>
      <c r="D53" s="266"/>
      <c r="E53" s="266"/>
      <c r="F53" s="266"/>
      <c r="G53" s="266"/>
      <c r="H53" s="266"/>
      <c r="I53" s="266"/>
      <c r="J53" s="266"/>
      <c r="K53" s="265"/>
    </row>
    <row r="54" spans="2:11" s="1" customFormat="1" ht="15" customHeight="1">
      <c r="B54" s="264"/>
      <c r="C54" s="395" t="s">
        <v>4182</v>
      </c>
      <c r="D54" s="395"/>
      <c r="E54" s="395"/>
      <c r="F54" s="395"/>
      <c r="G54" s="395"/>
      <c r="H54" s="395"/>
      <c r="I54" s="395"/>
      <c r="J54" s="395"/>
      <c r="K54" s="265"/>
    </row>
    <row r="55" spans="2:11" s="1" customFormat="1" ht="15" customHeight="1">
      <c r="B55" s="264"/>
      <c r="C55" s="395" t="s">
        <v>4183</v>
      </c>
      <c r="D55" s="395"/>
      <c r="E55" s="395"/>
      <c r="F55" s="395"/>
      <c r="G55" s="395"/>
      <c r="H55" s="395"/>
      <c r="I55" s="395"/>
      <c r="J55" s="395"/>
      <c r="K55" s="265"/>
    </row>
    <row r="56" spans="2:11" s="1" customFormat="1" ht="12.75" customHeight="1">
      <c r="B56" s="264"/>
      <c r="C56" s="267"/>
      <c r="D56" s="267"/>
      <c r="E56" s="267"/>
      <c r="F56" s="267"/>
      <c r="G56" s="267"/>
      <c r="H56" s="267"/>
      <c r="I56" s="267"/>
      <c r="J56" s="267"/>
      <c r="K56" s="265"/>
    </row>
    <row r="57" spans="2:11" s="1" customFormat="1" ht="15" customHeight="1">
      <c r="B57" s="264"/>
      <c r="C57" s="395" t="s">
        <v>4184</v>
      </c>
      <c r="D57" s="395"/>
      <c r="E57" s="395"/>
      <c r="F57" s="395"/>
      <c r="G57" s="395"/>
      <c r="H57" s="395"/>
      <c r="I57" s="395"/>
      <c r="J57" s="395"/>
      <c r="K57" s="265"/>
    </row>
    <row r="58" spans="2:11" s="1" customFormat="1" ht="15" customHeight="1">
      <c r="B58" s="264"/>
      <c r="C58" s="269"/>
      <c r="D58" s="395" t="s">
        <v>4185</v>
      </c>
      <c r="E58" s="395"/>
      <c r="F58" s="395"/>
      <c r="G58" s="395"/>
      <c r="H58" s="395"/>
      <c r="I58" s="395"/>
      <c r="J58" s="395"/>
      <c r="K58" s="265"/>
    </row>
    <row r="59" spans="2:11" s="1" customFormat="1" ht="15" customHeight="1">
      <c r="B59" s="264"/>
      <c r="C59" s="269"/>
      <c r="D59" s="395" t="s">
        <v>4186</v>
      </c>
      <c r="E59" s="395"/>
      <c r="F59" s="395"/>
      <c r="G59" s="395"/>
      <c r="H59" s="395"/>
      <c r="I59" s="395"/>
      <c r="J59" s="395"/>
      <c r="K59" s="265"/>
    </row>
    <row r="60" spans="2:11" s="1" customFormat="1" ht="15" customHeight="1">
      <c r="B60" s="264"/>
      <c r="C60" s="269"/>
      <c r="D60" s="395" t="s">
        <v>4187</v>
      </c>
      <c r="E60" s="395"/>
      <c r="F60" s="395"/>
      <c r="G60" s="395"/>
      <c r="H60" s="395"/>
      <c r="I60" s="395"/>
      <c r="J60" s="395"/>
      <c r="K60" s="265"/>
    </row>
    <row r="61" spans="2:11" s="1" customFormat="1" ht="15" customHeight="1">
      <c r="B61" s="264"/>
      <c r="C61" s="269"/>
      <c r="D61" s="395" t="s">
        <v>4188</v>
      </c>
      <c r="E61" s="395"/>
      <c r="F61" s="395"/>
      <c r="G61" s="395"/>
      <c r="H61" s="395"/>
      <c r="I61" s="395"/>
      <c r="J61" s="395"/>
      <c r="K61" s="265"/>
    </row>
    <row r="62" spans="2:11" s="1" customFormat="1" ht="15" customHeight="1">
      <c r="B62" s="264"/>
      <c r="C62" s="269"/>
      <c r="D62" s="397" t="s">
        <v>4189</v>
      </c>
      <c r="E62" s="397"/>
      <c r="F62" s="397"/>
      <c r="G62" s="397"/>
      <c r="H62" s="397"/>
      <c r="I62" s="397"/>
      <c r="J62" s="397"/>
      <c r="K62" s="265"/>
    </row>
    <row r="63" spans="2:11" s="1" customFormat="1" ht="15" customHeight="1">
      <c r="B63" s="264"/>
      <c r="C63" s="269"/>
      <c r="D63" s="395" t="s">
        <v>4190</v>
      </c>
      <c r="E63" s="395"/>
      <c r="F63" s="395"/>
      <c r="G63" s="395"/>
      <c r="H63" s="395"/>
      <c r="I63" s="395"/>
      <c r="J63" s="395"/>
      <c r="K63" s="265"/>
    </row>
    <row r="64" spans="2:11" s="1" customFormat="1" ht="12.75" customHeight="1">
      <c r="B64" s="264"/>
      <c r="C64" s="269"/>
      <c r="D64" s="269"/>
      <c r="E64" s="272"/>
      <c r="F64" s="269"/>
      <c r="G64" s="269"/>
      <c r="H64" s="269"/>
      <c r="I64" s="269"/>
      <c r="J64" s="269"/>
      <c r="K64" s="265"/>
    </row>
    <row r="65" spans="2:11" s="1" customFormat="1" ht="15" customHeight="1">
      <c r="B65" s="264"/>
      <c r="C65" s="269"/>
      <c r="D65" s="395" t="s">
        <v>4191</v>
      </c>
      <c r="E65" s="395"/>
      <c r="F65" s="395"/>
      <c r="G65" s="395"/>
      <c r="H65" s="395"/>
      <c r="I65" s="395"/>
      <c r="J65" s="395"/>
      <c r="K65" s="265"/>
    </row>
    <row r="66" spans="2:11" s="1" customFormat="1" ht="15" customHeight="1">
      <c r="B66" s="264"/>
      <c r="C66" s="269"/>
      <c r="D66" s="397" t="s">
        <v>4192</v>
      </c>
      <c r="E66" s="397"/>
      <c r="F66" s="397"/>
      <c r="G66" s="397"/>
      <c r="H66" s="397"/>
      <c r="I66" s="397"/>
      <c r="J66" s="397"/>
      <c r="K66" s="265"/>
    </row>
    <row r="67" spans="2:11" s="1" customFormat="1" ht="15" customHeight="1">
      <c r="B67" s="264"/>
      <c r="C67" s="269"/>
      <c r="D67" s="395" t="s">
        <v>4193</v>
      </c>
      <c r="E67" s="395"/>
      <c r="F67" s="395"/>
      <c r="G67" s="395"/>
      <c r="H67" s="395"/>
      <c r="I67" s="395"/>
      <c r="J67" s="395"/>
      <c r="K67" s="265"/>
    </row>
    <row r="68" spans="2:11" s="1" customFormat="1" ht="15" customHeight="1">
      <c r="B68" s="264"/>
      <c r="C68" s="269"/>
      <c r="D68" s="395" t="s">
        <v>4194</v>
      </c>
      <c r="E68" s="395"/>
      <c r="F68" s="395"/>
      <c r="G68" s="395"/>
      <c r="H68" s="395"/>
      <c r="I68" s="395"/>
      <c r="J68" s="395"/>
      <c r="K68" s="265"/>
    </row>
    <row r="69" spans="2:11" s="1" customFormat="1" ht="15" customHeight="1">
      <c r="B69" s="264"/>
      <c r="C69" s="269"/>
      <c r="D69" s="395" t="s">
        <v>4195</v>
      </c>
      <c r="E69" s="395"/>
      <c r="F69" s="395"/>
      <c r="G69" s="395"/>
      <c r="H69" s="395"/>
      <c r="I69" s="395"/>
      <c r="J69" s="395"/>
      <c r="K69" s="265"/>
    </row>
    <row r="70" spans="2:11" s="1" customFormat="1" ht="15" customHeight="1">
      <c r="B70" s="264"/>
      <c r="C70" s="269"/>
      <c r="D70" s="395" t="s">
        <v>4196</v>
      </c>
      <c r="E70" s="395"/>
      <c r="F70" s="395"/>
      <c r="G70" s="395"/>
      <c r="H70" s="395"/>
      <c r="I70" s="395"/>
      <c r="J70" s="395"/>
      <c r="K70" s="265"/>
    </row>
    <row r="71" spans="2:11" s="1" customFormat="1" ht="12.75" customHeight="1">
      <c r="B71" s="273"/>
      <c r="C71" s="274"/>
      <c r="D71" s="274"/>
      <c r="E71" s="274"/>
      <c r="F71" s="274"/>
      <c r="G71" s="274"/>
      <c r="H71" s="274"/>
      <c r="I71" s="274"/>
      <c r="J71" s="274"/>
      <c r="K71" s="275"/>
    </row>
    <row r="72" spans="2:11" s="1" customFormat="1" ht="18.75" customHeight="1">
      <c r="B72" s="276"/>
      <c r="C72" s="276"/>
      <c r="D72" s="276"/>
      <c r="E72" s="276"/>
      <c r="F72" s="276"/>
      <c r="G72" s="276"/>
      <c r="H72" s="276"/>
      <c r="I72" s="276"/>
      <c r="J72" s="276"/>
      <c r="K72" s="277"/>
    </row>
    <row r="73" spans="2:11" s="1" customFormat="1" ht="18.75" customHeight="1">
      <c r="B73" s="277"/>
      <c r="C73" s="277"/>
      <c r="D73" s="277"/>
      <c r="E73" s="277"/>
      <c r="F73" s="277"/>
      <c r="G73" s="277"/>
      <c r="H73" s="277"/>
      <c r="I73" s="277"/>
      <c r="J73" s="277"/>
      <c r="K73" s="277"/>
    </row>
    <row r="74" spans="2:11" s="1" customFormat="1" ht="7.5" customHeight="1">
      <c r="B74" s="278"/>
      <c r="C74" s="279"/>
      <c r="D74" s="279"/>
      <c r="E74" s="279"/>
      <c r="F74" s="279"/>
      <c r="G74" s="279"/>
      <c r="H74" s="279"/>
      <c r="I74" s="279"/>
      <c r="J74" s="279"/>
      <c r="K74" s="280"/>
    </row>
    <row r="75" spans="2:11" s="1" customFormat="1" ht="45" customHeight="1">
      <c r="B75" s="281"/>
      <c r="C75" s="390" t="s">
        <v>4197</v>
      </c>
      <c r="D75" s="390"/>
      <c r="E75" s="390"/>
      <c r="F75" s="390"/>
      <c r="G75" s="390"/>
      <c r="H75" s="390"/>
      <c r="I75" s="390"/>
      <c r="J75" s="390"/>
      <c r="K75" s="282"/>
    </row>
    <row r="76" spans="2:11" s="1" customFormat="1" ht="17.25" customHeight="1">
      <c r="B76" s="281"/>
      <c r="C76" s="283" t="s">
        <v>4198</v>
      </c>
      <c r="D76" s="283"/>
      <c r="E76" s="283"/>
      <c r="F76" s="283" t="s">
        <v>4199</v>
      </c>
      <c r="G76" s="284"/>
      <c r="H76" s="283" t="s">
        <v>53</v>
      </c>
      <c r="I76" s="283" t="s">
        <v>56</v>
      </c>
      <c r="J76" s="283" t="s">
        <v>4200</v>
      </c>
      <c r="K76" s="282"/>
    </row>
    <row r="77" spans="2:11" s="1" customFormat="1" ht="17.25" customHeight="1">
      <c r="B77" s="281"/>
      <c r="C77" s="285" t="s">
        <v>4201</v>
      </c>
      <c r="D77" s="285"/>
      <c r="E77" s="285"/>
      <c r="F77" s="286" t="s">
        <v>4202</v>
      </c>
      <c r="G77" s="287"/>
      <c r="H77" s="285"/>
      <c r="I77" s="285"/>
      <c r="J77" s="285" t="s">
        <v>4203</v>
      </c>
      <c r="K77" s="282"/>
    </row>
    <row r="78" spans="2:11" s="1" customFormat="1" ht="5.25" customHeight="1">
      <c r="B78" s="281"/>
      <c r="C78" s="288"/>
      <c r="D78" s="288"/>
      <c r="E78" s="288"/>
      <c r="F78" s="288"/>
      <c r="G78" s="289"/>
      <c r="H78" s="288"/>
      <c r="I78" s="288"/>
      <c r="J78" s="288"/>
      <c r="K78" s="282"/>
    </row>
    <row r="79" spans="2:11" s="1" customFormat="1" ht="15" customHeight="1">
      <c r="B79" s="281"/>
      <c r="C79" s="270" t="s">
        <v>52</v>
      </c>
      <c r="D79" s="288"/>
      <c r="E79" s="288"/>
      <c r="F79" s="290" t="s">
        <v>4204</v>
      </c>
      <c r="G79" s="289"/>
      <c r="H79" s="270" t="s">
        <v>4205</v>
      </c>
      <c r="I79" s="270" t="s">
        <v>4206</v>
      </c>
      <c r="J79" s="270">
        <v>20</v>
      </c>
      <c r="K79" s="282"/>
    </row>
    <row r="80" spans="2:11" s="1" customFormat="1" ht="15" customHeight="1">
      <c r="B80" s="281"/>
      <c r="C80" s="270" t="s">
        <v>4207</v>
      </c>
      <c r="D80" s="270"/>
      <c r="E80" s="270"/>
      <c r="F80" s="290" t="s">
        <v>4204</v>
      </c>
      <c r="G80" s="289"/>
      <c r="H80" s="270" t="s">
        <v>4208</v>
      </c>
      <c r="I80" s="270" t="s">
        <v>4206</v>
      </c>
      <c r="J80" s="270">
        <v>120</v>
      </c>
      <c r="K80" s="282"/>
    </row>
    <row r="81" spans="2:11" s="1" customFormat="1" ht="15" customHeight="1">
      <c r="B81" s="291"/>
      <c r="C81" s="270" t="s">
        <v>4209</v>
      </c>
      <c r="D81" s="270"/>
      <c r="E81" s="270"/>
      <c r="F81" s="290" t="s">
        <v>4210</v>
      </c>
      <c r="G81" s="289"/>
      <c r="H81" s="270" t="s">
        <v>4211</v>
      </c>
      <c r="I81" s="270" t="s">
        <v>4206</v>
      </c>
      <c r="J81" s="270">
        <v>50</v>
      </c>
      <c r="K81" s="282"/>
    </row>
    <row r="82" spans="2:11" s="1" customFormat="1" ht="15" customHeight="1">
      <c r="B82" s="291"/>
      <c r="C82" s="270" t="s">
        <v>4212</v>
      </c>
      <c r="D82" s="270"/>
      <c r="E82" s="270"/>
      <c r="F82" s="290" t="s">
        <v>4204</v>
      </c>
      <c r="G82" s="289"/>
      <c r="H82" s="270" t="s">
        <v>4213</v>
      </c>
      <c r="I82" s="270" t="s">
        <v>4214</v>
      </c>
      <c r="J82" s="270"/>
      <c r="K82" s="282"/>
    </row>
    <row r="83" spans="2:11" s="1" customFormat="1" ht="15" customHeight="1">
      <c r="B83" s="291"/>
      <c r="C83" s="292" t="s">
        <v>4215</v>
      </c>
      <c r="D83" s="292"/>
      <c r="E83" s="292"/>
      <c r="F83" s="293" t="s">
        <v>4210</v>
      </c>
      <c r="G83" s="292"/>
      <c r="H83" s="292" t="s">
        <v>4216</v>
      </c>
      <c r="I83" s="292" t="s">
        <v>4206</v>
      </c>
      <c r="J83" s="292">
        <v>15</v>
      </c>
      <c r="K83" s="282"/>
    </row>
    <row r="84" spans="2:11" s="1" customFormat="1" ht="15" customHeight="1">
      <c r="B84" s="291"/>
      <c r="C84" s="292" t="s">
        <v>4217</v>
      </c>
      <c r="D84" s="292"/>
      <c r="E84" s="292"/>
      <c r="F84" s="293" t="s">
        <v>4210</v>
      </c>
      <c r="G84" s="292"/>
      <c r="H84" s="292" t="s">
        <v>4218</v>
      </c>
      <c r="I84" s="292" t="s">
        <v>4206</v>
      </c>
      <c r="J84" s="292">
        <v>15</v>
      </c>
      <c r="K84" s="282"/>
    </row>
    <row r="85" spans="2:11" s="1" customFormat="1" ht="15" customHeight="1">
      <c r="B85" s="291"/>
      <c r="C85" s="292" t="s">
        <v>4219</v>
      </c>
      <c r="D85" s="292"/>
      <c r="E85" s="292"/>
      <c r="F85" s="293" t="s">
        <v>4210</v>
      </c>
      <c r="G85" s="292"/>
      <c r="H85" s="292" t="s">
        <v>4220</v>
      </c>
      <c r="I85" s="292" t="s">
        <v>4206</v>
      </c>
      <c r="J85" s="292">
        <v>20</v>
      </c>
      <c r="K85" s="282"/>
    </row>
    <row r="86" spans="2:11" s="1" customFormat="1" ht="15" customHeight="1">
      <c r="B86" s="291"/>
      <c r="C86" s="292" t="s">
        <v>4221</v>
      </c>
      <c r="D86" s="292"/>
      <c r="E86" s="292"/>
      <c r="F86" s="293" t="s">
        <v>4210</v>
      </c>
      <c r="G86" s="292"/>
      <c r="H86" s="292" t="s">
        <v>4222</v>
      </c>
      <c r="I86" s="292" t="s">
        <v>4206</v>
      </c>
      <c r="J86" s="292">
        <v>20</v>
      </c>
      <c r="K86" s="282"/>
    </row>
    <row r="87" spans="2:11" s="1" customFormat="1" ht="15" customHeight="1">
      <c r="B87" s="291"/>
      <c r="C87" s="270" t="s">
        <v>4223</v>
      </c>
      <c r="D87" s="270"/>
      <c r="E87" s="270"/>
      <c r="F87" s="290" t="s">
        <v>4210</v>
      </c>
      <c r="G87" s="289"/>
      <c r="H87" s="270" t="s">
        <v>4224</v>
      </c>
      <c r="I87" s="270" t="s">
        <v>4206</v>
      </c>
      <c r="J87" s="270">
        <v>50</v>
      </c>
      <c r="K87" s="282"/>
    </row>
    <row r="88" spans="2:11" s="1" customFormat="1" ht="15" customHeight="1">
      <c r="B88" s="291"/>
      <c r="C88" s="270" t="s">
        <v>4225</v>
      </c>
      <c r="D88" s="270"/>
      <c r="E88" s="270"/>
      <c r="F88" s="290" t="s">
        <v>4210</v>
      </c>
      <c r="G88" s="289"/>
      <c r="H88" s="270" t="s">
        <v>4226</v>
      </c>
      <c r="I88" s="270" t="s">
        <v>4206</v>
      </c>
      <c r="J88" s="270">
        <v>20</v>
      </c>
      <c r="K88" s="282"/>
    </row>
    <row r="89" spans="2:11" s="1" customFormat="1" ht="15" customHeight="1">
      <c r="B89" s="291"/>
      <c r="C89" s="270" t="s">
        <v>4227</v>
      </c>
      <c r="D89" s="270"/>
      <c r="E89" s="270"/>
      <c r="F89" s="290" t="s">
        <v>4210</v>
      </c>
      <c r="G89" s="289"/>
      <c r="H89" s="270" t="s">
        <v>4228</v>
      </c>
      <c r="I89" s="270" t="s">
        <v>4206</v>
      </c>
      <c r="J89" s="270">
        <v>20</v>
      </c>
      <c r="K89" s="282"/>
    </row>
    <row r="90" spans="2:11" s="1" customFormat="1" ht="15" customHeight="1">
      <c r="B90" s="291"/>
      <c r="C90" s="270" t="s">
        <v>4229</v>
      </c>
      <c r="D90" s="270"/>
      <c r="E90" s="270"/>
      <c r="F90" s="290" t="s">
        <v>4210</v>
      </c>
      <c r="G90" s="289"/>
      <c r="H90" s="270" t="s">
        <v>4230</v>
      </c>
      <c r="I90" s="270" t="s">
        <v>4206</v>
      </c>
      <c r="J90" s="270">
        <v>50</v>
      </c>
      <c r="K90" s="282"/>
    </row>
    <row r="91" spans="2:11" s="1" customFormat="1" ht="15" customHeight="1">
      <c r="B91" s="291"/>
      <c r="C91" s="270" t="s">
        <v>4231</v>
      </c>
      <c r="D91" s="270"/>
      <c r="E91" s="270"/>
      <c r="F91" s="290" t="s">
        <v>4210</v>
      </c>
      <c r="G91" s="289"/>
      <c r="H91" s="270" t="s">
        <v>4231</v>
      </c>
      <c r="I91" s="270" t="s">
        <v>4206</v>
      </c>
      <c r="J91" s="270">
        <v>50</v>
      </c>
      <c r="K91" s="282"/>
    </row>
    <row r="92" spans="2:11" s="1" customFormat="1" ht="15" customHeight="1">
      <c r="B92" s="291"/>
      <c r="C92" s="270" t="s">
        <v>4232</v>
      </c>
      <c r="D92" s="270"/>
      <c r="E92" s="270"/>
      <c r="F92" s="290" t="s">
        <v>4210</v>
      </c>
      <c r="G92" s="289"/>
      <c r="H92" s="270" t="s">
        <v>4233</v>
      </c>
      <c r="I92" s="270" t="s">
        <v>4206</v>
      </c>
      <c r="J92" s="270">
        <v>255</v>
      </c>
      <c r="K92" s="282"/>
    </row>
    <row r="93" spans="2:11" s="1" customFormat="1" ht="15" customHeight="1">
      <c r="B93" s="291"/>
      <c r="C93" s="270" t="s">
        <v>4234</v>
      </c>
      <c r="D93" s="270"/>
      <c r="E93" s="270"/>
      <c r="F93" s="290" t="s">
        <v>4204</v>
      </c>
      <c r="G93" s="289"/>
      <c r="H93" s="270" t="s">
        <v>4235</v>
      </c>
      <c r="I93" s="270" t="s">
        <v>4236</v>
      </c>
      <c r="J93" s="270"/>
      <c r="K93" s="282"/>
    </row>
    <row r="94" spans="2:11" s="1" customFormat="1" ht="15" customHeight="1">
      <c r="B94" s="291"/>
      <c r="C94" s="270" t="s">
        <v>4237</v>
      </c>
      <c r="D94" s="270"/>
      <c r="E94" s="270"/>
      <c r="F94" s="290" t="s">
        <v>4204</v>
      </c>
      <c r="G94" s="289"/>
      <c r="H94" s="270" t="s">
        <v>4238</v>
      </c>
      <c r="I94" s="270" t="s">
        <v>4239</v>
      </c>
      <c r="J94" s="270"/>
      <c r="K94" s="282"/>
    </row>
    <row r="95" spans="2:11" s="1" customFormat="1" ht="15" customHeight="1">
      <c r="B95" s="291"/>
      <c r="C95" s="270" t="s">
        <v>4240</v>
      </c>
      <c r="D95" s="270"/>
      <c r="E95" s="270"/>
      <c r="F95" s="290" t="s">
        <v>4204</v>
      </c>
      <c r="G95" s="289"/>
      <c r="H95" s="270" t="s">
        <v>4240</v>
      </c>
      <c r="I95" s="270" t="s">
        <v>4239</v>
      </c>
      <c r="J95" s="270"/>
      <c r="K95" s="282"/>
    </row>
    <row r="96" spans="2:11" s="1" customFormat="1" ht="15" customHeight="1">
      <c r="B96" s="291"/>
      <c r="C96" s="270" t="s">
        <v>37</v>
      </c>
      <c r="D96" s="270"/>
      <c r="E96" s="270"/>
      <c r="F96" s="290" t="s">
        <v>4204</v>
      </c>
      <c r="G96" s="289"/>
      <c r="H96" s="270" t="s">
        <v>4241</v>
      </c>
      <c r="I96" s="270" t="s">
        <v>4239</v>
      </c>
      <c r="J96" s="270"/>
      <c r="K96" s="282"/>
    </row>
    <row r="97" spans="2:11" s="1" customFormat="1" ht="15" customHeight="1">
      <c r="B97" s="291"/>
      <c r="C97" s="270" t="s">
        <v>47</v>
      </c>
      <c r="D97" s="270"/>
      <c r="E97" s="270"/>
      <c r="F97" s="290" t="s">
        <v>4204</v>
      </c>
      <c r="G97" s="289"/>
      <c r="H97" s="270" t="s">
        <v>4242</v>
      </c>
      <c r="I97" s="270" t="s">
        <v>4239</v>
      </c>
      <c r="J97" s="270"/>
      <c r="K97" s="282"/>
    </row>
    <row r="98" spans="2:11" s="1" customFormat="1" ht="15" customHeight="1">
      <c r="B98" s="294"/>
      <c r="C98" s="295"/>
      <c r="D98" s="295"/>
      <c r="E98" s="295"/>
      <c r="F98" s="295"/>
      <c r="G98" s="295"/>
      <c r="H98" s="295"/>
      <c r="I98" s="295"/>
      <c r="J98" s="295"/>
      <c r="K98" s="296"/>
    </row>
    <row r="99" spans="2:11" s="1" customFormat="1" ht="18.75" customHeight="1">
      <c r="B99" s="297"/>
      <c r="C99" s="298"/>
      <c r="D99" s="298"/>
      <c r="E99" s="298"/>
      <c r="F99" s="298"/>
      <c r="G99" s="298"/>
      <c r="H99" s="298"/>
      <c r="I99" s="298"/>
      <c r="J99" s="298"/>
      <c r="K99" s="297"/>
    </row>
    <row r="100" spans="2:11" s="1" customFormat="1" ht="18.75" customHeight="1">
      <c r="B100" s="277"/>
      <c r="C100" s="277"/>
      <c r="D100" s="277"/>
      <c r="E100" s="277"/>
      <c r="F100" s="277"/>
      <c r="G100" s="277"/>
      <c r="H100" s="277"/>
      <c r="I100" s="277"/>
      <c r="J100" s="277"/>
      <c r="K100" s="277"/>
    </row>
    <row r="101" spans="2:11" s="1" customFormat="1" ht="7.5" customHeight="1">
      <c r="B101" s="278"/>
      <c r="C101" s="279"/>
      <c r="D101" s="279"/>
      <c r="E101" s="279"/>
      <c r="F101" s="279"/>
      <c r="G101" s="279"/>
      <c r="H101" s="279"/>
      <c r="I101" s="279"/>
      <c r="J101" s="279"/>
      <c r="K101" s="280"/>
    </row>
    <row r="102" spans="2:11" s="1" customFormat="1" ht="45" customHeight="1">
      <c r="B102" s="281"/>
      <c r="C102" s="390" t="s">
        <v>4243</v>
      </c>
      <c r="D102" s="390"/>
      <c r="E102" s="390"/>
      <c r="F102" s="390"/>
      <c r="G102" s="390"/>
      <c r="H102" s="390"/>
      <c r="I102" s="390"/>
      <c r="J102" s="390"/>
      <c r="K102" s="282"/>
    </row>
    <row r="103" spans="2:11" s="1" customFormat="1" ht="17.25" customHeight="1">
      <c r="B103" s="281"/>
      <c r="C103" s="283" t="s">
        <v>4198</v>
      </c>
      <c r="D103" s="283"/>
      <c r="E103" s="283"/>
      <c r="F103" s="283" t="s">
        <v>4199</v>
      </c>
      <c r="G103" s="284"/>
      <c r="H103" s="283" t="s">
        <v>53</v>
      </c>
      <c r="I103" s="283" t="s">
        <v>56</v>
      </c>
      <c r="J103" s="283" t="s">
        <v>4200</v>
      </c>
      <c r="K103" s="282"/>
    </row>
    <row r="104" spans="2:11" s="1" customFormat="1" ht="17.25" customHeight="1">
      <c r="B104" s="281"/>
      <c r="C104" s="285" t="s">
        <v>4201</v>
      </c>
      <c r="D104" s="285"/>
      <c r="E104" s="285"/>
      <c r="F104" s="286" t="s">
        <v>4202</v>
      </c>
      <c r="G104" s="287"/>
      <c r="H104" s="285"/>
      <c r="I104" s="285"/>
      <c r="J104" s="285" t="s">
        <v>4203</v>
      </c>
      <c r="K104" s="282"/>
    </row>
    <row r="105" spans="2:11" s="1" customFormat="1" ht="5.25" customHeight="1">
      <c r="B105" s="281"/>
      <c r="C105" s="283"/>
      <c r="D105" s="283"/>
      <c r="E105" s="283"/>
      <c r="F105" s="283"/>
      <c r="G105" s="299"/>
      <c r="H105" s="283"/>
      <c r="I105" s="283"/>
      <c r="J105" s="283"/>
      <c r="K105" s="282"/>
    </row>
    <row r="106" spans="2:11" s="1" customFormat="1" ht="15" customHeight="1">
      <c r="B106" s="281"/>
      <c r="C106" s="270" t="s">
        <v>52</v>
      </c>
      <c r="D106" s="288"/>
      <c r="E106" s="288"/>
      <c r="F106" s="290" t="s">
        <v>4204</v>
      </c>
      <c r="G106" s="299"/>
      <c r="H106" s="270" t="s">
        <v>4244</v>
      </c>
      <c r="I106" s="270" t="s">
        <v>4206</v>
      </c>
      <c r="J106" s="270">
        <v>20</v>
      </c>
      <c r="K106" s="282"/>
    </row>
    <row r="107" spans="2:11" s="1" customFormat="1" ht="15" customHeight="1">
      <c r="B107" s="281"/>
      <c r="C107" s="270" t="s">
        <v>4207</v>
      </c>
      <c r="D107" s="270"/>
      <c r="E107" s="270"/>
      <c r="F107" s="290" t="s">
        <v>4204</v>
      </c>
      <c r="G107" s="270"/>
      <c r="H107" s="270" t="s">
        <v>4244</v>
      </c>
      <c r="I107" s="270" t="s">
        <v>4206</v>
      </c>
      <c r="J107" s="270">
        <v>120</v>
      </c>
      <c r="K107" s="282"/>
    </row>
    <row r="108" spans="2:11" s="1" customFormat="1" ht="15" customHeight="1">
      <c r="B108" s="291"/>
      <c r="C108" s="270" t="s">
        <v>4209</v>
      </c>
      <c r="D108" s="270"/>
      <c r="E108" s="270"/>
      <c r="F108" s="290" t="s">
        <v>4210</v>
      </c>
      <c r="G108" s="270"/>
      <c r="H108" s="270" t="s">
        <v>4244</v>
      </c>
      <c r="I108" s="270" t="s">
        <v>4206</v>
      </c>
      <c r="J108" s="270">
        <v>50</v>
      </c>
      <c r="K108" s="282"/>
    </row>
    <row r="109" spans="2:11" s="1" customFormat="1" ht="15" customHeight="1">
      <c r="B109" s="291"/>
      <c r="C109" s="270" t="s">
        <v>4212</v>
      </c>
      <c r="D109" s="270"/>
      <c r="E109" s="270"/>
      <c r="F109" s="290" t="s">
        <v>4204</v>
      </c>
      <c r="G109" s="270"/>
      <c r="H109" s="270" t="s">
        <v>4244</v>
      </c>
      <c r="I109" s="270" t="s">
        <v>4214</v>
      </c>
      <c r="J109" s="270"/>
      <c r="K109" s="282"/>
    </row>
    <row r="110" spans="2:11" s="1" customFormat="1" ht="15" customHeight="1">
      <c r="B110" s="291"/>
      <c r="C110" s="270" t="s">
        <v>4223</v>
      </c>
      <c r="D110" s="270"/>
      <c r="E110" s="270"/>
      <c r="F110" s="290" t="s">
        <v>4210</v>
      </c>
      <c r="G110" s="270"/>
      <c r="H110" s="270" t="s">
        <v>4244</v>
      </c>
      <c r="I110" s="270" t="s">
        <v>4206</v>
      </c>
      <c r="J110" s="270">
        <v>50</v>
      </c>
      <c r="K110" s="282"/>
    </row>
    <row r="111" spans="2:11" s="1" customFormat="1" ht="15" customHeight="1">
      <c r="B111" s="291"/>
      <c r="C111" s="270" t="s">
        <v>4231</v>
      </c>
      <c r="D111" s="270"/>
      <c r="E111" s="270"/>
      <c r="F111" s="290" t="s">
        <v>4210</v>
      </c>
      <c r="G111" s="270"/>
      <c r="H111" s="270" t="s">
        <v>4244</v>
      </c>
      <c r="I111" s="270" t="s">
        <v>4206</v>
      </c>
      <c r="J111" s="270">
        <v>50</v>
      </c>
      <c r="K111" s="282"/>
    </row>
    <row r="112" spans="2:11" s="1" customFormat="1" ht="15" customHeight="1">
      <c r="B112" s="291"/>
      <c r="C112" s="270" t="s">
        <v>4229</v>
      </c>
      <c r="D112" s="270"/>
      <c r="E112" s="270"/>
      <c r="F112" s="290" t="s">
        <v>4210</v>
      </c>
      <c r="G112" s="270"/>
      <c r="H112" s="270" t="s">
        <v>4244</v>
      </c>
      <c r="I112" s="270" t="s">
        <v>4206</v>
      </c>
      <c r="J112" s="270">
        <v>50</v>
      </c>
      <c r="K112" s="282"/>
    </row>
    <row r="113" spans="2:11" s="1" customFormat="1" ht="15" customHeight="1">
      <c r="B113" s="291"/>
      <c r="C113" s="270" t="s">
        <v>52</v>
      </c>
      <c r="D113" s="270"/>
      <c r="E113" s="270"/>
      <c r="F113" s="290" t="s">
        <v>4204</v>
      </c>
      <c r="G113" s="270"/>
      <c r="H113" s="270" t="s">
        <v>4245</v>
      </c>
      <c r="I113" s="270" t="s">
        <v>4206</v>
      </c>
      <c r="J113" s="270">
        <v>20</v>
      </c>
      <c r="K113" s="282"/>
    </row>
    <row r="114" spans="2:11" s="1" customFormat="1" ht="15" customHeight="1">
      <c r="B114" s="291"/>
      <c r="C114" s="270" t="s">
        <v>4246</v>
      </c>
      <c r="D114" s="270"/>
      <c r="E114" s="270"/>
      <c r="F114" s="290" t="s">
        <v>4204</v>
      </c>
      <c r="G114" s="270"/>
      <c r="H114" s="270" t="s">
        <v>4247</v>
      </c>
      <c r="I114" s="270" t="s">
        <v>4206</v>
      </c>
      <c r="J114" s="270">
        <v>120</v>
      </c>
      <c r="K114" s="282"/>
    </row>
    <row r="115" spans="2:11" s="1" customFormat="1" ht="15" customHeight="1">
      <c r="B115" s="291"/>
      <c r="C115" s="270" t="s">
        <v>37</v>
      </c>
      <c r="D115" s="270"/>
      <c r="E115" s="270"/>
      <c r="F115" s="290" t="s">
        <v>4204</v>
      </c>
      <c r="G115" s="270"/>
      <c r="H115" s="270" t="s">
        <v>4248</v>
      </c>
      <c r="I115" s="270" t="s">
        <v>4239</v>
      </c>
      <c r="J115" s="270"/>
      <c r="K115" s="282"/>
    </row>
    <row r="116" spans="2:11" s="1" customFormat="1" ht="15" customHeight="1">
      <c r="B116" s="291"/>
      <c r="C116" s="270" t="s">
        <v>47</v>
      </c>
      <c r="D116" s="270"/>
      <c r="E116" s="270"/>
      <c r="F116" s="290" t="s">
        <v>4204</v>
      </c>
      <c r="G116" s="270"/>
      <c r="H116" s="270" t="s">
        <v>4249</v>
      </c>
      <c r="I116" s="270" t="s">
        <v>4239</v>
      </c>
      <c r="J116" s="270"/>
      <c r="K116" s="282"/>
    </row>
    <row r="117" spans="2:11" s="1" customFormat="1" ht="15" customHeight="1">
      <c r="B117" s="291"/>
      <c r="C117" s="270" t="s">
        <v>56</v>
      </c>
      <c r="D117" s="270"/>
      <c r="E117" s="270"/>
      <c r="F117" s="290" t="s">
        <v>4204</v>
      </c>
      <c r="G117" s="270"/>
      <c r="H117" s="270" t="s">
        <v>4250</v>
      </c>
      <c r="I117" s="270" t="s">
        <v>4251</v>
      </c>
      <c r="J117" s="270"/>
      <c r="K117" s="282"/>
    </row>
    <row r="118" spans="2:11" s="1" customFormat="1" ht="15" customHeight="1">
      <c r="B118" s="294"/>
      <c r="C118" s="300"/>
      <c r="D118" s="300"/>
      <c r="E118" s="300"/>
      <c r="F118" s="300"/>
      <c r="G118" s="300"/>
      <c r="H118" s="300"/>
      <c r="I118" s="300"/>
      <c r="J118" s="300"/>
      <c r="K118" s="296"/>
    </row>
    <row r="119" spans="2:11" s="1" customFormat="1" ht="18.75" customHeight="1">
      <c r="B119" s="301"/>
      <c r="C119" s="267"/>
      <c r="D119" s="267"/>
      <c r="E119" s="267"/>
      <c r="F119" s="302"/>
      <c r="G119" s="267"/>
      <c r="H119" s="267"/>
      <c r="I119" s="267"/>
      <c r="J119" s="267"/>
      <c r="K119" s="301"/>
    </row>
    <row r="120" spans="2:11" s="1" customFormat="1" ht="18.75" customHeight="1">
      <c r="B120" s="277"/>
      <c r="C120" s="277"/>
      <c r="D120" s="277"/>
      <c r="E120" s="277"/>
      <c r="F120" s="277"/>
      <c r="G120" s="277"/>
      <c r="H120" s="277"/>
      <c r="I120" s="277"/>
      <c r="J120" s="277"/>
      <c r="K120" s="277"/>
    </row>
    <row r="121" spans="2:11" s="1" customFormat="1" ht="7.5" customHeight="1">
      <c r="B121" s="303"/>
      <c r="C121" s="304"/>
      <c r="D121" s="304"/>
      <c r="E121" s="304"/>
      <c r="F121" s="304"/>
      <c r="G121" s="304"/>
      <c r="H121" s="304"/>
      <c r="I121" s="304"/>
      <c r="J121" s="304"/>
      <c r="K121" s="305"/>
    </row>
    <row r="122" spans="2:11" s="1" customFormat="1" ht="45" customHeight="1">
      <c r="B122" s="306"/>
      <c r="C122" s="391" t="s">
        <v>4252</v>
      </c>
      <c r="D122" s="391"/>
      <c r="E122" s="391"/>
      <c r="F122" s="391"/>
      <c r="G122" s="391"/>
      <c r="H122" s="391"/>
      <c r="I122" s="391"/>
      <c r="J122" s="391"/>
      <c r="K122" s="307"/>
    </row>
    <row r="123" spans="2:11" s="1" customFormat="1" ht="17.25" customHeight="1">
      <c r="B123" s="308"/>
      <c r="C123" s="283" t="s">
        <v>4198</v>
      </c>
      <c r="D123" s="283"/>
      <c r="E123" s="283"/>
      <c r="F123" s="283" t="s">
        <v>4199</v>
      </c>
      <c r="G123" s="284"/>
      <c r="H123" s="283" t="s">
        <v>53</v>
      </c>
      <c r="I123" s="283" t="s">
        <v>56</v>
      </c>
      <c r="J123" s="283" t="s">
        <v>4200</v>
      </c>
      <c r="K123" s="309"/>
    </row>
    <row r="124" spans="2:11" s="1" customFormat="1" ht="17.25" customHeight="1">
      <c r="B124" s="308"/>
      <c r="C124" s="285" t="s">
        <v>4201</v>
      </c>
      <c r="D124" s="285"/>
      <c r="E124" s="285"/>
      <c r="F124" s="286" t="s">
        <v>4202</v>
      </c>
      <c r="G124" s="287"/>
      <c r="H124" s="285"/>
      <c r="I124" s="285"/>
      <c r="J124" s="285" t="s">
        <v>4203</v>
      </c>
      <c r="K124" s="309"/>
    </row>
    <row r="125" spans="2:11" s="1" customFormat="1" ht="5.25" customHeight="1">
      <c r="B125" s="310"/>
      <c r="C125" s="288"/>
      <c r="D125" s="288"/>
      <c r="E125" s="288"/>
      <c r="F125" s="288"/>
      <c r="G125" s="270"/>
      <c r="H125" s="288"/>
      <c r="I125" s="288"/>
      <c r="J125" s="288"/>
      <c r="K125" s="311"/>
    </row>
    <row r="126" spans="2:11" s="1" customFormat="1" ht="15" customHeight="1">
      <c r="B126" s="310"/>
      <c r="C126" s="270" t="s">
        <v>4207</v>
      </c>
      <c r="D126" s="288"/>
      <c r="E126" s="288"/>
      <c r="F126" s="290" t="s">
        <v>4204</v>
      </c>
      <c r="G126" s="270"/>
      <c r="H126" s="270" t="s">
        <v>4244</v>
      </c>
      <c r="I126" s="270" t="s">
        <v>4206</v>
      </c>
      <c r="J126" s="270">
        <v>120</v>
      </c>
      <c r="K126" s="312"/>
    </row>
    <row r="127" spans="2:11" s="1" customFormat="1" ht="15" customHeight="1">
      <c r="B127" s="310"/>
      <c r="C127" s="270" t="s">
        <v>4253</v>
      </c>
      <c r="D127" s="270"/>
      <c r="E127" s="270"/>
      <c r="F127" s="290" t="s">
        <v>4204</v>
      </c>
      <c r="G127" s="270"/>
      <c r="H127" s="270" t="s">
        <v>4254</v>
      </c>
      <c r="I127" s="270" t="s">
        <v>4206</v>
      </c>
      <c r="J127" s="270" t="s">
        <v>4255</v>
      </c>
      <c r="K127" s="312"/>
    </row>
    <row r="128" spans="2:11" s="1" customFormat="1" ht="15" customHeight="1">
      <c r="B128" s="310"/>
      <c r="C128" s="270" t="s">
        <v>84</v>
      </c>
      <c r="D128" s="270"/>
      <c r="E128" s="270"/>
      <c r="F128" s="290" t="s">
        <v>4204</v>
      </c>
      <c r="G128" s="270"/>
      <c r="H128" s="270" t="s">
        <v>4256</v>
      </c>
      <c r="I128" s="270" t="s">
        <v>4206</v>
      </c>
      <c r="J128" s="270" t="s">
        <v>4255</v>
      </c>
      <c r="K128" s="312"/>
    </row>
    <row r="129" spans="2:11" s="1" customFormat="1" ht="15" customHeight="1">
      <c r="B129" s="310"/>
      <c r="C129" s="270" t="s">
        <v>4215</v>
      </c>
      <c r="D129" s="270"/>
      <c r="E129" s="270"/>
      <c r="F129" s="290" t="s">
        <v>4210</v>
      </c>
      <c r="G129" s="270"/>
      <c r="H129" s="270" t="s">
        <v>4216</v>
      </c>
      <c r="I129" s="270" t="s">
        <v>4206</v>
      </c>
      <c r="J129" s="270">
        <v>15</v>
      </c>
      <c r="K129" s="312"/>
    </row>
    <row r="130" spans="2:11" s="1" customFormat="1" ht="15" customHeight="1">
      <c r="B130" s="310"/>
      <c r="C130" s="292" t="s">
        <v>4217</v>
      </c>
      <c r="D130" s="292"/>
      <c r="E130" s="292"/>
      <c r="F130" s="293" t="s">
        <v>4210</v>
      </c>
      <c r="G130" s="292"/>
      <c r="H130" s="292" t="s">
        <v>4218</v>
      </c>
      <c r="I130" s="292" t="s">
        <v>4206</v>
      </c>
      <c r="J130" s="292">
        <v>15</v>
      </c>
      <c r="K130" s="312"/>
    </row>
    <row r="131" spans="2:11" s="1" customFormat="1" ht="15" customHeight="1">
      <c r="B131" s="310"/>
      <c r="C131" s="292" t="s">
        <v>4219</v>
      </c>
      <c r="D131" s="292"/>
      <c r="E131" s="292"/>
      <c r="F131" s="293" t="s">
        <v>4210</v>
      </c>
      <c r="G131" s="292"/>
      <c r="H131" s="292" t="s">
        <v>4220</v>
      </c>
      <c r="I131" s="292" t="s">
        <v>4206</v>
      </c>
      <c r="J131" s="292">
        <v>20</v>
      </c>
      <c r="K131" s="312"/>
    </row>
    <row r="132" spans="2:11" s="1" customFormat="1" ht="15" customHeight="1">
      <c r="B132" s="310"/>
      <c r="C132" s="292" t="s">
        <v>4221</v>
      </c>
      <c r="D132" s="292"/>
      <c r="E132" s="292"/>
      <c r="F132" s="293" t="s">
        <v>4210</v>
      </c>
      <c r="G132" s="292"/>
      <c r="H132" s="292" t="s">
        <v>4222</v>
      </c>
      <c r="I132" s="292" t="s">
        <v>4206</v>
      </c>
      <c r="J132" s="292">
        <v>20</v>
      </c>
      <c r="K132" s="312"/>
    </row>
    <row r="133" spans="2:11" s="1" customFormat="1" ht="15" customHeight="1">
      <c r="B133" s="310"/>
      <c r="C133" s="270" t="s">
        <v>4209</v>
      </c>
      <c r="D133" s="270"/>
      <c r="E133" s="270"/>
      <c r="F133" s="290" t="s">
        <v>4210</v>
      </c>
      <c r="G133" s="270"/>
      <c r="H133" s="270" t="s">
        <v>4244</v>
      </c>
      <c r="I133" s="270" t="s">
        <v>4206</v>
      </c>
      <c r="J133" s="270">
        <v>50</v>
      </c>
      <c r="K133" s="312"/>
    </row>
    <row r="134" spans="2:11" s="1" customFormat="1" ht="15" customHeight="1">
      <c r="B134" s="310"/>
      <c r="C134" s="270" t="s">
        <v>4223</v>
      </c>
      <c r="D134" s="270"/>
      <c r="E134" s="270"/>
      <c r="F134" s="290" t="s">
        <v>4210</v>
      </c>
      <c r="G134" s="270"/>
      <c r="H134" s="270" t="s">
        <v>4244</v>
      </c>
      <c r="I134" s="270" t="s">
        <v>4206</v>
      </c>
      <c r="J134" s="270">
        <v>50</v>
      </c>
      <c r="K134" s="312"/>
    </row>
    <row r="135" spans="2:11" s="1" customFormat="1" ht="15" customHeight="1">
      <c r="B135" s="310"/>
      <c r="C135" s="270" t="s">
        <v>4229</v>
      </c>
      <c r="D135" s="270"/>
      <c r="E135" s="270"/>
      <c r="F135" s="290" t="s">
        <v>4210</v>
      </c>
      <c r="G135" s="270"/>
      <c r="H135" s="270" t="s">
        <v>4244</v>
      </c>
      <c r="I135" s="270" t="s">
        <v>4206</v>
      </c>
      <c r="J135" s="270">
        <v>50</v>
      </c>
      <c r="K135" s="312"/>
    </row>
    <row r="136" spans="2:11" s="1" customFormat="1" ht="15" customHeight="1">
      <c r="B136" s="310"/>
      <c r="C136" s="270" t="s">
        <v>4231</v>
      </c>
      <c r="D136" s="270"/>
      <c r="E136" s="270"/>
      <c r="F136" s="290" t="s">
        <v>4210</v>
      </c>
      <c r="G136" s="270"/>
      <c r="H136" s="270" t="s">
        <v>4244</v>
      </c>
      <c r="I136" s="270" t="s">
        <v>4206</v>
      </c>
      <c r="J136" s="270">
        <v>50</v>
      </c>
      <c r="K136" s="312"/>
    </row>
    <row r="137" spans="2:11" s="1" customFormat="1" ht="15" customHeight="1">
      <c r="B137" s="310"/>
      <c r="C137" s="270" t="s">
        <v>4232</v>
      </c>
      <c r="D137" s="270"/>
      <c r="E137" s="270"/>
      <c r="F137" s="290" t="s">
        <v>4210</v>
      </c>
      <c r="G137" s="270"/>
      <c r="H137" s="270" t="s">
        <v>4257</v>
      </c>
      <c r="I137" s="270" t="s">
        <v>4206</v>
      </c>
      <c r="J137" s="270">
        <v>255</v>
      </c>
      <c r="K137" s="312"/>
    </row>
    <row r="138" spans="2:11" s="1" customFormat="1" ht="15" customHeight="1">
      <c r="B138" s="310"/>
      <c r="C138" s="270" t="s">
        <v>4234</v>
      </c>
      <c r="D138" s="270"/>
      <c r="E138" s="270"/>
      <c r="F138" s="290" t="s">
        <v>4204</v>
      </c>
      <c r="G138" s="270"/>
      <c r="H138" s="270" t="s">
        <v>4258</v>
      </c>
      <c r="I138" s="270" t="s">
        <v>4236</v>
      </c>
      <c r="J138" s="270"/>
      <c r="K138" s="312"/>
    </row>
    <row r="139" spans="2:11" s="1" customFormat="1" ht="15" customHeight="1">
      <c r="B139" s="310"/>
      <c r="C139" s="270" t="s">
        <v>4237</v>
      </c>
      <c r="D139" s="270"/>
      <c r="E139" s="270"/>
      <c r="F139" s="290" t="s">
        <v>4204</v>
      </c>
      <c r="G139" s="270"/>
      <c r="H139" s="270" t="s">
        <v>4259</v>
      </c>
      <c r="I139" s="270" t="s">
        <v>4239</v>
      </c>
      <c r="J139" s="270"/>
      <c r="K139" s="312"/>
    </row>
    <row r="140" spans="2:11" s="1" customFormat="1" ht="15" customHeight="1">
      <c r="B140" s="310"/>
      <c r="C140" s="270" t="s">
        <v>4240</v>
      </c>
      <c r="D140" s="270"/>
      <c r="E140" s="270"/>
      <c r="F140" s="290" t="s">
        <v>4204</v>
      </c>
      <c r="G140" s="270"/>
      <c r="H140" s="270" t="s">
        <v>4240</v>
      </c>
      <c r="I140" s="270" t="s">
        <v>4239</v>
      </c>
      <c r="J140" s="270"/>
      <c r="K140" s="312"/>
    </row>
    <row r="141" spans="2:11" s="1" customFormat="1" ht="15" customHeight="1">
      <c r="B141" s="310"/>
      <c r="C141" s="270" t="s">
        <v>37</v>
      </c>
      <c r="D141" s="270"/>
      <c r="E141" s="270"/>
      <c r="F141" s="290" t="s">
        <v>4204</v>
      </c>
      <c r="G141" s="270"/>
      <c r="H141" s="270" t="s">
        <v>4260</v>
      </c>
      <c r="I141" s="270" t="s">
        <v>4239</v>
      </c>
      <c r="J141" s="270"/>
      <c r="K141" s="312"/>
    </row>
    <row r="142" spans="2:11" s="1" customFormat="1" ht="15" customHeight="1">
      <c r="B142" s="310"/>
      <c r="C142" s="270" t="s">
        <v>4261</v>
      </c>
      <c r="D142" s="270"/>
      <c r="E142" s="270"/>
      <c r="F142" s="290" t="s">
        <v>4204</v>
      </c>
      <c r="G142" s="270"/>
      <c r="H142" s="270" t="s">
        <v>4262</v>
      </c>
      <c r="I142" s="270" t="s">
        <v>4239</v>
      </c>
      <c r="J142" s="270"/>
      <c r="K142" s="312"/>
    </row>
    <row r="143" spans="2:11" s="1" customFormat="1" ht="15" customHeight="1">
      <c r="B143" s="313"/>
      <c r="C143" s="314"/>
      <c r="D143" s="314"/>
      <c r="E143" s="314"/>
      <c r="F143" s="314"/>
      <c r="G143" s="314"/>
      <c r="H143" s="314"/>
      <c r="I143" s="314"/>
      <c r="J143" s="314"/>
      <c r="K143" s="315"/>
    </row>
    <row r="144" spans="2:11" s="1" customFormat="1" ht="18.75" customHeight="1">
      <c r="B144" s="267"/>
      <c r="C144" s="267"/>
      <c r="D144" s="267"/>
      <c r="E144" s="267"/>
      <c r="F144" s="302"/>
      <c r="G144" s="267"/>
      <c r="H144" s="267"/>
      <c r="I144" s="267"/>
      <c r="J144" s="267"/>
      <c r="K144" s="267"/>
    </row>
    <row r="145" spans="2:11" s="1" customFormat="1" ht="18.75" customHeight="1">
      <c r="B145" s="277"/>
      <c r="C145" s="277"/>
      <c r="D145" s="277"/>
      <c r="E145" s="277"/>
      <c r="F145" s="277"/>
      <c r="G145" s="277"/>
      <c r="H145" s="277"/>
      <c r="I145" s="277"/>
      <c r="J145" s="277"/>
      <c r="K145" s="277"/>
    </row>
    <row r="146" spans="2:11" s="1" customFormat="1" ht="7.5" customHeight="1">
      <c r="B146" s="278"/>
      <c r="C146" s="279"/>
      <c r="D146" s="279"/>
      <c r="E146" s="279"/>
      <c r="F146" s="279"/>
      <c r="G146" s="279"/>
      <c r="H146" s="279"/>
      <c r="I146" s="279"/>
      <c r="J146" s="279"/>
      <c r="K146" s="280"/>
    </row>
    <row r="147" spans="2:11" s="1" customFormat="1" ht="45" customHeight="1">
      <c r="B147" s="281"/>
      <c r="C147" s="390" t="s">
        <v>4263</v>
      </c>
      <c r="D147" s="390"/>
      <c r="E147" s="390"/>
      <c r="F147" s="390"/>
      <c r="G147" s="390"/>
      <c r="H147" s="390"/>
      <c r="I147" s="390"/>
      <c r="J147" s="390"/>
      <c r="K147" s="282"/>
    </row>
    <row r="148" spans="2:11" s="1" customFormat="1" ht="17.25" customHeight="1">
      <c r="B148" s="281"/>
      <c r="C148" s="283" t="s">
        <v>4198</v>
      </c>
      <c r="D148" s="283"/>
      <c r="E148" s="283"/>
      <c r="F148" s="283" t="s">
        <v>4199</v>
      </c>
      <c r="G148" s="284"/>
      <c r="H148" s="283" t="s">
        <v>53</v>
      </c>
      <c r="I148" s="283" t="s">
        <v>56</v>
      </c>
      <c r="J148" s="283" t="s">
        <v>4200</v>
      </c>
      <c r="K148" s="282"/>
    </row>
    <row r="149" spans="2:11" s="1" customFormat="1" ht="17.25" customHeight="1">
      <c r="B149" s="281"/>
      <c r="C149" s="285" t="s">
        <v>4201</v>
      </c>
      <c r="D149" s="285"/>
      <c r="E149" s="285"/>
      <c r="F149" s="286" t="s">
        <v>4202</v>
      </c>
      <c r="G149" s="287"/>
      <c r="H149" s="285"/>
      <c r="I149" s="285"/>
      <c r="J149" s="285" t="s">
        <v>4203</v>
      </c>
      <c r="K149" s="282"/>
    </row>
    <row r="150" spans="2:11" s="1" customFormat="1" ht="5.25" customHeight="1">
      <c r="B150" s="291"/>
      <c r="C150" s="288"/>
      <c r="D150" s="288"/>
      <c r="E150" s="288"/>
      <c r="F150" s="288"/>
      <c r="G150" s="289"/>
      <c r="H150" s="288"/>
      <c r="I150" s="288"/>
      <c r="J150" s="288"/>
      <c r="K150" s="312"/>
    </row>
    <row r="151" spans="2:11" s="1" customFormat="1" ht="15" customHeight="1">
      <c r="B151" s="291"/>
      <c r="C151" s="316" t="s">
        <v>4207</v>
      </c>
      <c r="D151" s="270"/>
      <c r="E151" s="270"/>
      <c r="F151" s="317" t="s">
        <v>4204</v>
      </c>
      <c r="G151" s="270"/>
      <c r="H151" s="316" t="s">
        <v>4244</v>
      </c>
      <c r="I151" s="316" t="s">
        <v>4206</v>
      </c>
      <c r="J151" s="316">
        <v>120</v>
      </c>
      <c r="K151" s="312"/>
    </row>
    <row r="152" spans="2:11" s="1" customFormat="1" ht="15" customHeight="1">
      <c r="B152" s="291"/>
      <c r="C152" s="316" t="s">
        <v>4253</v>
      </c>
      <c r="D152" s="270"/>
      <c r="E152" s="270"/>
      <c r="F152" s="317" t="s">
        <v>4204</v>
      </c>
      <c r="G152" s="270"/>
      <c r="H152" s="316" t="s">
        <v>4264</v>
      </c>
      <c r="I152" s="316" t="s">
        <v>4206</v>
      </c>
      <c r="J152" s="316" t="s">
        <v>4255</v>
      </c>
      <c r="K152" s="312"/>
    </row>
    <row r="153" spans="2:11" s="1" customFormat="1" ht="15" customHeight="1">
      <c r="B153" s="291"/>
      <c r="C153" s="316" t="s">
        <v>84</v>
      </c>
      <c r="D153" s="270"/>
      <c r="E153" s="270"/>
      <c r="F153" s="317" t="s">
        <v>4204</v>
      </c>
      <c r="G153" s="270"/>
      <c r="H153" s="316" t="s">
        <v>4265</v>
      </c>
      <c r="I153" s="316" t="s">
        <v>4206</v>
      </c>
      <c r="J153" s="316" t="s">
        <v>4255</v>
      </c>
      <c r="K153" s="312"/>
    </row>
    <row r="154" spans="2:11" s="1" customFormat="1" ht="15" customHeight="1">
      <c r="B154" s="291"/>
      <c r="C154" s="316" t="s">
        <v>4209</v>
      </c>
      <c r="D154" s="270"/>
      <c r="E154" s="270"/>
      <c r="F154" s="317" t="s">
        <v>4210</v>
      </c>
      <c r="G154" s="270"/>
      <c r="H154" s="316" t="s">
        <v>4244</v>
      </c>
      <c r="I154" s="316" t="s">
        <v>4206</v>
      </c>
      <c r="J154" s="316">
        <v>50</v>
      </c>
      <c r="K154" s="312"/>
    </row>
    <row r="155" spans="2:11" s="1" customFormat="1" ht="15" customHeight="1">
      <c r="B155" s="291"/>
      <c r="C155" s="316" t="s">
        <v>4212</v>
      </c>
      <c r="D155" s="270"/>
      <c r="E155" s="270"/>
      <c r="F155" s="317" t="s">
        <v>4204</v>
      </c>
      <c r="G155" s="270"/>
      <c r="H155" s="316" t="s">
        <v>4244</v>
      </c>
      <c r="I155" s="316" t="s">
        <v>4214</v>
      </c>
      <c r="J155" s="316"/>
      <c r="K155" s="312"/>
    </row>
    <row r="156" spans="2:11" s="1" customFormat="1" ht="15" customHeight="1">
      <c r="B156" s="291"/>
      <c r="C156" s="316" t="s">
        <v>4223</v>
      </c>
      <c r="D156" s="270"/>
      <c r="E156" s="270"/>
      <c r="F156" s="317" t="s">
        <v>4210</v>
      </c>
      <c r="G156" s="270"/>
      <c r="H156" s="316" t="s">
        <v>4244</v>
      </c>
      <c r="I156" s="316" t="s">
        <v>4206</v>
      </c>
      <c r="J156" s="316">
        <v>50</v>
      </c>
      <c r="K156" s="312"/>
    </row>
    <row r="157" spans="2:11" s="1" customFormat="1" ht="15" customHeight="1">
      <c r="B157" s="291"/>
      <c r="C157" s="316" t="s">
        <v>4231</v>
      </c>
      <c r="D157" s="270"/>
      <c r="E157" s="270"/>
      <c r="F157" s="317" t="s">
        <v>4210</v>
      </c>
      <c r="G157" s="270"/>
      <c r="H157" s="316" t="s">
        <v>4244</v>
      </c>
      <c r="I157" s="316" t="s">
        <v>4206</v>
      </c>
      <c r="J157" s="316">
        <v>50</v>
      </c>
      <c r="K157" s="312"/>
    </row>
    <row r="158" spans="2:11" s="1" customFormat="1" ht="15" customHeight="1">
      <c r="B158" s="291"/>
      <c r="C158" s="316" t="s">
        <v>4229</v>
      </c>
      <c r="D158" s="270"/>
      <c r="E158" s="270"/>
      <c r="F158" s="317" t="s">
        <v>4210</v>
      </c>
      <c r="G158" s="270"/>
      <c r="H158" s="316" t="s">
        <v>4244</v>
      </c>
      <c r="I158" s="316" t="s">
        <v>4206</v>
      </c>
      <c r="J158" s="316">
        <v>50</v>
      </c>
      <c r="K158" s="312"/>
    </row>
    <row r="159" spans="2:11" s="1" customFormat="1" ht="15" customHeight="1">
      <c r="B159" s="291"/>
      <c r="C159" s="316" t="s">
        <v>110</v>
      </c>
      <c r="D159" s="270"/>
      <c r="E159" s="270"/>
      <c r="F159" s="317" t="s">
        <v>4204</v>
      </c>
      <c r="G159" s="270"/>
      <c r="H159" s="316" t="s">
        <v>4266</v>
      </c>
      <c r="I159" s="316" t="s">
        <v>4206</v>
      </c>
      <c r="J159" s="316" t="s">
        <v>4267</v>
      </c>
      <c r="K159" s="312"/>
    </row>
    <row r="160" spans="2:11" s="1" customFormat="1" ht="15" customHeight="1">
      <c r="B160" s="291"/>
      <c r="C160" s="316" t="s">
        <v>4268</v>
      </c>
      <c r="D160" s="270"/>
      <c r="E160" s="270"/>
      <c r="F160" s="317" t="s">
        <v>4204</v>
      </c>
      <c r="G160" s="270"/>
      <c r="H160" s="316" t="s">
        <v>4269</v>
      </c>
      <c r="I160" s="316" t="s">
        <v>4239</v>
      </c>
      <c r="J160" s="316"/>
      <c r="K160" s="312"/>
    </row>
    <row r="161" spans="2:11" s="1" customFormat="1" ht="15" customHeight="1">
      <c r="B161" s="318"/>
      <c r="C161" s="300"/>
      <c r="D161" s="300"/>
      <c r="E161" s="300"/>
      <c r="F161" s="300"/>
      <c r="G161" s="300"/>
      <c r="H161" s="300"/>
      <c r="I161" s="300"/>
      <c r="J161" s="300"/>
      <c r="K161" s="319"/>
    </row>
    <row r="162" spans="2:11" s="1" customFormat="1" ht="18.75" customHeight="1">
      <c r="B162" s="267"/>
      <c r="C162" s="270"/>
      <c r="D162" s="270"/>
      <c r="E162" s="270"/>
      <c r="F162" s="290"/>
      <c r="G162" s="270"/>
      <c r="H162" s="270"/>
      <c r="I162" s="270"/>
      <c r="J162" s="270"/>
      <c r="K162" s="267"/>
    </row>
    <row r="163" spans="2:11" s="1" customFormat="1" ht="18.75" customHeight="1">
      <c r="B163" s="277"/>
      <c r="C163" s="277"/>
      <c r="D163" s="277"/>
      <c r="E163" s="277"/>
      <c r="F163" s="277"/>
      <c r="G163" s="277"/>
      <c r="H163" s="277"/>
      <c r="I163" s="277"/>
      <c r="J163" s="277"/>
      <c r="K163" s="277"/>
    </row>
    <row r="164" spans="2:11" s="1" customFormat="1" ht="7.5" customHeight="1">
      <c r="B164" s="259"/>
      <c r="C164" s="260"/>
      <c r="D164" s="260"/>
      <c r="E164" s="260"/>
      <c r="F164" s="260"/>
      <c r="G164" s="260"/>
      <c r="H164" s="260"/>
      <c r="I164" s="260"/>
      <c r="J164" s="260"/>
      <c r="K164" s="261"/>
    </row>
    <row r="165" spans="2:11" s="1" customFormat="1" ht="45" customHeight="1">
      <c r="B165" s="262"/>
      <c r="C165" s="391" t="s">
        <v>4270</v>
      </c>
      <c r="D165" s="391"/>
      <c r="E165" s="391"/>
      <c r="F165" s="391"/>
      <c r="G165" s="391"/>
      <c r="H165" s="391"/>
      <c r="I165" s="391"/>
      <c r="J165" s="391"/>
      <c r="K165" s="263"/>
    </row>
    <row r="166" spans="2:11" s="1" customFormat="1" ht="17.25" customHeight="1">
      <c r="B166" s="262"/>
      <c r="C166" s="283" t="s">
        <v>4198</v>
      </c>
      <c r="D166" s="283"/>
      <c r="E166" s="283"/>
      <c r="F166" s="283" t="s">
        <v>4199</v>
      </c>
      <c r="G166" s="320"/>
      <c r="H166" s="321" t="s">
        <v>53</v>
      </c>
      <c r="I166" s="321" t="s">
        <v>56</v>
      </c>
      <c r="J166" s="283" t="s">
        <v>4200</v>
      </c>
      <c r="K166" s="263"/>
    </row>
    <row r="167" spans="2:11" s="1" customFormat="1" ht="17.25" customHeight="1">
      <c r="B167" s="264"/>
      <c r="C167" s="285" t="s">
        <v>4201</v>
      </c>
      <c r="D167" s="285"/>
      <c r="E167" s="285"/>
      <c r="F167" s="286" t="s">
        <v>4202</v>
      </c>
      <c r="G167" s="322"/>
      <c r="H167" s="323"/>
      <c r="I167" s="323"/>
      <c r="J167" s="285" t="s">
        <v>4203</v>
      </c>
      <c r="K167" s="265"/>
    </row>
    <row r="168" spans="2:11" s="1" customFormat="1" ht="5.25" customHeight="1">
      <c r="B168" s="291"/>
      <c r="C168" s="288"/>
      <c r="D168" s="288"/>
      <c r="E168" s="288"/>
      <c r="F168" s="288"/>
      <c r="G168" s="289"/>
      <c r="H168" s="288"/>
      <c r="I168" s="288"/>
      <c r="J168" s="288"/>
      <c r="K168" s="312"/>
    </row>
    <row r="169" spans="2:11" s="1" customFormat="1" ht="15" customHeight="1">
      <c r="B169" s="291"/>
      <c r="C169" s="270" t="s">
        <v>4207</v>
      </c>
      <c r="D169" s="270"/>
      <c r="E169" s="270"/>
      <c r="F169" s="290" t="s">
        <v>4204</v>
      </c>
      <c r="G169" s="270"/>
      <c r="H169" s="270" t="s">
        <v>4244</v>
      </c>
      <c r="I169" s="270" t="s">
        <v>4206</v>
      </c>
      <c r="J169" s="270">
        <v>120</v>
      </c>
      <c r="K169" s="312"/>
    </row>
    <row r="170" spans="2:11" s="1" customFormat="1" ht="15" customHeight="1">
      <c r="B170" s="291"/>
      <c r="C170" s="270" t="s">
        <v>4253</v>
      </c>
      <c r="D170" s="270"/>
      <c r="E170" s="270"/>
      <c r="F170" s="290" t="s">
        <v>4204</v>
      </c>
      <c r="G170" s="270"/>
      <c r="H170" s="270" t="s">
        <v>4254</v>
      </c>
      <c r="I170" s="270" t="s">
        <v>4206</v>
      </c>
      <c r="J170" s="270" t="s">
        <v>4255</v>
      </c>
      <c r="K170" s="312"/>
    </row>
    <row r="171" spans="2:11" s="1" customFormat="1" ht="15" customHeight="1">
      <c r="B171" s="291"/>
      <c r="C171" s="270" t="s">
        <v>84</v>
      </c>
      <c r="D171" s="270"/>
      <c r="E171" s="270"/>
      <c r="F171" s="290" t="s">
        <v>4204</v>
      </c>
      <c r="G171" s="270"/>
      <c r="H171" s="270" t="s">
        <v>4271</v>
      </c>
      <c r="I171" s="270" t="s">
        <v>4206</v>
      </c>
      <c r="J171" s="270" t="s">
        <v>4255</v>
      </c>
      <c r="K171" s="312"/>
    </row>
    <row r="172" spans="2:11" s="1" customFormat="1" ht="15" customHeight="1">
      <c r="B172" s="291"/>
      <c r="C172" s="270" t="s">
        <v>4209</v>
      </c>
      <c r="D172" s="270"/>
      <c r="E172" s="270"/>
      <c r="F172" s="290" t="s">
        <v>4210</v>
      </c>
      <c r="G172" s="270"/>
      <c r="H172" s="270" t="s">
        <v>4271</v>
      </c>
      <c r="I172" s="270" t="s">
        <v>4206</v>
      </c>
      <c r="J172" s="270">
        <v>50</v>
      </c>
      <c r="K172" s="312"/>
    </row>
    <row r="173" spans="2:11" s="1" customFormat="1" ht="15" customHeight="1">
      <c r="B173" s="291"/>
      <c r="C173" s="270" t="s">
        <v>4212</v>
      </c>
      <c r="D173" s="270"/>
      <c r="E173" s="270"/>
      <c r="F173" s="290" t="s">
        <v>4204</v>
      </c>
      <c r="G173" s="270"/>
      <c r="H173" s="270" t="s">
        <v>4271</v>
      </c>
      <c r="I173" s="270" t="s">
        <v>4214</v>
      </c>
      <c r="J173" s="270"/>
      <c r="K173" s="312"/>
    </row>
    <row r="174" spans="2:11" s="1" customFormat="1" ht="15" customHeight="1">
      <c r="B174" s="291"/>
      <c r="C174" s="270" t="s">
        <v>4223</v>
      </c>
      <c r="D174" s="270"/>
      <c r="E174" s="270"/>
      <c r="F174" s="290" t="s">
        <v>4210</v>
      </c>
      <c r="G174" s="270"/>
      <c r="H174" s="270" t="s">
        <v>4271</v>
      </c>
      <c r="I174" s="270" t="s">
        <v>4206</v>
      </c>
      <c r="J174" s="270">
        <v>50</v>
      </c>
      <c r="K174" s="312"/>
    </row>
    <row r="175" spans="2:11" s="1" customFormat="1" ht="15" customHeight="1">
      <c r="B175" s="291"/>
      <c r="C175" s="270" t="s">
        <v>4231</v>
      </c>
      <c r="D175" s="270"/>
      <c r="E175" s="270"/>
      <c r="F175" s="290" t="s">
        <v>4210</v>
      </c>
      <c r="G175" s="270"/>
      <c r="H175" s="270" t="s">
        <v>4271</v>
      </c>
      <c r="I175" s="270" t="s">
        <v>4206</v>
      </c>
      <c r="J175" s="270">
        <v>50</v>
      </c>
      <c r="K175" s="312"/>
    </row>
    <row r="176" spans="2:11" s="1" customFormat="1" ht="15" customHeight="1">
      <c r="B176" s="291"/>
      <c r="C176" s="270" t="s">
        <v>4229</v>
      </c>
      <c r="D176" s="270"/>
      <c r="E176" s="270"/>
      <c r="F176" s="290" t="s">
        <v>4210</v>
      </c>
      <c r="G176" s="270"/>
      <c r="H176" s="270" t="s">
        <v>4271</v>
      </c>
      <c r="I176" s="270" t="s">
        <v>4206</v>
      </c>
      <c r="J176" s="270">
        <v>50</v>
      </c>
      <c r="K176" s="312"/>
    </row>
    <row r="177" spans="2:11" s="1" customFormat="1" ht="15" customHeight="1">
      <c r="B177" s="291"/>
      <c r="C177" s="270" t="s">
        <v>148</v>
      </c>
      <c r="D177" s="270"/>
      <c r="E177" s="270"/>
      <c r="F177" s="290" t="s">
        <v>4204</v>
      </c>
      <c r="G177" s="270"/>
      <c r="H177" s="270" t="s">
        <v>4272</v>
      </c>
      <c r="I177" s="270" t="s">
        <v>4273</v>
      </c>
      <c r="J177" s="270"/>
      <c r="K177" s="312"/>
    </row>
    <row r="178" spans="2:11" s="1" customFormat="1" ht="15" customHeight="1">
      <c r="B178" s="291"/>
      <c r="C178" s="270" t="s">
        <v>56</v>
      </c>
      <c r="D178" s="270"/>
      <c r="E178" s="270"/>
      <c r="F178" s="290" t="s">
        <v>4204</v>
      </c>
      <c r="G178" s="270"/>
      <c r="H178" s="270" t="s">
        <v>4274</v>
      </c>
      <c r="I178" s="270" t="s">
        <v>4275</v>
      </c>
      <c r="J178" s="270">
        <v>1</v>
      </c>
      <c r="K178" s="312"/>
    </row>
    <row r="179" spans="2:11" s="1" customFormat="1" ht="15" customHeight="1">
      <c r="B179" s="291"/>
      <c r="C179" s="270" t="s">
        <v>52</v>
      </c>
      <c r="D179" s="270"/>
      <c r="E179" s="270"/>
      <c r="F179" s="290" t="s">
        <v>4204</v>
      </c>
      <c r="G179" s="270"/>
      <c r="H179" s="270" t="s">
        <v>4276</v>
      </c>
      <c r="I179" s="270" t="s">
        <v>4206</v>
      </c>
      <c r="J179" s="270">
        <v>20</v>
      </c>
      <c r="K179" s="312"/>
    </row>
    <row r="180" spans="2:11" s="1" customFormat="1" ht="15" customHeight="1">
      <c r="B180" s="291"/>
      <c r="C180" s="270" t="s">
        <v>53</v>
      </c>
      <c r="D180" s="270"/>
      <c r="E180" s="270"/>
      <c r="F180" s="290" t="s">
        <v>4204</v>
      </c>
      <c r="G180" s="270"/>
      <c r="H180" s="270" t="s">
        <v>4277</v>
      </c>
      <c r="I180" s="270" t="s">
        <v>4206</v>
      </c>
      <c r="J180" s="270">
        <v>255</v>
      </c>
      <c r="K180" s="312"/>
    </row>
    <row r="181" spans="2:11" s="1" customFormat="1" ht="15" customHeight="1">
      <c r="B181" s="291"/>
      <c r="C181" s="270" t="s">
        <v>149</v>
      </c>
      <c r="D181" s="270"/>
      <c r="E181" s="270"/>
      <c r="F181" s="290" t="s">
        <v>4204</v>
      </c>
      <c r="G181" s="270"/>
      <c r="H181" s="270" t="s">
        <v>4168</v>
      </c>
      <c r="I181" s="270" t="s">
        <v>4206</v>
      </c>
      <c r="J181" s="270">
        <v>10</v>
      </c>
      <c r="K181" s="312"/>
    </row>
    <row r="182" spans="2:11" s="1" customFormat="1" ht="15" customHeight="1">
      <c r="B182" s="291"/>
      <c r="C182" s="270" t="s">
        <v>150</v>
      </c>
      <c r="D182" s="270"/>
      <c r="E182" s="270"/>
      <c r="F182" s="290" t="s">
        <v>4204</v>
      </c>
      <c r="G182" s="270"/>
      <c r="H182" s="270" t="s">
        <v>4278</v>
      </c>
      <c r="I182" s="270" t="s">
        <v>4239</v>
      </c>
      <c r="J182" s="270"/>
      <c r="K182" s="312"/>
    </row>
    <row r="183" spans="2:11" s="1" customFormat="1" ht="15" customHeight="1">
      <c r="B183" s="291"/>
      <c r="C183" s="270" t="s">
        <v>4279</v>
      </c>
      <c r="D183" s="270"/>
      <c r="E183" s="270"/>
      <c r="F183" s="290" t="s">
        <v>4204</v>
      </c>
      <c r="G183" s="270"/>
      <c r="H183" s="270" t="s">
        <v>4280</v>
      </c>
      <c r="I183" s="270" t="s">
        <v>4239</v>
      </c>
      <c r="J183" s="270"/>
      <c r="K183" s="312"/>
    </row>
    <row r="184" spans="2:11" s="1" customFormat="1" ht="15" customHeight="1">
      <c r="B184" s="291"/>
      <c r="C184" s="270" t="s">
        <v>4268</v>
      </c>
      <c r="D184" s="270"/>
      <c r="E184" s="270"/>
      <c r="F184" s="290" t="s">
        <v>4204</v>
      </c>
      <c r="G184" s="270"/>
      <c r="H184" s="270" t="s">
        <v>4281</v>
      </c>
      <c r="I184" s="270" t="s">
        <v>4239</v>
      </c>
      <c r="J184" s="270"/>
      <c r="K184" s="312"/>
    </row>
    <row r="185" spans="2:11" s="1" customFormat="1" ht="15" customHeight="1">
      <c r="B185" s="291"/>
      <c r="C185" s="270" t="s">
        <v>152</v>
      </c>
      <c r="D185" s="270"/>
      <c r="E185" s="270"/>
      <c r="F185" s="290" t="s">
        <v>4210</v>
      </c>
      <c r="G185" s="270"/>
      <c r="H185" s="270" t="s">
        <v>4282</v>
      </c>
      <c r="I185" s="270" t="s">
        <v>4206</v>
      </c>
      <c r="J185" s="270">
        <v>50</v>
      </c>
      <c r="K185" s="312"/>
    </row>
    <row r="186" spans="2:11" s="1" customFormat="1" ht="15" customHeight="1">
      <c r="B186" s="291"/>
      <c r="C186" s="270" t="s">
        <v>4283</v>
      </c>
      <c r="D186" s="270"/>
      <c r="E186" s="270"/>
      <c r="F186" s="290" t="s">
        <v>4210</v>
      </c>
      <c r="G186" s="270"/>
      <c r="H186" s="270" t="s">
        <v>4284</v>
      </c>
      <c r="I186" s="270" t="s">
        <v>4285</v>
      </c>
      <c r="J186" s="270"/>
      <c r="K186" s="312"/>
    </row>
    <row r="187" spans="2:11" s="1" customFormat="1" ht="15" customHeight="1">
      <c r="B187" s="291"/>
      <c r="C187" s="270" t="s">
        <v>4286</v>
      </c>
      <c r="D187" s="270"/>
      <c r="E187" s="270"/>
      <c r="F187" s="290" t="s">
        <v>4210</v>
      </c>
      <c r="G187" s="270"/>
      <c r="H187" s="270" t="s">
        <v>4287</v>
      </c>
      <c r="I187" s="270" t="s">
        <v>4285</v>
      </c>
      <c r="J187" s="270"/>
      <c r="K187" s="312"/>
    </row>
    <row r="188" spans="2:11" s="1" customFormat="1" ht="15" customHeight="1">
      <c r="B188" s="291"/>
      <c r="C188" s="270" t="s">
        <v>4288</v>
      </c>
      <c r="D188" s="270"/>
      <c r="E188" s="270"/>
      <c r="F188" s="290" t="s">
        <v>4210</v>
      </c>
      <c r="G188" s="270"/>
      <c r="H188" s="270" t="s">
        <v>4289</v>
      </c>
      <c r="I188" s="270" t="s">
        <v>4285</v>
      </c>
      <c r="J188" s="270"/>
      <c r="K188" s="312"/>
    </row>
    <row r="189" spans="2:11" s="1" customFormat="1" ht="15" customHeight="1">
      <c r="B189" s="291"/>
      <c r="C189" s="324" t="s">
        <v>4290</v>
      </c>
      <c r="D189" s="270"/>
      <c r="E189" s="270"/>
      <c r="F189" s="290" t="s">
        <v>4210</v>
      </c>
      <c r="G189" s="270"/>
      <c r="H189" s="270" t="s">
        <v>4291</v>
      </c>
      <c r="I189" s="270" t="s">
        <v>4292</v>
      </c>
      <c r="J189" s="325" t="s">
        <v>4293</v>
      </c>
      <c r="K189" s="312"/>
    </row>
    <row r="190" spans="2:11" s="1" customFormat="1" ht="15" customHeight="1">
      <c r="B190" s="291"/>
      <c r="C190" s="276" t="s">
        <v>41</v>
      </c>
      <c r="D190" s="270"/>
      <c r="E190" s="270"/>
      <c r="F190" s="290" t="s">
        <v>4204</v>
      </c>
      <c r="G190" s="270"/>
      <c r="H190" s="267" t="s">
        <v>4294</v>
      </c>
      <c r="I190" s="270" t="s">
        <v>4295</v>
      </c>
      <c r="J190" s="270"/>
      <c r="K190" s="312"/>
    </row>
    <row r="191" spans="2:11" s="1" customFormat="1" ht="15" customHeight="1">
      <c r="B191" s="291"/>
      <c r="C191" s="276" t="s">
        <v>4296</v>
      </c>
      <c r="D191" s="270"/>
      <c r="E191" s="270"/>
      <c r="F191" s="290" t="s">
        <v>4204</v>
      </c>
      <c r="G191" s="270"/>
      <c r="H191" s="270" t="s">
        <v>4297</v>
      </c>
      <c r="I191" s="270" t="s">
        <v>4239</v>
      </c>
      <c r="J191" s="270"/>
      <c r="K191" s="312"/>
    </row>
    <row r="192" spans="2:11" s="1" customFormat="1" ht="15" customHeight="1">
      <c r="B192" s="291"/>
      <c r="C192" s="276" t="s">
        <v>4298</v>
      </c>
      <c r="D192" s="270"/>
      <c r="E192" s="270"/>
      <c r="F192" s="290" t="s">
        <v>4204</v>
      </c>
      <c r="G192" s="270"/>
      <c r="H192" s="270" t="s">
        <v>4299</v>
      </c>
      <c r="I192" s="270" t="s">
        <v>4239</v>
      </c>
      <c r="J192" s="270"/>
      <c r="K192" s="312"/>
    </row>
    <row r="193" spans="2:11" s="1" customFormat="1" ht="15" customHeight="1">
      <c r="B193" s="291"/>
      <c r="C193" s="276" t="s">
        <v>4300</v>
      </c>
      <c r="D193" s="270"/>
      <c r="E193" s="270"/>
      <c r="F193" s="290" t="s">
        <v>4210</v>
      </c>
      <c r="G193" s="270"/>
      <c r="H193" s="270" t="s">
        <v>4301</v>
      </c>
      <c r="I193" s="270" t="s">
        <v>4239</v>
      </c>
      <c r="J193" s="270"/>
      <c r="K193" s="312"/>
    </row>
    <row r="194" spans="2:11" s="1" customFormat="1" ht="15" customHeight="1">
      <c r="B194" s="318"/>
      <c r="C194" s="326"/>
      <c r="D194" s="300"/>
      <c r="E194" s="300"/>
      <c r="F194" s="300"/>
      <c r="G194" s="300"/>
      <c r="H194" s="300"/>
      <c r="I194" s="300"/>
      <c r="J194" s="300"/>
      <c r="K194" s="319"/>
    </row>
    <row r="195" spans="2:11" s="1" customFormat="1" ht="18.75" customHeight="1">
      <c r="B195" s="267"/>
      <c r="C195" s="270"/>
      <c r="D195" s="270"/>
      <c r="E195" s="270"/>
      <c r="F195" s="290"/>
      <c r="G195" s="270"/>
      <c r="H195" s="270"/>
      <c r="I195" s="270"/>
      <c r="J195" s="270"/>
      <c r="K195" s="267"/>
    </row>
    <row r="196" spans="2:11" s="1" customFormat="1" ht="18.75" customHeight="1">
      <c r="B196" s="267"/>
      <c r="C196" s="270"/>
      <c r="D196" s="270"/>
      <c r="E196" s="270"/>
      <c r="F196" s="290"/>
      <c r="G196" s="270"/>
      <c r="H196" s="270"/>
      <c r="I196" s="270"/>
      <c r="J196" s="270"/>
      <c r="K196" s="267"/>
    </row>
    <row r="197" spans="2:11" s="1" customFormat="1" ht="18.75" customHeight="1">
      <c r="B197" s="277"/>
      <c r="C197" s="277"/>
      <c r="D197" s="277"/>
      <c r="E197" s="277"/>
      <c r="F197" s="277"/>
      <c r="G197" s="277"/>
      <c r="H197" s="277"/>
      <c r="I197" s="277"/>
      <c r="J197" s="277"/>
      <c r="K197" s="277"/>
    </row>
    <row r="198" spans="2:11" s="1" customFormat="1" ht="13.5">
      <c r="B198" s="259"/>
      <c r="C198" s="260"/>
      <c r="D198" s="260"/>
      <c r="E198" s="260"/>
      <c r="F198" s="260"/>
      <c r="G198" s="260"/>
      <c r="H198" s="260"/>
      <c r="I198" s="260"/>
      <c r="J198" s="260"/>
      <c r="K198" s="261"/>
    </row>
    <row r="199" spans="2:11" s="1" customFormat="1" ht="21">
      <c r="B199" s="262"/>
      <c r="C199" s="391" t="s">
        <v>4302</v>
      </c>
      <c r="D199" s="391"/>
      <c r="E199" s="391"/>
      <c r="F199" s="391"/>
      <c r="G199" s="391"/>
      <c r="H199" s="391"/>
      <c r="I199" s="391"/>
      <c r="J199" s="391"/>
      <c r="K199" s="263"/>
    </row>
    <row r="200" spans="2:11" s="1" customFormat="1" ht="25.5" customHeight="1">
      <c r="B200" s="262"/>
      <c r="C200" s="327" t="s">
        <v>4303</v>
      </c>
      <c r="D200" s="327"/>
      <c r="E200" s="327"/>
      <c r="F200" s="327" t="s">
        <v>4304</v>
      </c>
      <c r="G200" s="328"/>
      <c r="H200" s="392" t="s">
        <v>4305</v>
      </c>
      <c r="I200" s="392"/>
      <c r="J200" s="392"/>
      <c r="K200" s="263"/>
    </row>
    <row r="201" spans="2:11" s="1" customFormat="1" ht="5.25" customHeight="1">
      <c r="B201" s="291"/>
      <c r="C201" s="288"/>
      <c r="D201" s="288"/>
      <c r="E201" s="288"/>
      <c r="F201" s="288"/>
      <c r="G201" s="270"/>
      <c r="H201" s="288"/>
      <c r="I201" s="288"/>
      <c r="J201" s="288"/>
      <c r="K201" s="312"/>
    </row>
    <row r="202" spans="2:11" s="1" customFormat="1" ht="15" customHeight="1">
      <c r="B202" s="291"/>
      <c r="C202" s="270" t="s">
        <v>4295</v>
      </c>
      <c r="D202" s="270"/>
      <c r="E202" s="270"/>
      <c r="F202" s="290" t="s">
        <v>42</v>
      </c>
      <c r="G202" s="270"/>
      <c r="H202" s="393" t="s">
        <v>4306</v>
      </c>
      <c r="I202" s="393"/>
      <c r="J202" s="393"/>
      <c r="K202" s="312"/>
    </row>
    <row r="203" spans="2:11" s="1" customFormat="1" ht="15" customHeight="1">
      <c r="B203" s="291"/>
      <c r="C203" s="297"/>
      <c r="D203" s="270"/>
      <c r="E203" s="270"/>
      <c r="F203" s="290" t="s">
        <v>43</v>
      </c>
      <c r="G203" s="270"/>
      <c r="H203" s="393" t="s">
        <v>4307</v>
      </c>
      <c r="I203" s="393"/>
      <c r="J203" s="393"/>
      <c r="K203" s="312"/>
    </row>
    <row r="204" spans="2:11" s="1" customFormat="1" ht="15" customHeight="1">
      <c r="B204" s="291"/>
      <c r="C204" s="297"/>
      <c r="D204" s="270"/>
      <c r="E204" s="270"/>
      <c r="F204" s="290" t="s">
        <v>46</v>
      </c>
      <c r="G204" s="270"/>
      <c r="H204" s="393" t="s">
        <v>4308</v>
      </c>
      <c r="I204" s="393"/>
      <c r="J204" s="393"/>
      <c r="K204" s="312"/>
    </row>
    <row r="205" spans="2:11" s="1" customFormat="1" ht="15" customHeight="1">
      <c r="B205" s="291"/>
      <c r="C205" s="270"/>
      <c r="D205" s="270"/>
      <c r="E205" s="270"/>
      <c r="F205" s="290" t="s">
        <v>44</v>
      </c>
      <c r="G205" s="270"/>
      <c r="H205" s="393" t="s">
        <v>4309</v>
      </c>
      <c r="I205" s="393"/>
      <c r="J205" s="393"/>
      <c r="K205" s="312"/>
    </row>
    <row r="206" spans="2:11" s="1" customFormat="1" ht="15" customHeight="1">
      <c r="B206" s="291"/>
      <c r="C206" s="270"/>
      <c r="D206" s="270"/>
      <c r="E206" s="270"/>
      <c r="F206" s="290" t="s">
        <v>45</v>
      </c>
      <c r="G206" s="270"/>
      <c r="H206" s="393" t="s">
        <v>4310</v>
      </c>
      <c r="I206" s="393"/>
      <c r="J206" s="393"/>
      <c r="K206" s="312"/>
    </row>
    <row r="207" spans="2:11" s="1" customFormat="1" ht="15" customHeight="1">
      <c r="B207" s="291"/>
      <c r="C207" s="270"/>
      <c r="D207" s="270"/>
      <c r="E207" s="270"/>
      <c r="F207" s="290"/>
      <c r="G207" s="270"/>
      <c r="H207" s="270"/>
      <c r="I207" s="270"/>
      <c r="J207" s="270"/>
      <c r="K207" s="312"/>
    </row>
    <row r="208" spans="2:11" s="1" customFormat="1" ht="15" customHeight="1">
      <c r="B208" s="291"/>
      <c r="C208" s="270" t="s">
        <v>4251</v>
      </c>
      <c r="D208" s="270"/>
      <c r="E208" s="270"/>
      <c r="F208" s="290" t="s">
        <v>77</v>
      </c>
      <c r="G208" s="270"/>
      <c r="H208" s="393" t="s">
        <v>4311</v>
      </c>
      <c r="I208" s="393"/>
      <c r="J208" s="393"/>
      <c r="K208" s="312"/>
    </row>
    <row r="209" spans="2:11" s="1" customFormat="1" ht="15" customHeight="1">
      <c r="B209" s="291"/>
      <c r="C209" s="297"/>
      <c r="D209" s="270"/>
      <c r="E209" s="270"/>
      <c r="F209" s="290" t="s">
        <v>4148</v>
      </c>
      <c r="G209" s="270"/>
      <c r="H209" s="393" t="s">
        <v>4149</v>
      </c>
      <c r="I209" s="393"/>
      <c r="J209" s="393"/>
      <c r="K209" s="312"/>
    </row>
    <row r="210" spans="2:11" s="1" customFormat="1" ht="15" customHeight="1">
      <c r="B210" s="291"/>
      <c r="C210" s="270"/>
      <c r="D210" s="270"/>
      <c r="E210" s="270"/>
      <c r="F210" s="290" t="s">
        <v>4146</v>
      </c>
      <c r="G210" s="270"/>
      <c r="H210" s="393" t="s">
        <v>4312</v>
      </c>
      <c r="I210" s="393"/>
      <c r="J210" s="393"/>
      <c r="K210" s="312"/>
    </row>
    <row r="211" spans="2:11" s="1" customFormat="1" ht="15" customHeight="1">
      <c r="B211" s="329"/>
      <c r="C211" s="297"/>
      <c r="D211" s="297"/>
      <c r="E211" s="297"/>
      <c r="F211" s="290" t="s">
        <v>4150</v>
      </c>
      <c r="G211" s="276"/>
      <c r="H211" s="394" t="s">
        <v>4151</v>
      </c>
      <c r="I211" s="394"/>
      <c r="J211" s="394"/>
      <c r="K211" s="330"/>
    </row>
    <row r="212" spans="2:11" s="1" customFormat="1" ht="15" customHeight="1">
      <c r="B212" s="329"/>
      <c r="C212" s="297"/>
      <c r="D212" s="297"/>
      <c r="E212" s="297"/>
      <c r="F212" s="290" t="s">
        <v>4152</v>
      </c>
      <c r="G212" s="276"/>
      <c r="H212" s="394" t="s">
        <v>4313</v>
      </c>
      <c r="I212" s="394"/>
      <c r="J212" s="394"/>
      <c r="K212" s="330"/>
    </row>
    <row r="213" spans="2:11" s="1" customFormat="1" ht="15" customHeight="1">
      <c r="B213" s="329"/>
      <c r="C213" s="297"/>
      <c r="D213" s="297"/>
      <c r="E213" s="297"/>
      <c r="F213" s="331"/>
      <c r="G213" s="276"/>
      <c r="H213" s="332"/>
      <c r="I213" s="332"/>
      <c r="J213" s="332"/>
      <c r="K213" s="330"/>
    </row>
    <row r="214" spans="2:11" s="1" customFormat="1" ht="15" customHeight="1">
      <c r="B214" s="329"/>
      <c r="C214" s="270" t="s">
        <v>4275</v>
      </c>
      <c r="D214" s="297"/>
      <c r="E214" s="297"/>
      <c r="F214" s="290">
        <v>1</v>
      </c>
      <c r="G214" s="276"/>
      <c r="H214" s="394" t="s">
        <v>4314</v>
      </c>
      <c r="I214" s="394"/>
      <c r="J214" s="394"/>
      <c r="K214" s="330"/>
    </row>
    <row r="215" spans="2:11" s="1" customFormat="1" ht="15" customHeight="1">
      <c r="B215" s="329"/>
      <c r="C215" s="297"/>
      <c r="D215" s="297"/>
      <c r="E215" s="297"/>
      <c r="F215" s="290">
        <v>2</v>
      </c>
      <c r="G215" s="276"/>
      <c r="H215" s="394" t="s">
        <v>4315</v>
      </c>
      <c r="I215" s="394"/>
      <c r="J215" s="394"/>
      <c r="K215" s="330"/>
    </row>
    <row r="216" spans="2:11" s="1" customFormat="1" ht="15" customHeight="1">
      <c r="B216" s="329"/>
      <c r="C216" s="297"/>
      <c r="D216" s="297"/>
      <c r="E216" s="297"/>
      <c r="F216" s="290">
        <v>3</v>
      </c>
      <c r="G216" s="276"/>
      <c r="H216" s="394" t="s">
        <v>4316</v>
      </c>
      <c r="I216" s="394"/>
      <c r="J216" s="394"/>
      <c r="K216" s="330"/>
    </row>
    <row r="217" spans="2:11" s="1" customFormat="1" ht="15" customHeight="1">
      <c r="B217" s="329"/>
      <c r="C217" s="297"/>
      <c r="D217" s="297"/>
      <c r="E217" s="297"/>
      <c r="F217" s="290">
        <v>4</v>
      </c>
      <c r="G217" s="276"/>
      <c r="H217" s="394" t="s">
        <v>4317</v>
      </c>
      <c r="I217" s="394"/>
      <c r="J217" s="394"/>
      <c r="K217" s="330"/>
    </row>
    <row r="218" spans="2:11" s="1" customFormat="1" ht="12.75" customHeight="1">
      <c r="B218" s="333"/>
      <c r="C218" s="334"/>
      <c r="D218" s="334"/>
      <c r="E218" s="334"/>
      <c r="F218" s="334"/>
      <c r="G218" s="334"/>
      <c r="H218" s="334"/>
      <c r="I218" s="334"/>
      <c r="J218" s="334"/>
      <c r="K218" s="335"/>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D.01 - Architektonicko - ...</vt:lpstr>
      <vt:lpstr>D.04 - Zdravotně technick...</vt:lpstr>
      <vt:lpstr>D.06a - Vytápění, chlazení</vt:lpstr>
      <vt:lpstr>D.06b - Vzduchotechnika</vt:lpstr>
      <vt:lpstr>D.07 - Elektroinstalace -...</vt:lpstr>
      <vt:lpstr>D.08 - Elektroinstalace -...</vt:lpstr>
      <vt:lpstr>D.09 - Měření a regulace</vt:lpstr>
      <vt:lpstr>Pokyny pro vyplnění</vt:lpstr>
      <vt:lpstr>'D.01 - Architektonicko - ...'!Názvy_tisku</vt:lpstr>
      <vt:lpstr>'D.04 - Zdravotně technick...'!Názvy_tisku</vt:lpstr>
      <vt:lpstr>'D.06a - Vytápění, chlazení'!Názvy_tisku</vt:lpstr>
      <vt:lpstr>'D.06b - Vzduchotechnika'!Názvy_tisku</vt:lpstr>
      <vt:lpstr>'D.07 - Elektroinstalace -...'!Názvy_tisku</vt:lpstr>
      <vt:lpstr>'D.08 - Elektroinstalace -...'!Názvy_tisku</vt:lpstr>
      <vt:lpstr>'D.09 - Měření a regulace'!Názvy_tisku</vt:lpstr>
      <vt:lpstr>'Rekapitulace stavby'!Názvy_tisku</vt:lpstr>
      <vt:lpstr>'D.01 - Architektonicko - ...'!Oblast_tisku</vt:lpstr>
      <vt:lpstr>'D.04 - Zdravotně technick...'!Oblast_tisku</vt:lpstr>
      <vt:lpstr>'D.06a - Vytápění, chlazení'!Oblast_tisku</vt:lpstr>
      <vt:lpstr>'D.06b - Vzduchotechnika'!Oblast_tisku</vt:lpstr>
      <vt:lpstr>'D.07 - Elektroinstalace -...'!Oblast_tisku</vt:lpstr>
      <vt:lpstr>'D.08 - Elektroinstalace -...'!Oblast_tisku</vt:lpstr>
      <vt:lpstr>'D.09 - Měření a regulace'!Oblast_tisku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Soňa Koubová</dc:creator>
  <cp:lastModifiedBy>Ing. Vojtěch Hejl</cp:lastModifiedBy>
  <cp:lastPrinted>2020-07-24T10:34:07Z</cp:lastPrinted>
  <dcterms:created xsi:type="dcterms:W3CDTF">2020-07-24T10:29:04Z</dcterms:created>
  <dcterms:modified xsi:type="dcterms:W3CDTF">2020-07-24T10:34:12Z</dcterms:modified>
</cp:coreProperties>
</file>